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C8AB73B2-4BF2-41F3-BA5A-39746E539016}" xr6:coauthVersionLast="47" xr6:coauthVersionMax="47" xr10:uidLastSave="{00000000-0000-0000-0000-000000000000}"/>
  <bookViews>
    <workbookView xWindow="7050" yWindow="2700" windowWidth="19110" windowHeight="11235" firstSheet="1" activeTab="5" xr2:uid="{00000000-000D-0000-FFFF-FFFF00000000}"/>
  </bookViews>
  <sheets>
    <sheet name="CAF Spring 2021" sheetId="1" state="hidden" r:id="rId1"/>
    <sheet name="M2024 BLS SALARY CHART (53 PCT)" sheetId="18" r:id="rId2"/>
    <sheet name="M2020 BLS Chart" sheetId="2" state="hidden" r:id="rId3"/>
    <sheet name="2024 Proposed Models at (PH)" sheetId="11" state="hidden" r:id="rId4"/>
    <sheet name="CAF SPRING 2025" sheetId="21" r:id="rId5"/>
    <sheet name="2026 Proposed Models" sheetId="16" r:id="rId6"/>
    <sheet name="Sheet2" sheetId="20" state="hidden" r:id="rId7"/>
    <sheet name="2022 Models" sheetId="9" state="hidden" r:id="rId8"/>
    <sheet name="2024 FOIA Models" sheetId="5" state="hidden" r:id="rId9"/>
    <sheet name="FY20 UFR BTL" sheetId="17" state="hidden" r:id="rId10"/>
    <sheet name="FY22 UFR 3034" sheetId="6" state="hidden" r:id="rId11"/>
    <sheet name="Fiscal Impact 2022" sheetId="7"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xlnm._FilterDatabase" localSheetId="11" hidden="1">'Fiscal Impact 2022'!$A$1:$M$36</definedName>
    <definedName name="_Key1" hidden="1">#REF!</definedName>
    <definedName name="_Sort" hidden="1">#REF!</definedName>
    <definedName name="alldata" localSheetId="7">#REF!</definedName>
    <definedName name="alldata" localSheetId="3">#REF!</definedName>
    <definedName name="alldata" localSheetId="5">#REF!</definedName>
    <definedName name="alldata" localSheetId="11">#REF!</definedName>
    <definedName name="alldata" localSheetId="9">#REF!</definedName>
    <definedName name="alldata" localSheetId="2">#REF!</definedName>
    <definedName name="alldata">#REF!</definedName>
    <definedName name="alled" localSheetId="7">#REF!</definedName>
    <definedName name="alled" localSheetId="3">#REF!</definedName>
    <definedName name="alled" localSheetId="5">#REF!</definedName>
    <definedName name="alled" localSheetId="11">#REF!</definedName>
    <definedName name="alled" localSheetId="9">#REF!</definedName>
    <definedName name="alled" localSheetId="2">#REF!</definedName>
    <definedName name="alled">#REF!</definedName>
    <definedName name="allstem" localSheetId="7">#REF!</definedName>
    <definedName name="allstem" localSheetId="3">#REF!</definedName>
    <definedName name="allstem" localSheetId="5">#REF!</definedName>
    <definedName name="allstem" localSheetId="11">#REF!</definedName>
    <definedName name="allstem" localSheetId="9">#REF!</definedName>
    <definedName name="allstem" localSheetId="2">#REF!</definedName>
    <definedName name="allstem">#REF!</definedName>
    <definedName name="Area">[1]Sheet2!$A$2:$A$28</definedName>
    <definedName name="ARENEW">[2]amendA!$B$1:$U$51</definedName>
    <definedName name="asdfasd">'[3]Complete UFR List'!#REF!</definedName>
    <definedName name="asdfasdf">#REF!</definedName>
    <definedName name="ATTABOY">[2]amendA!$B$2:$S$2</definedName>
    <definedName name="AutoInsurance">[4]Universal!$C$19</definedName>
    <definedName name="autsupp2">#REF!</definedName>
    <definedName name="Average" localSheetId="7">#REF!</definedName>
    <definedName name="Average" localSheetId="3">#REF!</definedName>
    <definedName name="Average" localSheetId="5">#REF!</definedName>
    <definedName name="Average" localSheetId="11">#REF!</definedName>
    <definedName name="Average" localSheetId="9">#REF!</definedName>
    <definedName name="Average">#REF!</definedName>
    <definedName name="BB6_4">#REF!</definedName>
    <definedName name="CAF_NEW">[5]RawDataCalcs!$L$70:$DB$70</definedName>
    <definedName name="Cap" localSheetId="2">[6]RawDataCalcs!$L$35:$DB$35</definedName>
    <definedName name="Cap">'[7]RawDataCalcs3386&amp;3401'!$L$66:$DB$66</definedName>
    <definedName name="capa">[8]RawDataCalcs!$L$17:$DB$17</definedName>
    <definedName name="COLA">[4]Universal!$C$12</definedName>
    <definedName name="Data" localSheetId="7">#REF!</definedName>
    <definedName name="Data" localSheetId="3">#REF!</definedName>
    <definedName name="Data" localSheetId="5">#REF!</definedName>
    <definedName name="Data" localSheetId="11">#REF!</definedName>
    <definedName name="Data" localSheetId="9">#REF!</definedName>
    <definedName name="Data">#REF!</definedName>
    <definedName name="Electricity">[4]Universal!$C$21</definedName>
    <definedName name="Fisc">'[3]Complete UFR List'!#REF!</definedName>
    <definedName name="FiveDay">[4]Universal!$C$17</definedName>
    <definedName name="Floor" localSheetId="2">[6]RawDataCalcs!$L$34:$DB$34</definedName>
    <definedName name="Floor">'[7]RawDataCalcs3386&amp;3401'!$L$65:$DB$65</definedName>
    <definedName name="Fringe">[4]Universal!$C$8</definedName>
    <definedName name="FROM">[2]amendA!$G$7</definedName>
    <definedName name="Funds">'[9]RawDataCalcs3386&amp;3401'!$L$68:$DB$68</definedName>
    <definedName name="GA">[4]Universal!$C$13</definedName>
    <definedName name="Gas">[4]Universal!$C$22</definedName>
    <definedName name="gk" localSheetId="7">#REF!</definedName>
    <definedName name="gk" localSheetId="3">#REF!</definedName>
    <definedName name="gk" localSheetId="5">#REF!</definedName>
    <definedName name="gk" localSheetId="11">#REF!</definedName>
    <definedName name="gk" localSheetId="9">#REF!</definedName>
    <definedName name="gk">#REF!</definedName>
    <definedName name="hhh">#REF!</definedName>
    <definedName name="Holidays">[4]Universal!$C$49:$C$59</definedName>
    <definedName name="JailDAverage" localSheetId="7">#REF!</definedName>
    <definedName name="JailDAverage" localSheetId="3">#REF!</definedName>
    <definedName name="JailDAverage" localSheetId="5">#REF!</definedName>
    <definedName name="JailDAverage" localSheetId="11">#REF!</definedName>
    <definedName name="JailDAverage" localSheetId="9">#REF!</definedName>
    <definedName name="JailDAverage">#REF!</definedName>
    <definedName name="JailDCap">[10]ALLRawDataCalcs!$L$80:$DB$80</definedName>
    <definedName name="JailDFloor">[10]ALLRawDataCalcs!$L$79:$DB$79</definedName>
    <definedName name="JailDgk" localSheetId="7">#REF!</definedName>
    <definedName name="JailDgk" localSheetId="3">#REF!</definedName>
    <definedName name="JailDgk" localSheetId="5">#REF!</definedName>
    <definedName name="JailDgk" localSheetId="11">#REF!</definedName>
    <definedName name="JailDgk" localSheetId="9">#REF!</definedName>
    <definedName name="JailDgk">#REF!</definedName>
    <definedName name="JailDMax" localSheetId="7">#REF!</definedName>
    <definedName name="JailDMax" localSheetId="3">#REF!</definedName>
    <definedName name="JailDMax" localSheetId="5">#REF!</definedName>
    <definedName name="JailDMax" localSheetId="11">#REF!</definedName>
    <definedName name="JailDMax" localSheetId="9">#REF!</definedName>
    <definedName name="JailDMax">#REF!</definedName>
    <definedName name="JailDMedian" localSheetId="7">#REF!</definedName>
    <definedName name="JailDMedian" localSheetId="3">#REF!</definedName>
    <definedName name="JailDMedian" localSheetId="5">#REF!</definedName>
    <definedName name="JailDMedian" localSheetId="11">#REF!</definedName>
    <definedName name="JailDMedian" localSheetId="9">#REF!</definedName>
    <definedName name="JailDMedian">#REF!</definedName>
    <definedName name="jm">'[3]Complete UFR List'!#REF!</definedName>
    <definedName name="kls">#REF!</definedName>
    <definedName name="ListProviders">'[11]List of Programs'!$A$24:$A$29</definedName>
    <definedName name="Max" localSheetId="7">#REF!</definedName>
    <definedName name="Max" localSheetId="3">#REF!</definedName>
    <definedName name="Max" localSheetId="5">#REF!</definedName>
    <definedName name="Max" localSheetId="11">#REF!</definedName>
    <definedName name="Max" localSheetId="9">#REF!</definedName>
    <definedName name="Max">#REF!</definedName>
    <definedName name="Median" localSheetId="7">#REF!</definedName>
    <definedName name="Median" localSheetId="3">#REF!</definedName>
    <definedName name="Median" localSheetId="5">#REF!</definedName>
    <definedName name="Median" localSheetId="11">#REF!</definedName>
    <definedName name="Median" localSheetId="9">#REF!</definedName>
    <definedName name="Median">#REF!</definedName>
    <definedName name="Min" localSheetId="7">#REF!</definedName>
    <definedName name="Min" localSheetId="3">#REF!</definedName>
    <definedName name="Min" localSheetId="5">#REF!</definedName>
    <definedName name="Min" localSheetId="11">#REF!</definedName>
    <definedName name="Min" localSheetId="9">#REF!</definedName>
    <definedName name="Min">#REF!</definedName>
    <definedName name="mr">#REF!</definedName>
    <definedName name="MT">#REF!</definedName>
    <definedName name="new" localSheetId="7">#REF!</definedName>
    <definedName name="new" localSheetId="3">#REF!</definedName>
    <definedName name="new" localSheetId="5">#REF!</definedName>
    <definedName name="new" localSheetId="11">#REF!</definedName>
    <definedName name="new" localSheetId="9">#REF!</definedName>
    <definedName name="new">#REF!</definedName>
    <definedName name="Oil">[4]Universal!$C$23</definedName>
    <definedName name="ok">#REF!</definedName>
    <definedName name="Paydays">[4]Universal!$C$33:$N$33</definedName>
    <definedName name="Phone">[4]Universal!$C$25</definedName>
    <definedName name="_xlnm.Print_Area" localSheetId="7">'2022 Models'!$N$1:$S$61</definedName>
    <definedName name="_xlnm.Print_Area" localSheetId="8">'2024 FOIA Models'!$N$1:$Q$66</definedName>
    <definedName name="_xlnm.Print_Area" localSheetId="3">'2024 Proposed Models at (PH)'!$S$1:$V$64</definedName>
    <definedName name="_xlnm.Print_Area" localSheetId="5">'2026 Proposed Models'!$S$1:$V$64</definedName>
    <definedName name="_xlnm.Print_Area" localSheetId="2">'M2020 BLS Chart'!$B$1:$G$36</definedName>
    <definedName name="_xlnm.Print_Titles" localSheetId="0">'CAF Spring 2021'!$A:$A</definedName>
    <definedName name="_xlnm.Print_Titles" localSheetId="4">'CAF SPRING 2025'!$A:$A</definedName>
    <definedName name="Program_File" localSheetId="7">#REF!</definedName>
    <definedName name="Program_File" localSheetId="3">#REF!</definedName>
    <definedName name="Program_File" localSheetId="5">#REF!</definedName>
    <definedName name="Program_File" localSheetId="11">#REF!</definedName>
    <definedName name="Program_File" localSheetId="9">#REF!</definedName>
    <definedName name="Program_File">#REF!</definedName>
    <definedName name="Programs">'[11]List of Programs'!$B$3:$B$19</definedName>
    <definedName name="PropInsurance">[4]Universal!$C$20</definedName>
    <definedName name="ProvFTE">'[12]FTE Data'!$A$3:$AW$56</definedName>
    <definedName name="PTO_Hours">[4]Universal!$F$72:$F$78</definedName>
    <definedName name="PTO_Years">[4]Universal!$B$72:$B$78</definedName>
    <definedName name="PurchasedBy">'[12]FTE Data'!$C$263:$AZ$657</definedName>
    <definedName name="REGION">[1]Sheet2!$B$1:$B$5</definedName>
    <definedName name="Relief">[4]Universal!$C$14</definedName>
    <definedName name="resmay2007" localSheetId="7">#REF!</definedName>
    <definedName name="resmay2007" localSheetId="3">#REF!</definedName>
    <definedName name="resmay2007" localSheetId="5">#REF!</definedName>
    <definedName name="resmay2007" localSheetId="11">#REF!</definedName>
    <definedName name="resmay2007" localSheetId="9">#REF!</definedName>
    <definedName name="resmay2007">#REF!</definedName>
    <definedName name="SevenDay">[4]Universal!$C$18</definedName>
    <definedName name="sheet1" localSheetId="7">#REF!</definedName>
    <definedName name="sheet1" localSheetId="3">#REF!</definedName>
    <definedName name="sheet1" localSheetId="5">#REF!</definedName>
    <definedName name="sheet1" localSheetId="11">#REF!</definedName>
    <definedName name="sheet1" localSheetId="9">#REF!</definedName>
    <definedName name="sheet1">#REF!</definedName>
    <definedName name="Site_list">[12]Lists!$A$2:$A$53</definedName>
    <definedName name="Source" localSheetId="7">#REF!</definedName>
    <definedName name="Source" localSheetId="3">#REF!</definedName>
    <definedName name="Source" localSheetId="5">#REF!</definedName>
    <definedName name="Source" localSheetId="11">#REF!</definedName>
    <definedName name="Source" localSheetId="9">#REF!</definedName>
    <definedName name="Source">#REF!</definedName>
    <definedName name="Source_2" localSheetId="7">#REF!</definedName>
    <definedName name="Source_2" localSheetId="3">#REF!</definedName>
    <definedName name="Source_2" localSheetId="5">#REF!</definedName>
    <definedName name="Source_2" localSheetId="11">#REF!</definedName>
    <definedName name="Source_2" localSheetId="9">#REF!</definedName>
    <definedName name="Source_2">#REF!</definedName>
    <definedName name="SourcePathAndFileName" localSheetId="7">#REF!</definedName>
    <definedName name="SourcePathAndFileName" localSheetId="3">#REF!</definedName>
    <definedName name="SourcePathAndFileName" localSheetId="5">#REF!</definedName>
    <definedName name="SourcePathAndFileName" localSheetId="11">#REF!</definedName>
    <definedName name="SourcePathAndFileName" localSheetId="9">#REF!</definedName>
    <definedName name="SourcePathAndFileName">#REF!</definedName>
    <definedName name="StaffApp">[4]Universal!$C$11</definedName>
    <definedName name="Tax">[4]Universal!$C$7</definedName>
    <definedName name="TO">[2]amendA!$K$7:$O$7</definedName>
    <definedName name="Total_UFR" localSheetId="7">#REF!</definedName>
    <definedName name="Total_UFR" localSheetId="3">#REF!</definedName>
    <definedName name="Total_UFR" localSheetId="5">#REF!</definedName>
    <definedName name="Total_UFR" localSheetId="11">#REF!</definedName>
    <definedName name="Total_UFR" localSheetId="9">#REF!</definedName>
    <definedName name="Total_UFR">#REF!</definedName>
    <definedName name="Total_UFRs">#REF!</definedName>
    <definedName name="Total_UFRs_">#REF!</definedName>
    <definedName name="TotalDays">[4]Universal!$C$30:$N$30</definedName>
    <definedName name="UFR">'[3]Complete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'[3]Complete UFR List'!#REF!</definedName>
    <definedName name="yes">'[3]Complete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5" i="16" l="1"/>
  <c r="AF38" i="16" l="1"/>
  <c r="AF37" i="16"/>
  <c r="AF36" i="16"/>
  <c r="AA45" i="16" l="1"/>
  <c r="U45" i="16"/>
  <c r="O45" i="16"/>
  <c r="I45" i="16"/>
  <c r="AF41" i="16"/>
  <c r="CT55" i="21"/>
  <c r="CS55" i="21"/>
  <c r="CR55" i="21"/>
  <c r="CQ55" i="21"/>
  <c r="CP55" i="21"/>
  <c r="CO55" i="21"/>
  <c r="CN55" i="21"/>
  <c r="CM55" i="21"/>
  <c r="CV55" i="21" s="1"/>
  <c r="CV51" i="21"/>
  <c r="CM51" i="21"/>
  <c r="CT40" i="21"/>
  <c r="CS40" i="21"/>
  <c r="CR40" i="21"/>
  <c r="CQ40" i="21"/>
  <c r="CP40" i="21"/>
  <c r="CO40" i="21"/>
  <c r="CN40" i="21"/>
  <c r="CM40" i="21"/>
  <c r="CV40" i="21" s="1"/>
  <c r="CT39" i="21"/>
  <c r="CT54" i="21" s="1"/>
  <c r="CS39" i="21"/>
  <c r="CS54" i="21" s="1"/>
  <c r="CM36" i="21"/>
  <c r="CV36" i="21" s="1"/>
  <c r="CT24" i="21"/>
  <c r="CS24" i="21"/>
  <c r="CR24" i="21"/>
  <c r="CQ24" i="21"/>
  <c r="CP24" i="21"/>
  <c r="CO24" i="21"/>
  <c r="CN24" i="21"/>
  <c r="CM24" i="21"/>
  <c r="CV24" i="21" s="1"/>
  <c r="CT23" i="21"/>
  <c r="CS23" i="21"/>
  <c r="CR23" i="21"/>
  <c r="CR39" i="21" s="1"/>
  <c r="CR54" i="21" s="1"/>
  <c r="CQ23" i="21"/>
  <c r="CQ39" i="21" s="1"/>
  <c r="CQ54" i="21" s="1"/>
  <c r="CP23" i="21"/>
  <c r="CP39" i="21" s="1"/>
  <c r="CP54" i="21" s="1"/>
  <c r="CO23" i="21"/>
  <c r="CO39" i="21" s="1"/>
  <c r="CO54" i="21" s="1"/>
  <c r="CN23" i="21"/>
  <c r="CN39" i="21" s="1"/>
  <c r="CN54" i="21" s="1"/>
  <c r="CM23" i="21"/>
  <c r="CM39" i="21" s="1"/>
  <c r="CM54" i="21" s="1"/>
  <c r="CM20" i="21"/>
  <c r="CV20" i="21" s="1"/>
  <c r="CM19" i="21"/>
  <c r="CM35" i="21" s="1"/>
  <c r="CM50" i="21" s="1"/>
  <c r="CV57" i="21" l="1"/>
  <c r="CV26" i="21"/>
  <c r="CV42" i="21"/>
  <c r="AC48" i="16" l="1"/>
  <c r="W48" i="16"/>
  <c r="Q48" i="16"/>
  <c r="K48" i="16"/>
  <c r="I34" i="16"/>
  <c r="O34" i="16"/>
  <c r="AF34" i="16"/>
  <c r="AF40" i="16" l="1"/>
  <c r="AF33" i="16"/>
  <c r="AF30" i="16"/>
  <c r="AF29" i="16"/>
  <c r="AF28" i="16"/>
  <c r="H54" i="18"/>
  <c r="H53" i="18"/>
  <c r="H52" i="18"/>
  <c r="C48" i="18"/>
  <c r="H48" i="18" s="1"/>
  <c r="K47" i="18"/>
  <c r="H47" i="18"/>
  <c r="H46" i="18"/>
  <c r="C34" i="18"/>
  <c r="H34" i="18" s="1"/>
  <c r="C33" i="18"/>
  <c r="H33" i="18" s="1"/>
  <c r="C32" i="18"/>
  <c r="H32" i="18" s="1"/>
  <c r="C31" i="18"/>
  <c r="H31" i="18" s="1"/>
  <c r="C30" i="18"/>
  <c r="H30" i="18" s="1"/>
  <c r="C29" i="18"/>
  <c r="H29" i="18" s="1"/>
  <c r="C28" i="18"/>
  <c r="H28" i="18" s="1"/>
  <c r="C27" i="18"/>
  <c r="H27" i="18" s="1"/>
  <c r="C26" i="18"/>
  <c r="H26" i="18" s="1"/>
  <c r="C25" i="18"/>
  <c r="H25" i="18" s="1"/>
  <c r="C24" i="18"/>
  <c r="H24" i="18" s="1"/>
  <c r="C23" i="18"/>
  <c r="H23" i="18" s="1"/>
  <c r="C22" i="18"/>
  <c r="H22" i="18" s="1"/>
  <c r="C21" i="18"/>
  <c r="H21" i="18" s="1"/>
  <c r="C20" i="18"/>
  <c r="H20" i="18" s="1"/>
  <c r="C19" i="18"/>
  <c r="H19" i="18" s="1"/>
  <c r="C18" i="18"/>
  <c r="H18" i="18" s="1"/>
  <c r="C17" i="18"/>
  <c r="H17" i="18" s="1"/>
  <c r="C16" i="18"/>
  <c r="H16" i="18" s="1"/>
  <c r="C15" i="18"/>
  <c r="H15" i="18" s="1"/>
  <c r="C14" i="18"/>
  <c r="H14" i="18" s="1"/>
  <c r="C13" i="18"/>
  <c r="H13" i="18" s="1"/>
  <c r="C12" i="18"/>
  <c r="H12" i="18" s="1"/>
  <c r="C11" i="18"/>
  <c r="H11" i="18" s="1"/>
  <c r="C10" i="18"/>
  <c r="H10" i="18" s="1"/>
  <c r="C9" i="18"/>
  <c r="H9" i="18" s="1"/>
  <c r="C8" i="18"/>
  <c r="C51" i="18" s="1"/>
  <c r="H51" i="18" s="1"/>
  <c r="C7" i="18"/>
  <c r="H7" i="18" s="1"/>
  <c r="C6" i="18"/>
  <c r="C49" i="18" s="1"/>
  <c r="H49" i="18" s="1"/>
  <c r="C5" i="18"/>
  <c r="H5" i="18" s="1"/>
  <c r="H35" i="18" l="1"/>
  <c r="C38" i="18"/>
  <c r="C50" i="18"/>
  <c r="H50" i="18" s="1"/>
  <c r="H6" i="18"/>
  <c r="H8" i="18"/>
  <c r="AQ299" i="17" l="1"/>
  <c r="AO299" i="17"/>
  <c r="AM299" i="17"/>
  <c r="AK299" i="17"/>
  <c r="AI299" i="17"/>
  <c r="AG299" i="17"/>
  <c r="AE299" i="17"/>
  <c r="AC299" i="17"/>
  <c r="AA299" i="17"/>
  <c r="Y299" i="17"/>
  <c r="W299" i="17"/>
  <c r="U299" i="17"/>
  <c r="S299" i="17"/>
  <c r="Q299" i="17"/>
  <c r="O299" i="17"/>
  <c r="M299" i="17"/>
  <c r="K299" i="17"/>
  <c r="I299" i="17"/>
  <c r="G299" i="17"/>
  <c r="E299" i="17"/>
  <c r="AQ298" i="17"/>
  <c r="AO298" i="17"/>
  <c r="AM298" i="17"/>
  <c r="AK298" i="17"/>
  <c r="AI298" i="17"/>
  <c r="AG298" i="17"/>
  <c r="AE298" i="17"/>
  <c r="AC298" i="17"/>
  <c r="AA298" i="17"/>
  <c r="Y298" i="17"/>
  <c r="W298" i="17"/>
  <c r="U298" i="17"/>
  <c r="S298" i="17"/>
  <c r="Q298" i="17"/>
  <c r="O298" i="17"/>
  <c r="M298" i="17"/>
  <c r="K298" i="17"/>
  <c r="I298" i="17"/>
  <c r="G298" i="17"/>
  <c r="E298" i="17"/>
  <c r="AQ297" i="17"/>
  <c r="AO297" i="17"/>
  <c r="AM297" i="17"/>
  <c r="AK297" i="17"/>
  <c r="AI297" i="17"/>
  <c r="AG297" i="17"/>
  <c r="AE297" i="17"/>
  <c r="AC297" i="17"/>
  <c r="AA297" i="17"/>
  <c r="Y297" i="17"/>
  <c r="W297" i="17"/>
  <c r="U297" i="17"/>
  <c r="S297" i="17"/>
  <c r="Q297" i="17"/>
  <c r="O297" i="17"/>
  <c r="M297" i="17"/>
  <c r="K297" i="17"/>
  <c r="I297" i="17"/>
  <c r="G297" i="17"/>
  <c r="E297" i="17"/>
  <c r="AQ296" i="17"/>
  <c r="AO296" i="17"/>
  <c r="AM296" i="17"/>
  <c r="AK296" i="17"/>
  <c r="AI296" i="17"/>
  <c r="AG296" i="17"/>
  <c r="AE296" i="17"/>
  <c r="AC296" i="17"/>
  <c r="AA296" i="17"/>
  <c r="Y296" i="17"/>
  <c r="W296" i="17"/>
  <c r="U296" i="17"/>
  <c r="S296" i="17"/>
  <c r="Q296" i="17"/>
  <c r="O296" i="17"/>
  <c r="M296" i="17"/>
  <c r="K296" i="17"/>
  <c r="I296" i="17"/>
  <c r="G296" i="17"/>
  <c r="E296" i="17"/>
  <c r="AQ295" i="17"/>
  <c r="AO295" i="17"/>
  <c r="AM295" i="17"/>
  <c r="AK295" i="17"/>
  <c r="AI295" i="17"/>
  <c r="AG295" i="17"/>
  <c r="AE295" i="17"/>
  <c r="AC295" i="17"/>
  <c r="AA295" i="17"/>
  <c r="Y295" i="17"/>
  <c r="W295" i="17"/>
  <c r="U295" i="17"/>
  <c r="S295" i="17"/>
  <c r="Q295" i="17"/>
  <c r="O295" i="17"/>
  <c r="M295" i="17"/>
  <c r="K295" i="17"/>
  <c r="I295" i="17"/>
  <c r="G295" i="17"/>
  <c r="E295" i="17"/>
  <c r="AQ294" i="17"/>
  <c r="AO294" i="17"/>
  <c r="AM294" i="17"/>
  <c r="AK294" i="17"/>
  <c r="AI294" i="17"/>
  <c r="AG294" i="17"/>
  <c r="AE294" i="17"/>
  <c r="AC294" i="17"/>
  <c r="AA294" i="17"/>
  <c r="Y294" i="17"/>
  <c r="W294" i="17"/>
  <c r="U294" i="17"/>
  <c r="S294" i="17"/>
  <c r="Q294" i="17"/>
  <c r="O294" i="17"/>
  <c r="M294" i="17"/>
  <c r="K294" i="17"/>
  <c r="I294" i="17"/>
  <c r="G294" i="17"/>
  <c r="E294" i="17"/>
  <c r="AQ293" i="17"/>
  <c r="AO293" i="17"/>
  <c r="AM293" i="17"/>
  <c r="AK293" i="17"/>
  <c r="AI293" i="17"/>
  <c r="AG293" i="17"/>
  <c r="AE293" i="17"/>
  <c r="AC293" i="17"/>
  <c r="AA293" i="17"/>
  <c r="Y293" i="17"/>
  <c r="W293" i="17"/>
  <c r="U293" i="17"/>
  <c r="S293" i="17"/>
  <c r="Q293" i="17"/>
  <c r="O293" i="17"/>
  <c r="M293" i="17"/>
  <c r="K293" i="17"/>
  <c r="I293" i="17"/>
  <c r="G293" i="17"/>
  <c r="E293" i="17"/>
  <c r="AQ292" i="17"/>
  <c r="AO292" i="17"/>
  <c r="AM292" i="17"/>
  <c r="AK292" i="17"/>
  <c r="AI292" i="17"/>
  <c r="AG292" i="17"/>
  <c r="AE292" i="17"/>
  <c r="AC292" i="17"/>
  <c r="AA292" i="17"/>
  <c r="Y292" i="17"/>
  <c r="W292" i="17"/>
  <c r="U292" i="17"/>
  <c r="S292" i="17"/>
  <c r="Q292" i="17"/>
  <c r="O292" i="17"/>
  <c r="M292" i="17"/>
  <c r="K292" i="17"/>
  <c r="I292" i="17"/>
  <c r="G292" i="17"/>
  <c r="E292" i="17"/>
  <c r="AQ291" i="17"/>
  <c r="AO291" i="17"/>
  <c r="AM291" i="17"/>
  <c r="AK291" i="17"/>
  <c r="AI291" i="17"/>
  <c r="AG291" i="17"/>
  <c r="AE291" i="17"/>
  <c r="AC291" i="17"/>
  <c r="AA291" i="17"/>
  <c r="Y291" i="17"/>
  <c r="W291" i="17"/>
  <c r="U291" i="17"/>
  <c r="S291" i="17"/>
  <c r="Q291" i="17"/>
  <c r="O291" i="17"/>
  <c r="M291" i="17"/>
  <c r="K291" i="17"/>
  <c r="I291" i="17"/>
  <c r="G291" i="17"/>
  <c r="E291" i="17"/>
  <c r="AQ290" i="17"/>
  <c r="AO290" i="17"/>
  <c r="AM290" i="17"/>
  <c r="AK290" i="17"/>
  <c r="AI290" i="17"/>
  <c r="AG290" i="17"/>
  <c r="AE290" i="17"/>
  <c r="AC290" i="17"/>
  <c r="AA290" i="17"/>
  <c r="Y290" i="17"/>
  <c r="W290" i="17"/>
  <c r="U290" i="17"/>
  <c r="S290" i="17"/>
  <c r="Q290" i="17"/>
  <c r="O290" i="17"/>
  <c r="M290" i="17"/>
  <c r="K290" i="17"/>
  <c r="I290" i="17"/>
  <c r="G290" i="17"/>
  <c r="E290" i="17"/>
  <c r="AQ289" i="17"/>
  <c r="AO289" i="17"/>
  <c r="AM289" i="17"/>
  <c r="AK289" i="17"/>
  <c r="AI289" i="17"/>
  <c r="AG289" i="17"/>
  <c r="AE289" i="17"/>
  <c r="AC289" i="17"/>
  <c r="AA289" i="17"/>
  <c r="Y289" i="17"/>
  <c r="W289" i="17"/>
  <c r="U289" i="17"/>
  <c r="S289" i="17"/>
  <c r="Q289" i="17"/>
  <c r="O289" i="17"/>
  <c r="M289" i="17"/>
  <c r="K289" i="17"/>
  <c r="I289" i="17"/>
  <c r="G289" i="17"/>
  <c r="E289" i="17"/>
  <c r="AQ288" i="17"/>
  <c r="AO288" i="17"/>
  <c r="AM288" i="17"/>
  <c r="AK288" i="17"/>
  <c r="AI288" i="17"/>
  <c r="AG288" i="17"/>
  <c r="AE288" i="17"/>
  <c r="AC288" i="17"/>
  <c r="AA288" i="17"/>
  <c r="Y288" i="17"/>
  <c r="W288" i="17"/>
  <c r="U288" i="17"/>
  <c r="S288" i="17"/>
  <c r="Q288" i="17"/>
  <c r="O288" i="17"/>
  <c r="M288" i="17"/>
  <c r="K288" i="17"/>
  <c r="I288" i="17"/>
  <c r="G288" i="17"/>
  <c r="E288" i="17"/>
  <c r="AQ287" i="17"/>
  <c r="AO287" i="17"/>
  <c r="AM287" i="17"/>
  <c r="AK287" i="17"/>
  <c r="AI287" i="17"/>
  <c r="AG287" i="17"/>
  <c r="AE287" i="17"/>
  <c r="AC287" i="17"/>
  <c r="AA287" i="17"/>
  <c r="Y287" i="17"/>
  <c r="W287" i="17"/>
  <c r="U287" i="17"/>
  <c r="S287" i="17"/>
  <c r="Q287" i="17"/>
  <c r="O287" i="17"/>
  <c r="M287" i="17"/>
  <c r="K287" i="17"/>
  <c r="I287" i="17"/>
  <c r="G287" i="17"/>
  <c r="E287" i="17"/>
  <c r="AQ286" i="17"/>
  <c r="AO286" i="17"/>
  <c r="AM286" i="17"/>
  <c r="AK286" i="17"/>
  <c r="AI286" i="17"/>
  <c r="AG286" i="17"/>
  <c r="AE286" i="17"/>
  <c r="AC286" i="17"/>
  <c r="AA286" i="17"/>
  <c r="Y286" i="17"/>
  <c r="W286" i="17"/>
  <c r="U286" i="17"/>
  <c r="S286" i="17"/>
  <c r="Q286" i="17"/>
  <c r="O286" i="17"/>
  <c r="M286" i="17"/>
  <c r="K286" i="17"/>
  <c r="I286" i="17"/>
  <c r="G286" i="17"/>
  <c r="E286" i="17"/>
  <c r="AQ285" i="17"/>
  <c r="AO285" i="17"/>
  <c r="AM285" i="17"/>
  <c r="AK285" i="17"/>
  <c r="AI285" i="17"/>
  <c r="AG285" i="17"/>
  <c r="AE285" i="17"/>
  <c r="AC285" i="17"/>
  <c r="AA285" i="17"/>
  <c r="Y285" i="17"/>
  <c r="W285" i="17"/>
  <c r="U285" i="17"/>
  <c r="S285" i="17"/>
  <c r="Q285" i="17"/>
  <c r="O285" i="17"/>
  <c r="M285" i="17"/>
  <c r="K285" i="17"/>
  <c r="I285" i="17"/>
  <c r="G285" i="17"/>
  <c r="E285" i="17"/>
  <c r="AQ284" i="17"/>
  <c r="AO284" i="17"/>
  <c r="AM284" i="17"/>
  <c r="AK284" i="17"/>
  <c r="AI284" i="17"/>
  <c r="AG284" i="17"/>
  <c r="AE284" i="17"/>
  <c r="AC284" i="17"/>
  <c r="AA284" i="17"/>
  <c r="Y284" i="17"/>
  <c r="W284" i="17"/>
  <c r="U284" i="17"/>
  <c r="S284" i="17"/>
  <c r="Q284" i="17"/>
  <c r="O284" i="17"/>
  <c r="M284" i="17"/>
  <c r="K284" i="17"/>
  <c r="I284" i="17"/>
  <c r="G284" i="17"/>
  <c r="E284" i="17"/>
  <c r="AQ283" i="17"/>
  <c r="AO283" i="17"/>
  <c r="AM283" i="17"/>
  <c r="AK283" i="17"/>
  <c r="AI283" i="17"/>
  <c r="AG283" i="17"/>
  <c r="AE283" i="17"/>
  <c r="AC283" i="17"/>
  <c r="AA283" i="17"/>
  <c r="Y283" i="17"/>
  <c r="W283" i="17"/>
  <c r="U283" i="17"/>
  <c r="S283" i="17"/>
  <c r="Q283" i="17"/>
  <c r="O283" i="17"/>
  <c r="M283" i="17"/>
  <c r="K283" i="17"/>
  <c r="I283" i="17"/>
  <c r="G283" i="17"/>
  <c r="E283" i="17"/>
  <c r="AQ282" i="17"/>
  <c r="AO282" i="17"/>
  <c r="AM282" i="17"/>
  <c r="AK282" i="17"/>
  <c r="AI282" i="17"/>
  <c r="AG282" i="17"/>
  <c r="AE282" i="17"/>
  <c r="AC282" i="17"/>
  <c r="AA282" i="17"/>
  <c r="Y282" i="17"/>
  <c r="W282" i="17"/>
  <c r="U282" i="17"/>
  <c r="S282" i="17"/>
  <c r="Q282" i="17"/>
  <c r="O282" i="17"/>
  <c r="M282" i="17"/>
  <c r="K282" i="17"/>
  <c r="I282" i="17"/>
  <c r="G282" i="17"/>
  <c r="E282" i="17"/>
  <c r="AQ281" i="17"/>
  <c r="AO281" i="17"/>
  <c r="AM281" i="17"/>
  <c r="AK281" i="17"/>
  <c r="AI281" i="17"/>
  <c r="AG281" i="17"/>
  <c r="AE281" i="17"/>
  <c r="AC281" i="17"/>
  <c r="AA281" i="17"/>
  <c r="Y281" i="17"/>
  <c r="W281" i="17"/>
  <c r="U281" i="17"/>
  <c r="S281" i="17"/>
  <c r="Q281" i="17"/>
  <c r="O281" i="17"/>
  <c r="M281" i="17"/>
  <c r="K281" i="17"/>
  <c r="I281" i="17"/>
  <c r="G281" i="17"/>
  <c r="E281" i="17"/>
  <c r="AQ280" i="17"/>
  <c r="AO280" i="17"/>
  <c r="AM280" i="17"/>
  <c r="AK280" i="17"/>
  <c r="AI280" i="17"/>
  <c r="AG280" i="17"/>
  <c r="AE280" i="17"/>
  <c r="AC280" i="17"/>
  <c r="AA280" i="17"/>
  <c r="Y280" i="17"/>
  <c r="W280" i="17"/>
  <c r="U280" i="17"/>
  <c r="S280" i="17"/>
  <c r="Q280" i="17"/>
  <c r="O280" i="17"/>
  <c r="M280" i="17"/>
  <c r="K280" i="17"/>
  <c r="I280" i="17"/>
  <c r="G280" i="17"/>
  <c r="E280" i="17"/>
  <c r="AQ279" i="17"/>
  <c r="AO279" i="17"/>
  <c r="AM279" i="17"/>
  <c r="AK279" i="17"/>
  <c r="AI279" i="17"/>
  <c r="AG279" i="17"/>
  <c r="AE279" i="17"/>
  <c r="AC279" i="17"/>
  <c r="AA279" i="17"/>
  <c r="Y279" i="17"/>
  <c r="W279" i="17"/>
  <c r="U279" i="17"/>
  <c r="S279" i="17"/>
  <c r="Q279" i="17"/>
  <c r="O279" i="17"/>
  <c r="M279" i="17"/>
  <c r="K279" i="17"/>
  <c r="I279" i="17"/>
  <c r="G279" i="17"/>
  <c r="E279" i="17"/>
  <c r="AQ278" i="17"/>
  <c r="AO278" i="17"/>
  <c r="AM278" i="17"/>
  <c r="AK278" i="17"/>
  <c r="AI278" i="17"/>
  <c r="AG278" i="17"/>
  <c r="AE278" i="17"/>
  <c r="AC278" i="17"/>
  <c r="AA278" i="17"/>
  <c r="Y278" i="17"/>
  <c r="W278" i="17"/>
  <c r="U278" i="17"/>
  <c r="S278" i="17"/>
  <c r="Q278" i="17"/>
  <c r="O278" i="17"/>
  <c r="M278" i="17"/>
  <c r="K278" i="17"/>
  <c r="I278" i="17"/>
  <c r="G278" i="17"/>
  <c r="E278" i="17"/>
  <c r="AQ277" i="17"/>
  <c r="AO277" i="17"/>
  <c r="AM277" i="17"/>
  <c r="AK277" i="17"/>
  <c r="AI277" i="17"/>
  <c r="AG277" i="17"/>
  <c r="AE277" i="17"/>
  <c r="AC277" i="17"/>
  <c r="AA277" i="17"/>
  <c r="Y277" i="17"/>
  <c r="W277" i="17"/>
  <c r="U277" i="17"/>
  <c r="S277" i="17"/>
  <c r="Q277" i="17"/>
  <c r="O277" i="17"/>
  <c r="M277" i="17"/>
  <c r="K277" i="17"/>
  <c r="I277" i="17"/>
  <c r="G277" i="17"/>
  <c r="E277" i="17"/>
  <c r="AQ276" i="17"/>
  <c r="AO276" i="17"/>
  <c r="AM276" i="17"/>
  <c r="AK276" i="17"/>
  <c r="AI276" i="17"/>
  <c r="AG276" i="17"/>
  <c r="AE276" i="17"/>
  <c r="AC276" i="17"/>
  <c r="AA276" i="17"/>
  <c r="Y276" i="17"/>
  <c r="W276" i="17"/>
  <c r="U276" i="17"/>
  <c r="S276" i="17"/>
  <c r="Q276" i="17"/>
  <c r="O276" i="17"/>
  <c r="M276" i="17"/>
  <c r="K276" i="17"/>
  <c r="I276" i="17"/>
  <c r="G276" i="17"/>
  <c r="E276" i="17"/>
  <c r="AQ275" i="17"/>
  <c r="AO275" i="17"/>
  <c r="AM275" i="17"/>
  <c r="AK275" i="17"/>
  <c r="AI275" i="17"/>
  <c r="AG275" i="17"/>
  <c r="AE275" i="17"/>
  <c r="AC275" i="17"/>
  <c r="AA275" i="17"/>
  <c r="Y275" i="17"/>
  <c r="W275" i="17"/>
  <c r="U275" i="17"/>
  <c r="S275" i="17"/>
  <c r="Q275" i="17"/>
  <c r="O275" i="17"/>
  <c r="M275" i="17"/>
  <c r="K275" i="17"/>
  <c r="I275" i="17"/>
  <c r="G275" i="17"/>
  <c r="E275" i="17"/>
  <c r="AQ274" i="17"/>
  <c r="AO274" i="17"/>
  <c r="AM274" i="17"/>
  <c r="AK274" i="17"/>
  <c r="AI274" i="17"/>
  <c r="AG274" i="17"/>
  <c r="AE274" i="17"/>
  <c r="AC274" i="17"/>
  <c r="AA274" i="17"/>
  <c r="Y274" i="17"/>
  <c r="W274" i="17"/>
  <c r="U274" i="17"/>
  <c r="S274" i="17"/>
  <c r="Q274" i="17"/>
  <c r="O274" i="17"/>
  <c r="M274" i="17"/>
  <c r="K274" i="17"/>
  <c r="I274" i="17"/>
  <c r="G274" i="17"/>
  <c r="E274" i="17"/>
  <c r="AQ273" i="17"/>
  <c r="AO273" i="17"/>
  <c r="AM273" i="17"/>
  <c r="AK273" i="17"/>
  <c r="AI273" i="17"/>
  <c r="AG273" i="17"/>
  <c r="AE273" i="17"/>
  <c r="AC273" i="17"/>
  <c r="AA273" i="17"/>
  <c r="Y273" i="17"/>
  <c r="W273" i="17"/>
  <c r="U273" i="17"/>
  <c r="S273" i="17"/>
  <c r="Q273" i="17"/>
  <c r="O273" i="17"/>
  <c r="M273" i="17"/>
  <c r="K273" i="17"/>
  <c r="I273" i="17"/>
  <c r="G273" i="17"/>
  <c r="E273" i="17"/>
  <c r="AQ272" i="17"/>
  <c r="AO272" i="17"/>
  <c r="AM272" i="17"/>
  <c r="AK272" i="17"/>
  <c r="AI272" i="17"/>
  <c r="AG272" i="17"/>
  <c r="AE272" i="17"/>
  <c r="AC272" i="17"/>
  <c r="AA272" i="17"/>
  <c r="Y272" i="17"/>
  <c r="W272" i="17"/>
  <c r="U272" i="17"/>
  <c r="S272" i="17"/>
  <c r="Q272" i="17"/>
  <c r="O272" i="17"/>
  <c r="M272" i="17"/>
  <c r="K272" i="17"/>
  <c r="I272" i="17"/>
  <c r="G272" i="17"/>
  <c r="E272" i="17"/>
  <c r="AQ271" i="17"/>
  <c r="AO271" i="17"/>
  <c r="AM271" i="17"/>
  <c r="AK271" i="17"/>
  <c r="AI271" i="17"/>
  <c r="AG271" i="17"/>
  <c r="AE271" i="17"/>
  <c r="AC271" i="17"/>
  <c r="AA271" i="17"/>
  <c r="Y271" i="17"/>
  <c r="W271" i="17"/>
  <c r="U271" i="17"/>
  <c r="S271" i="17"/>
  <c r="Q271" i="17"/>
  <c r="O271" i="17"/>
  <c r="M271" i="17"/>
  <c r="K271" i="17"/>
  <c r="I271" i="17"/>
  <c r="G271" i="17"/>
  <c r="E271" i="17"/>
  <c r="AQ270" i="17"/>
  <c r="AO270" i="17"/>
  <c r="AM270" i="17"/>
  <c r="AK270" i="17"/>
  <c r="AI270" i="17"/>
  <c r="AG270" i="17"/>
  <c r="AE270" i="17"/>
  <c r="AC270" i="17"/>
  <c r="AA270" i="17"/>
  <c r="Y270" i="17"/>
  <c r="W270" i="17"/>
  <c r="U270" i="17"/>
  <c r="S270" i="17"/>
  <c r="Q270" i="17"/>
  <c r="O270" i="17"/>
  <c r="M270" i="17"/>
  <c r="K270" i="17"/>
  <c r="I270" i="17"/>
  <c r="G270" i="17"/>
  <c r="E270" i="17"/>
  <c r="AQ269" i="17"/>
  <c r="AO269" i="17"/>
  <c r="AM269" i="17"/>
  <c r="AK269" i="17"/>
  <c r="AI269" i="17"/>
  <c r="AG269" i="17"/>
  <c r="AE269" i="17"/>
  <c r="AC269" i="17"/>
  <c r="AA269" i="17"/>
  <c r="Y269" i="17"/>
  <c r="W269" i="17"/>
  <c r="U269" i="17"/>
  <c r="S269" i="17"/>
  <c r="Q269" i="17"/>
  <c r="O269" i="17"/>
  <c r="M269" i="17"/>
  <c r="K269" i="17"/>
  <c r="I269" i="17"/>
  <c r="G269" i="17"/>
  <c r="E269" i="17"/>
  <c r="AQ268" i="17"/>
  <c r="AO268" i="17"/>
  <c r="AM268" i="17"/>
  <c r="AK268" i="17"/>
  <c r="AI268" i="17"/>
  <c r="AG268" i="17"/>
  <c r="AE268" i="17"/>
  <c r="AC268" i="17"/>
  <c r="AA268" i="17"/>
  <c r="Y268" i="17"/>
  <c r="W268" i="17"/>
  <c r="U268" i="17"/>
  <c r="S268" i="17"/>
  <c r="Q268" i="17"/>
  <c r="O268" i="17"/>
  <c r="M268" i="17"/>
  <c r="K268" i="17"/>
  <c r="I268" i="17"/>
  <c r="G268" i="17"/>
  <c r="E268" i="17"/>
  <c r="AQ267" i="17"/>
  <c r="AO267" i="17"/>
  <c r="AM267" i="17"/>
  <c r="AK267" i="17"/>
  <c r="AI267" i="17"/>
  <c r="AG267" i="17"/>
  <c r="AE267" i="17"/>
  <c r="AC267" i="17"/>
  <c r="AA267" i="17"/>
  <c r="Y267" i="17"/>
  <c r="W267" i="17"/>
  <c r="U267" i="17"/>
  <c r="S267" i="17"/>
  <c r="Q267" i="17"/>
  <c r="O267" i="17"/>
  <c r="M267" i="17"/>
  <c r="K267" i="17"/>
  <c r="I267" i="17"/>
  <c r="G267" i="17"/>
  <c r="E267" i="17"/>
  <c r="AQ266" i="17"/>
  <c r="AO266" i="17"/>
  <c r="AM266" i="17"/>
  <c r="AK266" i="17"/>
  <c r="AI266" i="17"/>
  <c r="AG266" i="17"/>
  <c r="AE266" i="17"/>
  <c r="AC266" i="17"/>
  <c r="AA266" i="17"/>
  <c r="Y266" i="17"/>
  <c r="W266" i="17"/>
  <c r="U266" i="17"/>
  <c r="S266" i="17"/>
  <c r="Q266" i="17"/>
  <c r="O266" i="17"/>
  <c r="M266" i="17"/>
  <c r="K266" i="17"/>
  <c r="I266" i="17"/>
  <c r="G266" i="17"/>
  <c r="E266" i="17"/>
  <c r="AQ265" i="17"/>
  <c r="AO265" i="17"/>
  <c r="AM265" i="17"/>
  <c r="AK265" i="17"/>
  <c r="AI265" i="17"/>
  <c r="AG265" i="17"/>
  <c r="AE265" i="17"/>
  <c r="AC265" i="17"/>
  <c r="AA265" i="17"/>
  <c r="Y265" i="17"/>
  <c r="W265" i="17"/>
  <c r="U265" i="17"/>
  <c r="S265" i="17"/>
  <c r="Q265" i="17"/>
  <c r="O265" i="17"/>
  <c r="M265" i="17"/>
  <c r="K265" i="17"/>
  <c r="I265" i="17"/>
  <c r="G265" i="17"/>
  <c r="E265" i="17"/>
  <c r="AQ264" i="17"/>
  <c r="AO264" i="17"/>
  <c r="AM264" i="17"/>
  <c r="AK264" i="17"/>
  <c r="AI264" i="17"/>
  <c r="AG264" i="17"/>
  <c r="AE264" i="17"/>
  <c r="AC264" i="17"/>
  <c r="AA264" i="17"/>
  <c r="Y264" i="17"/>
  <c r="W264" i="17"/>
  <c r="U264" i="17"/>
  <c r="S264" i="17"/>
  <c r="Q264" i="17"/>
  <c r="O264" i="17"/>
  <c r="M264" i="17"/>
  <c r="K264" i="17"/>
  <c r="I264" i="17"/>
  <c r="G264" i="17"/>
  <c r="E264" i="17"/>
  <c r="AQ263" i="17"/>
  <c r="AO263" i="17"/>
  <c r="AM263" i="17"/>
  <c r="AK263" i="17"/>
  <c r="AI263" i="17"/>
  <c r="AG263" i="17"/>
  <c r="AE263" i="17"/>
  <c r="AC263" i="17"/>
  <c r="AA263" i="17"/>
  <c r="Y263" i="17"/>
  <c r="W263" i="17"/>
  <c r="U263" i="17"/>
  <c r="S263" i="17"/>
  <c r="Q263" i="17"/>
  <c r="O263" i="17"/>
  <c r="M263" i="17"/>
  <c r="K263" i="17"/>
  <c r="I263" i="17"/>
  <c r="G263" i="17"/>
  <c r="E263" i="17"/>
  <c r="AQ262" i="17"/>
  <c r="AO262" i="17"/>
  <c r="AM262" i="17"/>
  <c r="AK262" i="17"/>
  <c r="AI262" i="17"/>
  <c r="AG262" i="17"/>
  <c r="AE262" i="17"/>
  <c r="AC262" i="17"/>
  <c r="AA262" i="17"/>
  <c r="Y262" i="17"/>
  <c r="W262" i="17"/>
  <c r="U262" i="17"/>
  <c r="S262" i="17"/>
  <c r="Q262" i="17"/>
  <c r="O262" i="17"/>
  <c r="M262" i="17"/>
  <c r="K262" i="17"/>
  <c r="I262" i="17"/>
  <c r="G262" i="17"/>
  <c r="E262" i="17"/>
  <c r="AQ261" i="17"/>
  <c r="AO261" i="17"/>
  <c r="AM261" i="17"/>
  <c r="AK261" i="17"/>
  <c r="AI261" i="17"/>
  <c r="AG261" i="17"/>
  <c r="AE261" i="17"/>
  <c r="AC261" i="17"/>
  <c r="AA261" i="17"/>
  <c r="Y261" i="17"/>
  <c r="W261" i="17"/>
  <c r="U261" i="17"/>
  <c r="S261" i="17"/>
  <c r="Q261" i="17"/>
  <c r="O261" i="17"/>
  <c r="M261" i="17"/>
  <c r="K261" i="17"/>
  <c r="I261" i="17"/>
  <c r="G261" i="17"/>
  <c r="E261" i="17"/>
  <c r="AQ260" i="17"/>
  <c r="AO260" i="17"/>
  <c r="AM260" i="17"/>
  <c r="AK260" i="17"/>
  <c r="AI260" i="17"/>
  <c r="AG260" i="17"/>
  <c r="AE260" i="17"/>
  <c r="AC260" i="17"/>
  <c r="AA260" i="17"/>
  <c r="Y260" i="17"/>
  <c r="W260" i="17"/>
  <c r="U260" i="17"/>
  <c r="S260" i="17"/>
  <c r="Q260" i="17"/>
  <c r="O260" i="17"/>
  <c r="M260" i="17"/>
  <c r="K260" i="17"/>
  <c r="I260" i="17"/>
  <c r="G260" i="17"/>
  <c r="E260" i="17"/>
  <c r="AQ259" i="17"/>
  <c r="AO259" i="17"/>
  <c r="AM259" i="17"/>
  <c r="AK259" i="17"/>
  <c r="AI259" i="17"/>
  <c r="AG259" i="17"/>
  <c r="AE259" i="17"/>
  <c r="AC259" i="17"/>
  <c r="AA259" i="17"/>
  <c r="Y259" i="17"/>
  <c r="W259" i="17"/>
  <c r="U259" i="17"/>
  <c r="S259" i="17"/>
  <c r="Q259" i="17"/>
  <c r="O259" i="17"/>
  <c r="M259" i="17"/>
  <c r="K259" i="17"/>
  <c r="I259" i="17"/>
  <c r="G259" i="17"/>
  <c r="E259" i="17"/>
  <c r="AQ258" i="17"/>
  <c r="AO258" i="17"/>
  <c r="AM258" i="17"/>
  <c r="AK258" i="17"/>
  <c r="AI258" i="17"/>
  <c r="AG258" i="17"/>
  <c r="AE258" i="17"/>
  <c r="AC258" i="17"/>
  <c r="AA258" i="17"/>
  <c r="Y258" i="17"/>
  <c r="W258" i="17"/>
  <c r="U258" i="17"/>
  <c r="S258" i="17"/>
  <c r="Q258" i="17"/>
  <c r="O258" i="17"/>
  <c r="M258" i="17"/>
  <c r="K258" i="17"/>
  <c r="I258" i="17"/>
  <c r="G258" i="17"/>
  <c r="E258" i="17"/>
  <c r="AQ257" i="17"/>
  <c r="AO257" i="17"/>
  <c r="AM257" i="17"/>
  <c r="AK257" i="17"/>
  <c r="AI257" i="17"/>
  <c r="AG257" i="17"/>
  <c r="AE257" i="17"/>
  <c r="AC257" i="17"/>
  <c r="AA257" i="17"/>
  <c r="Y257" i="17"/>
  <c r="W257" i="17"/>
  <c r="U257" i="17"/>
  <c r="S257" i="17"/>
  <c r="Q257" i="17"/>
  <c r="O257" i="17"/>
  <c r="M257" i="17"/>
  <c r="K257" i="17"/>
  <c r="I257" i="17"/>
  <c r="G257" i="17"/>
  <c r="E257" i="17"/>
  <c r="AQ256" i="17"/>
  <c r="AO256" i="17"/>
  <c r="AM256" i="17"/>
  <c r="AK256" i="17"/>
  <c r="AI256" i="17"/>
  <c r="AG256" i="17"/>
  <c r="AE256" i="17"/>
  <c r="AC256" i="17"/>
  <c r="AA256" i="17"/>
  <c r="Y256" i="17"/>
  <c r="W256" i="17"/>
  <c r="U256" i="17"/>
  <c r="S256" i="17"/>
  <c r="Q256" i="17"/>
  <c r="O256" i="17"/>
  <c r="M256" i="17"/>
  <c r="K256" i="17"/>
  <c r="I256" i="17"/>
  <c r="G256" i="17"/>
  <c r="E256" i="17"/>
  <c r="AQ255" i="17"/>
  <c r="AO255" i="17"/>
  <c r="AM255" i="17"/>
  <c r="AK255" i="17"/>
  <c r="AI255" i="17"/>
  <c r="AG255" i="17"/>
  <c r="AE255" i="17"/>
  <c r="AC255" i="17"/>
  <c r="AA255" i="17"/>
  <c r="Y255" i="17"/>
  <c r="W255" i="17"/>
  <c r="U255" i="17"/>
  <c r="S255" i="17"/>
  <c r="Q255" i="17"/>
  <c r="O255" i="17"/>
  <c r="M255" i="17"/>
  <c r="K255" i="17"/>
  <c r="I255" i="17"/>
  <c r="G255" i="17"/>
  <c r="E255" i="17"/>
  <c r="AQ254" i="17"/>
  <c r="AO254" i="17"/>
  <c r="AM254" i="17"/>
  <c r="AK254" i="17"/>
  <c r="AI254" i="17"/>
  <c r="AG254" i="17"/>
  <c r="AE254" i="17"/>
  <c r="AC254" i="17"/>
  <c r="AA254" i="17"/>
  <c r="Y254" i="17"/>
  <c r="W254" i="17"/>
  <c r="U254" i="17"/>
  <c r="S254" i="17"/>
  <c r="Q254" i="17"/>
  <c r="O254" i="17"/>
  <c r="M254" i="17"/>
  <c r="K254" i="17"/>
  <c r="I254" i="17"/>
  <c r="G254" i="17"/>
  <c r="E254" i="17"/>
  <c r="AQ253" i="17"/>
  <c r="AO253" i="17"/>
  <c r="AM253" i="17"/>
  <c r="AK253" i="17"/>
  <c r="AI253" i="17"/>
  <c r="AG253" i="17"/>
  <c r="AE253" i="17"/>
  <c r="AC253" i="17"/>
  <c r="AA253" i="17"/>
  <c r="Y253" i="17"/>
  <c r="W253" i="17"/>
  <c r="U253" i="17"/>
  <c r="S253" i="17"/>
  <c r="Q253" i="17"/>
  <c r="O253" i="17"/>
  <c r="M253" i="17"/>
  <c r="K253" i="17"/>
  <c r="I253" i="17"/>
  <c r="G253" i="17"/>
  <c r="E253" i="17"/>
  <c r="AQ252" i="17"/>
  <c r="AO252" i="17"/>
  <c r="AM252" i="17"/>
  <c r="AK252" i="17"/>
  <c r="AI252" i="17"/>
  <c r="AG252" i="17"/>
  <c r="AE252" i="17"/>
  <c r="AC252" i="17"/>
  <c r="AA252" i="17"/>
  <c r="Y252" i="17"/>
  <c r="W252" i="17"/>
  <c r="U252" i="17"/>
  <c r="S252" i="17"/>
  <c r="Q252" i="17"/>
  <c r="O252" i="17"/>
  <c r="M252" i="17"/>
  <c r="K252" i="17"/>
  <c r="I252" i="17"/>
  <c r="G252" i="17"/>
  <c r="E252" i="17"/>
  <c r="AQ251" i="17"/>
  <c r="AO251" i="17"/>
  <c r="AM251" i="17"/>
  <c r="AK251" i="17"/>
  <c r="AI251" i="17"/>
  <c r="AG251" i="17"/>
  <c r="AE251" i="17"/>
  <c r="AC251" i="17"/>
  <c r="AA251" i="17"/>
  <c r="Y251" i="17"/>
  <c r="W251" i="17"/>
  <c r="U251" i="17"/>
  <c r="S251" i="17"/>
  <c r="Q251" i="17"/>
  <c r="O251" i="17"/>
  <c r="M251" i="17"/>
  <c r="K251" i="17"/>
  <c r="I251" i="17"/>
  <c r="G251" i="17"/>
  <c r="E251" i="17"/>
  <c r="AQ250" i="17"/>
  <c r="AO250" i="17"/>
  <c r="AM250" i="17"/>
  <c r="AK250" i="17"/>
  <c r="AI250" i="17"/>
  <c r="AG250" i="17"/>
  <c r="AE250" i="17"/>
  <c r="AC250" i="17"/>
  <c r="AA250" i="17"/>
  <c r="Y250" i="17"/>
  <c r="W250" i="17"/>
  <c r="U250" i="17"/>
  <c r="S250" i="17"/>
  <c r="Q250" i="17"/>
  <c r="O250" i="17"/>
  <c r="M250" i="17"/>
  <c r="K250" i="17"/>
  <c r="I250" i="17"/>
  <c r="G250" i="17"/>
  <c r="E250" i="17"/>
  <c r="AQ249" i="17"/>
  <c r="AO249" i="17"/>
  <c r="AM249" i="17"/>
  <c r="AK249" i="17"/>
  <c r="AI249" i="17"/>
  <c r="AG249" i="17"/>
  <c r="AE249" i="17"/>
  <c r="AC249" i="17"/>
  <c r="AA249" i="17"/>
  <c r="Y249" i="17"/>
  <c r="W249" i="17"/>
  <c r="U249" i="17"/>
  <c r="S249" i="17"/>
  <c r="Q249" i="17"/>
  <c r="O249" i="17"/>
  <c r="M249" i="17"/>
  <c r="K249" i="17"/>
  <c r="I249" i="17"/>
  <c r="G249" i="17"/>
  <c r="E249" i="17"/>
  <c r="AQ248" i="17"/>
  <c r="AO248" i="17"/>
  <c r="AM248" i="17"/>
  <c r="AK248" i="17"/>
  <c r="AI248" i="17"/>
  <c r="AG248" i="17"/>
  <c r="AE248" i="17"/>
  <c r="AC248" i="17"/>
  <c r="AA248" i="17"/>
  <c r="Y248" i="17"/>
  <c r="W248" i="17"/>
  <c r="U248" i="17"/>
  <c r="S248" i="17"/>
  <c r="Q248" i="17"/>
  <c r="O248" i="17"/>
  <c r="M248" i="17"/>
  <c r="K248" i="17"/>
  <c r="I248" i="17"/>
  <c r="G248" i="17"/>
  <c r="E248" i="17"/>
  <c r="AQ247" i="17"/>
  <c r="AO247" i="17"/>
  <c r="AM247" i="17"/>
  <c r="AK247" i="17"/>
  <c r="AI247" i="17"/>
  <c r="AG247" i="17"/>
  <c r="AE247" i="17"/>
  <c r="AC247" i="17"/>
  <c r="AA247" i="17"/>
  <c r="Y247" i="17"/>
  <c r="W247" i="17"/>
  <c r="U247" i="17"/>
  <c r="S247" i="17"/>
  <c r="Q247" i="17"/>
  <c r="O247" i="17"/>
  <c r="M247" i="17"/>
  <c r="K247" i="17"/>
  <c r="I247" i="17"/>
  <c r="G247" i="17"/>
  <c r="E247" i="17"/>
  <c r="AQ246" i="17"/>
  <c r="AO246" i="17"/>
  <c r="AM246" i="17"/>
  <c r="AK246" i="17"/>
  <c r="AI246" i="17"/>
  <c r="AG246" i="17"/>
  <c r="AE246" i="17"/>
  <c r="AC246" i="17"/>
  <c r="AA246" i="17"/>
  <c r="Y246" i="17"/>
  <c r="W246" i="17"/>
  <c r="U246" i="17"/>
  <c r="S246" i="17"/>
  <c r="Q246" i="17"/>
  <c r="O246" i="17"/>
  <c r="M246" i="17"/>
  <c r="K246" i="17"/>
  <c r="I246" i="17"/>
  <c r="G246" i="17"/>
  <c r="E246" i="17"/>
  <c r="AQ245" i="17"/>
  <c r="AO245" i="17"/>
  <c r="AM245" i="17"/>
  <c r="AK245" i="17"/>
  <c r="AI245" i="17"/>
  <c r="AG245" i="17"/>
  <c r="AE245" i="17"/>
  <c r="AC245" i="17"/>
  <c r="AA245" i="17"/>
  <c r="Y245" i="17"/>
  <c r="W245" i="17"/>
  <c r="U245" i="17"/>
  <c r="S245" i="17"/>
  <c r="Q245" i="17"/>
  <c r="O245" i="17"/>
  <c r="M245" i="17"/>
  <c r="K245" i="17"/>
  <c r="I245" i="17"/>
  <c r="G245" i="17"/>
  <c r="E245" i="17"/>
  <c r="AQ244" i="17"/>
  <c r="AO244" i="17"/>
  <c r="AM244" i="17"/>
  <c r="AK244" i="17"/>
  <c r="AI244" i="17"/>
  <c r="AG244" i="17"/>
  <c r="AE244" i="17"/>
  <c r="AC244" i="17"/>
  <c r="AA244" i="17"/>
  <c r="Y244" i="17"/>
  <c r="W244" i="17"/>
  <c r="U244" i="17"/>
  <c r="S244" i="17"/>
  <c r="Q244" i="17"/>
  <c r="O244" i="17"/>
  <c r="M244" i="17"/>
  <c r="K244" i="17"/>
  <c r="I244" i="17"/>
  <c r="G244" i="17"/>
  <c r="E244" i="17"/>
  <c r="AQ243" i="17"/>
  <c r="AO243" i="17"/>
  <c r="AM243" i="17"/>
  <c r="AK243" i="17"/>
  <c r="AI243" i="17"/>
  <c r="AG243" i="17"/>
  <c r="AE243" i="17"/>
  <c r="AC243" i="17"/>
  <c r="AA243" i="17"/>
  <c r="Y243" i="17"/>
  <c r="W243" i="17"/>
  <c r="U243" i="17"/>
  <c r="S243" i="17"/>
  <c r="Q243" i="17"/>
  <c r="O243" i="17"/>
  <c r="M243" i="17"/>
  <c r="K243" i="17"/>
  <c r="I243" i="17"/>
  <c r="G243" i="17"/>
  <c r="E243" i="17"/>
  <c r="AQ242" i="17"/>
  <c r="AO242" i="17"/>
  <c r="AM242" i="17"/>
  <c r="AK242" i="17"/>
  <c r="AI242" i="17"/>
  <c r="AG242" i="17"/>
  <c r="AE242" i="17"/>
  <c r="AC242" i="17"/>
  <c r="AA242" i="17"/>
  <c r="Y242" i="17"/>
  <c r="W242" i="17"/>
  <c r="U242" i="17"/>
  <c r="S242" i="17"/>
  <c r="Q242" i="17"/>
  <c r="O242" i="17"/>
  <c r="M242" i="17"/>
  <c r="K242" i="17"/>
  <c r="I242" i="17"/>
  <c r="G242" i="17"/>
  <c r="E242" i="17"/>
  <c r="AQ241" i="17"/>
  <c r="AO241" i="17"/>
  <c r="AM241" i="17"/>
  <c r="AK241" i="17"/>
  <c r="AI241" i="17"/>
  <c r="AG241" i="17"/>
  <c r="AE241" i="17"/>
  <c r="AC241" i="17"/>
  <c r="AA241" i="17"/>
  <c r="Y241" i="17"/>
  <c r="W241" i="17"/>
  <c r="U241" i="17"/>
  <c r="S241" i="17"/>
  <c r="Q241" i="17"/>
  <c r="O241" i="17"/>
  <c r="M241" i="17"/>
  <c r="K241" i="17"/>
  <c r="I241" i="17"/>
  <c r="G241" i="17"/>
  <c r="E241" i="17"/>
  <c r="AQ240" i="17"/>
  <c r="AO240" i="17"/>
  <c r="AM240" i="17"/>
  <c r="AK240" i="17"/>
  <c r="AI240" i="17"/>
  <c r="AG240" i="17"/>
  <c r="AE240" i="17"/>
  <c r="AC240" i="17"/>
  <c r="AA240" i="17"/>
  <c r="Y240" i="17"/>
  <c r="W240" i="17"/>
  <c r="U240" i="17"/>
  <c r="S240" i="17"/>
  <c r="Q240" i="17"/>
  <c r="O240" i="17"/>
  <c r="M240" i="17"/>
  <c r="K240" i="17"/>
  <c r="I240" i="17"/>
  <c r="G240" i="17"/>
  <c r="E240" i="17"/>
  <c r="AQ239" i="17"/>
  <c r="AO239" i="17"/>
  <c r="AM239" i="17"/>
  <c r="AK239" i="17"/>
  <c r="AI239" i="17"/>
  <c r="AG239" i="17"/>
  <c r="AE239" i="17"/>
  <c r="AC239" i="17"/>
  <c r="AA239" i="17"/>
  <c r="Y239" i="17"/>
  <c r="W239" i="17"/>
  <c r="U239" i="17"/>
  <c r="S239" i="17"/>
  <c r="Q239" i="17"/>
  <c r="O239" i="17"/>
  <c r="M239" i="17"/>
  <c r="K239" i="17"/>
  <c r="I239" i="17"/>
  <c r="G239" i="17"/>
  <c r="E239" i="17"/>
  <c r="AQ238" i="17"/>
  <c r="AO238" i="17"/>
  <c r="AM238" i="17"/>
  <c r="AK238" i="17"/>
  <c r="AI238" i="17"/>
  <c r="AG238" i="17"/>
  <c r="AE238" i="17"/>
  <c r="AC238" i="17"/>
  <c r="AA238" i="17"/>
  <c r="Y238" i="17"/>
  <c r="W238" i="17"/>
  <c r="U238" i="17"/>
  <c r="S238" i="17"/>
  <c r="Q238" i="17"/>
  <c r="O238" i="17"/>
  <c r="M238" i="17"/>
  <c r="K238" i="17"/>
  <c r="I238" i="17"/>
  <c r="G238" i="17"/>
  <c r="E238" i="17"/>
  <c r="AQ237" i="17"/>
  <c r="AO237" i="17"/>
  <c r="AM237" i="17"/>
  <c r="AK237" i="17"/>
  <c r="AI237" i="17"/>
  <c r="AG237" i="17"/>
  <c r="AE237" i="17"/>
  <c r="AC237" i="17"/>
  <c r="AA237" i="17"/>
  <c r="Y237" i="17"/>
  <c r="W237" i="17"/>
  <c r="U237" i="17"/>
  <c r="S237" i="17"/>
  <c r="Q237" i="17"/>
  <c r="O237" i="17"/>
  <c r="M237" i="17"/>
  <c r="K237" i="17"/>
  <c r="I237" i="17"/>
  <c r="G237" i="17"/>
  <c r="E237" i="17"/>
  <c r="AQ236" i="17"/>
  <c r="AO236" i="17"/>
  <c r="AM236" i="17"/>
  <c r="AK236" i="17"/>
  <c r="AI236" i="17"/>
  <c r="AG236" i="17"/>
  <c r="AE236" i="17"/>
  <c r="AC236" i="17"/>
  <c r="AA236" i="17"/>
  <c r="Y236" i="17"/>
  <c r="W236" i="17"/>
  <c r="U236" i="17"/>
  <c r="S236" i="17"/>
  <c r="Q236" i="17"/>
  <c r="O236" i="17"/>
  <c r="M236" i="17"/>
  <c r="K236" i="17"/>
  <c r="I236" i="17"/>
  <c r="G236" i="17"/>
  <c r="E236" i="17"/>
  <c r="AQ235" i="17"/>
  <c r="AO235" i="17"/>
  <c r="AM235" i="17"/>
  <c r="AK235" i="17"/>
  <c r="AI235" i="17"/>
  <c r="AG235" i="17"/>
  <c r="AE235" i="17"/>
  <c r="AC235" i="17"/>
  <c r="AA235" i="17"/>
  <c r="Y235" i="17"/>
  <c r="W235" i="17"/>
  <c r="U235" i="17"/>
  <c r="S235" i="17"/>
  <c r="Q235" i="17"/>
  <c r="O235" i="17"/>
  <c r="M235" i="17"/>
  <c r="K235" i="17"/>
  <c r="I235" i="17"/>
  <c r="G235" i="17"/>
  <c r="E235" i="17"/>
  <c r="AQ234" i="17"/>
  <c r="AO234" i="17"/>
  <c r="AM234" i="17"/>
  <c r="AK234" i="17"/>
  <c r="AI234" i="17"/>
  <c r="AG234" i="17"/>
  <c r="AE234" i="17"/>
  <c r="AC234" i="17"/>
  <c r="AA234" i="17"/>
  <c r="Y234" i="17"/>
  <c r="W234" i="17"/>
  <c r="U234" i="17"/>
  <c r="S234" i="17"/>
  <c r="Q234" i="17"/>
  <c r="O234" i="17"/>
  <c r="M234" i="17"/>
  <c r="K234" i="17"/>
  <c r="I234" i="17"/>
  <c r="G234" i="17"/>
  <c r="E234" i="17"/>
  <c r="AQ233" i="17"/>
  <c r="AO233" i="17"/>
  <c r="AM233" i="17"/>
  <c r="AK233" i="17"/>
  <c r="AI233" i="17"/>
  <c r="AG233" i="17"/>
  <c r="AE233" i="17"/>
  <c r="AC233" i="17"/>
  <c r="AA233" i="17"/>
  <c r="Y233" i="17"/>
  <c r="W233" i="17"/>
  <c r="U233" i="17"/>
  <c r="S233" i="17"/>
  <c r="Q233" i="17"/>
  <c r="O233" i="17"/>
  <c r="M233" i="17"/>
  <c r="K233" i="17"/>
  <c r="I233" i="17"/>
  <c r="G233" i="17"/>
  <c r="E233" i="17"/>
  <c r="AQ232" i="17"/>
  <c r="AO232" i="17"/>
  <c r="AM232" i="17"/>
  <c r="AK232" i="17"/>
  <c r="AI232" i="17"/>
  <c r="AG232" i="17"/>
  <c r="AE232" i="17"/>
  <c r="AC232" i="17"/>
  <c r="AA232" i="17"/>
  <c r="Y232" i="17"/>
  <c r="W232" i="17"/>
  <c r="U232" i="17"/>
  <c r="S232" i="17"/>
  <c r="Q232" i="17"/>
  <c r="O232" i="17"/>
  <c r="M232" i="17"/>
  <c r="K232" i="17"/>
  <c r="I232" i="17"/>
  <c r="G232" i="17"/>
  <c r="E232" i="17"/>
  <c r="AQ231" i="17"/>
  <c r="AO231" i="17"/>
  <c r="AM231" i="17"/>
  <c r="AK231" i="17"/>
  <c r="AI231" i="17"/>
  <c r="AG231" i="17"/>
  <c r="AE231" i="17"/>
  <c r="AC231" i="17"/>
  <c r="AA231" i="17"/>
  <c r="Y231" i="17"/>
  <c r="W231" i="17"/>
  <c r="U231" i="17"/>
  <c r="S231" i="17"/>
  <c r="Q231" i="17"/>
  <c r="O231" i="17"/>
  <c r="M231" i="17"/>
  <c r="K231" i="17"/>
  <c r="I231" i="17"/>
  <c r="G231" i="17"/>
  <c r="E231" i="17"/>
  <c r="AQ230" i="17"/>
  <c r="AO230" i="17"/>
  <c r="AM230" i="17"/>
  <c r="AK230" i="17"/>
  <c r="AI230" i="17"/>
  <c r="AG230" i="17"/>
  <c r="AE230" i="17"/>
  <c r="AC230" i="17"/>
  <c r="AA230" i="17"/>
  <c r="Y230" i="17"/>
  <c r="W230" i="17"/>
  <c r="U230" i="17"/>
  <c r="S230" i="17"/>
  <c r="Q230" i="17"/>
  <c r="O230" i="17"/>
  <c r="M230" i="17"/>
  <c r="K230" i="17"/>
  <c r="I230" i="17"/>
  <c r="G230" i="17"/>
  <c r="E230" i="17"/>
  <c r="AQ229" i="17"/>
  <c r="AO229" i="17"/>
  <c r="AM229" i="17"/>
  <c r="AK229" i="17"/>
  <c r="AI229" i="17"/>
  <c r="AG229" i="17"/>
  <c r="AE229" i="17"/>
  <c r="AC229" i="17"/>
  <c r="AA229" i="17"/>
  <c r="Y229" i="17"/>
  <c r="W229" i="17"/>
  <c r="U229" i="17"/>
  <c r="S229" i="17"/>
  <c r="Q229" i="17"/>
  <c r="O229" i="17"/>
  <c r="M229" i="17"/>
  <c r="K229" i="17"/>
  <c r="I229" i="17"/>
  <c r="G229" i="17"/>
  <c r="E229" i="17"/>
  <c r="AQ228" i="17"/>
  <c r="AO228" i="17"/>
  <c r="AM228" i="17"/>
  <c r="AK228" i="17"/>
  <c r="AI228" i="17"/>
  <c r="AG228" i="17"/>
  <c r="AE228" i="17"/>
  <c r="AC228" i="17"/>
  <c r="AA228" i="17"/>
  <c r="Y228" i="17"/>
  <c r="W228" i="17"/>
  <c r="U228" i="17"/>
  <c r="S228" i="17"/>
  <c r="Q228" i="17"/>
  <c r="O228" i="17"/>
  <c r="M228" i="17"/>
  <c r="K228" i="17"/>
  <c r="I228" i="17"/>
  <c r="G228" i="17"/>
  <c r="E228" i="17"/>
  <c r="AQ227" i="17"/>
  <c r="AO227" i="17"/>
  <c r="AM227" i="17"/>
  <c r="AK227" i="17"/>
  <c r="AI227" i="17"/>
  <c r="AG227" i="17"/>
  <c r="AE227" i="17"/>
  <c r="AC227" i="17"/>
  <c r="AA227" i="17"/>
  <c r="Y227" i="17"/>
  <c r="W227" i="17"/>
  <c r="U227" i="17"/>
  <c r="S227" i="17"/>
  <c r="Q227" i="17"/>
  <c r="O227" i="17"/>
  <c r="M227" i="17"/>
  <c r="K227" i="17"/>
  <c r="I227" i="17"/>
  <c r="G227" i="17"/>
  <c r="E227" i="17"/>
  <c r="AQ226" i="17"/>
  <c r="AO226" i="17"/>
  <c r="AM226" i="17"/>
  <c r="AK226" i="17"/>
  <c r="AI226" i="17"/>
  <c r="AG226" i="17"/>
  <c r="AE226" i="17"/>
  <c r="AC226" i="17"/>
  <c r="AA226" i="17"/>
  <c r="Y226" i="17"/>
  <c r="W226" i="17"/>
  <c r="U226" i="17"/>
  <c r="S226" i="17"/>
  <c r="Q226" i="17"/>
  <c r="O226" i="17"/>
  <c r="M226" i="17"/>
  <c r="K226" i="17"/>
  <c r="I226" i="17"/>
  <c r="G226" i="17"/>
  <c r="E226" i="17"/>
  <c r="AQ225" i="17"/>
  <c r="AO225" i="17"/>
  <c r="AM225" i="17"/>
  <c r="AK225" i="17"/>
  <c r="AI225" i="17"/>
  <c r="AG225" i="17"/>
  <c r="AE225" i="17"/>
  <c r="AC225" i="17"/>
  <c r="AA225" i="17"/>
  <c r="Y225" i="17"/>
  <c r="W225" i="17"/>
  <c r="U225" i="17"/>
  <c r="S225" i="17"/>
  <c r="Q225" i="17"/>
  <c r="O225" i="17"/>
  <c r="M225" i="17"/>
  <c r="K225" i="17"/>
  <c r="I225" i="17"/>
  <c r="G225" i="17"/>
  <c r="E225" i="17"/>
  <c r="AQ224" i="17"/>
  <c r="AO224" i="17"/>
  <c r="AM224" i="17"/>
  <c r="AK224" i="17"/>
  <c r="AI224" i="17"/>
  <c r="AG224" i="17"/>
  <c r="AE224" i="17"/>
  <c r="AC224" i="17"/>
  <c r="AA224" i="17"/>
  <c r="Y224" i="17"/>
  <c r="W224" i="17"/>
  <c r="U224" i="17"/>
  <c r="S224" i="17"/>
  <c r="Q224" i="17"/>
  <c r="O224" i="17"/>
  <c r="M224" i="17"/>
  <c r="K224" i="17"/>
  <c r="I224" i="17"/>
  <c r="G224" i="17"/>
  <c r="E224" i="17"/>
  <c r="AQ223" i="17"/>
  <c r="AO223" i="17"/>
  <c r="AM223" i="17"/>
  <c r="AK223" i="17"/>
  <c r="AI223" i="17"/>
  <c r="AG223" i="17"/>
  <c r="AE223" i="17"/>
  <c r="AC223" i="17"/>
  <c r="AA223" i="17"/>
  <c r="Y223" i="17"/>
  <c r="W223" i="17"/>
  <c r="U223" i="17"/>
  <c r="S223" i="17"/>
  <c r="Q223" i="17"/>
  <c r="O223" i="17"/>
  <c r="M223" i="17"/>
  <c r="K223" i="17"/>
  <c r="I223" i="17"/>
  <c r="G223" i="17"/>
  <c r="E223" i="17"/>
  <c r="AQ222" i="17"/>
  <c r="AO222" i="17"/>
  <c r="AM222" i="17"/>
  <c r="AK222" i="17"/>
  <c r="AI222" i="17"/>
  <c r="AG222" i="17"/>
  <c r="AE222" i="17"/>
  <c r="AC222" i="17"/>
  <c r="AA222" i="17"/>
  <c r="Y222" i="17"/>
  <c r="W222" i="17"/>
  <c r="U222" i="17"/>
  <c r="S222" i="17"/>
  <c r="Q222" i="17"/>
  <c r="O222" i="17"/>
  <c r="M222" i="17"/>
  <c r="K222" i="17"/>
  <c r="I222" i="17"/>
  <c r="G222" i="17"/>
  <c r="E222" i="17"/>
  <c r="AQ221" i="17"/>
  <c r="AO221" i="17"/>
  <c r="AM221" i="17"/>
  <c r="AK221" i="17"/>
  <c r="AI221" i="17"/>
  <c r="AG221" i="17"/>
  <c r="AE221" i="17"/>
  <c r="AC221" i="17"/>
  <c r="AA221" i="17"/>
  <c r="Y221" i="17"/>
  <c r="W221" i="17"/>
  <c r="U221" i="17"/>
  <c r="S221" i="17"/>
  <c r="Q221" i="17"/>
  <c r="O221" i="17"/>
  <c r="M221" i="17"/>
  <c r="K221" i="17"/>
  <c r="I221" i="17"/>
  <c r="G221" i="17"/>
  <c r="E221" i="17"/>
  <c r="AQ220" i="17"/>
  <c r="AO220" i="17"/>
  <c r="AM220" i="17"/>
  <c r="AK220" i="17"/>
  <c r="AI220" i="17"/>
  <c r="AG220" i="17"/>
  <c r="AE220" i="17"/>
  <c r="AC220" i="17"/>
  <c r="AA220" i="17"/>
  <c r="Y220" i="17"/>
  <c r="W220" i="17"/>
  <c r="U220" i="17"/>
  <c r="S220" i="17"/>
  <c r="Q220" i="17"/>
  <c r="O220" i="17"/>
  <c r="M220" i="17"/>
  <c r="K220" i="17"/>
  <c r="I220" i="17"/>
  <c r="G220" i="17"/>
  <c r="E220" i="17"/>
  <c r="AQ219" i="17"/>
  <c r="AO219" i="17"/>
  <c r="AM219" i="17"/>
  <c r="AK219" i="17"/>
  <c r="AI219" i="17"/>
  <c r="AG219" i="17"/>
  <c r="AE219" i="17"/>
  <c r="AC219" i="17"/>
  <c r="AA219" i="17"/>
  <c r="Y219" i="17"/>
  <c r="W219" i="17"/>
  <c r="U219" i="17"/>
  <c r="S219" i="17"/>
  <c r="Q219" i="17"/>
  <c r="O219" i="17"/>
  <c r="M219" i="17"/>
  <c r="K219" i="17"/>
  <c r="I219" i="17"/>
  <c r="G219" i="17"/>
  <c r="E219" i="17"/>
  <c r="AQ218" i="17"/>
  <c r="AO218" i="17"/>
  <c r="AM218" i="17"/>
  <c r="AK218" i="17"/>
  <c r="AI218" i="17"/>
  <c r="AG218" i="17"/>
  <c r="AE218" i="17"/>
  <c r="AC218" i="17"/>
  <c r="AA218" i="17"/>
  <c r="Y218" i="17"/>
  <c r="W218" i="17"/>
  <c r="U218" i="17"/>
  <c r="S218" i="17"/>
  <c r="Q218" i="17"/>
  <c r="O218" i="17"/>
  <c r="M218" i="17"/>
  <c r="K218" i="17"/>
  <c r="I218" i="17"/>
  <c r="G218" i="17"/>
  <c r="E218" i="17"/>
  <c r="AQ217" i="17"/>
  <c r="AO217" i="17"/>
  <c r="AM217" i="17"/>
  <c r="AK217" i="17"/>
  <c r="AI217" i="17"/>
  <c r="AG217" i="17"/>
  <c r="AE217" i="17"/>
  <c r="AC217" i="17"/>
  <c r="AA217" i="17"/>
  <c r="Y217" i="17"/>
  <c r="W217" i="17"/>
  <c r="U217" i="17"/>
  <c r="S217" i="17"/>
  <c r="Q217" i="17"/>
  <c r="O217" i="17"/>
  <c r="M217" i="17"/>
  <c r="K217" i="17"/>
  <c r="I217" i="17"/>
  <c r="G217" i="17"/>
  <c r="E217" i="17"/>
  <c r="AQ216" i="17"/>
  <c r="AO216" i="17"/>
  <c r="AM216" i="17"/>
  <c r="AK216" i="17"/>
  <c r="AI216" i="17"/>
  <c r="AG216" i="17"/>
  <c r="AE216" i="17"/>
  <c r="AC216" i="17"/>
  <c r="AA216" i="17"/>
  <c r="Y216" i="17"/>
  <c r="W216" i="17"/>
  <c r="U216" i="17"/>
  <c r="S216" i="17"/>
  <c r="Q216" i="17"/>
  <c r="O216" i="17"/>
  <c r="M216" i="17"/>
  <c r="K216" i="17"/>
  <c r="I216" i="17"/>
  <c r="G216" i="17"/>
  <c r="E216" i="17"/>
  <c r="AQ215" i="17"/>
  <c r="AO215" i="17"/>
  <c r="AM215" i="17"/>
  <c r="AK215" i="17"/>
  <c r="AI215" i="17"/>
  <c r="AG215" i="17"/>
  <c r="AE215" i="17"/>
  <c r="AC215" i="17"/>
  <c r="AA215" i="17"/>
  <c r="Y215" i="17"/>
  <c r="W215" i="17"/>
  <c r="U215" i="17"/>
  <c r="S215" i="17"/>
  <c r="Q215" i="17"/>
  <c r="O215" i="17"/>
  <c r="M215" i="17"/>
  <c r="K215" i="17"/>
  <c r="I215" i="17"/>
  <c r="G215" i="17"/>
  <c r="E215" i="17"/>
  <c r="AQ214" i="17"/>
  <c r="AO214" i="17"/>
  <c r="AM214" i="17"/>
  <c r="AK214" i="17"/>
  <c r="AI214" i="17"/>
  <c r="AG214" i="17"/>
  <c r="AE214" i="17"/>
  <c r="AC214" i="17"/>
  <c r="AA214" i="17"/>
  <c r="Y214" i="17"/>
  <c r="W214" i="17"/>
  <c r="U214" i="17"/>
  <c r="S214" i="17"/>
  <c r="Q214" i="17"/>
  <c r="O214" i="17"/>
  <c r="M214" i="17"/>
  <c r="K214" i="17"/>
  <c r="I214" i="17"/>
  <c r="G214" i="17"/>
  <c r="E214" i="17"/>
  <c r="AQ213" i="17"/>
  <c r="AO213" i="17"/>
  <c r="AM213" i="17"/>
  <c r="AK213" i="17"/>
  <c r="AI213" i="17"/>
  <c r="AG213" i="17"/>
  <c r="AE213" i="17"/>
  <c r="AC213" i="17"/>
  <c r="AA213" i="17"/>
  <c r="Y213" i="17"/>
  <c r="W213" i="17"/>
  <c r="U213" i="17"/>
  <c r="S213" i="17"/>
  <c r="Q213" i="17"/>
  <c r="O213" i="17"/>
  <c r="M213" i="17"/>
  <c r="K213" i="17"/>
  <c r="I213" i="17"/>
  <c r="G213" i="17"/>
  <c r="E213" i="17"/>
  <c r="AQ212" i="17"/>
  <c r="AO212" i="17"/>
  <c r="AM212" i="17"/>
  <c r="AK212" i="17"/>
  <c r="AI212" i="17"/>
  <c r="AG212" i="17"/>
  <c r="AE212" i="17"/>
  <c r="AC212" i="17"/>
  <c r="AA212" i="17"/>
  <c r="Y212" i="17"/>
  <c r="W212" i="17"/>
  <c r="U212" i="17"/>
  <c r="S212" i="17"/>
  <c r="Q212" i="17"/>
  <c r="O212" i="17"/>
  <c r="M212" i="17"/>
  <c r="K212" i="17"/>
  <c r="I212" i="17"/>
  <c r="G212" i="17"/>
  <c r="E212" i="17"/>
  <c r="AQ211" i="17"/>
  <c r="AO211" i="17"/>
  <c r="AM211" i="17"/>
  <c r="AK211" i="17"/>
  <c r="AI211" i="17"/>
  <c r="AG211" i="17"/>
  <c r="AE211" i="17"/>
  <c r="AC211" i="17"/>
  <c r="AA211" i="17"/>
  <c r="Y211" i="17"/>
  <c r="W211" i="17"/>
  <c r="U211" i="17"/>
  <c r="S211" i="17"/>
  <c r="Q211" i="17"/>
  <c r="O211" i="17"/>
  <c r="M211" i="17"/>
  <c r="K211" i="17"/>
  <c r="I211" i="17"/>
  <c r="G211" i="17"/>
  <c r="E211" i="17"/>
  <c r="AQ210" i="17"/>
  <c r="AO210" i="17"/>
  <c r="AM210" i="17"/>
  <c r="AK210" i="17"/>
  <c r="AI210" i="17"/>
  <c r="AG210" i="17"/>
  <c r="AE210" i="17"/>
  <c r="AC210" i="17"/>
  <c r="AA210" i="17"/>
  <c r="Y210" i="17"/>
  <c r="W210" i="17"/>
  <c r="U210" i="17"/>
  <c r="S210" i="17"/>
  <c r="Q210" i="17"/>
  <c r="O210" i="17"/>
  <c r="M210" i="17"/>
  <c r="K210" i="17"/>
  <c r="I210" i="17"/>
  <c r="G210" i="17"/>
  <c r="E210" i="17"/>
  <c r="AQ209" i="17"/>
  <c r="AO209" i="17"/>
  <c r="AM209" i="17"/>
  <c r="AK209" i="17"/>
  <c r="AI209" i="17"/>
  <c r="AG209" i="17"/>
  <c r="AE209" i="17"/>
  <c r="AC209" i="17"/>
  <c r="AA209" i="17"/>
  <c r="Y209" i="17"/>
  <c r="W209" i="17"/>
  <c r="U209" i="17"/>
  <c r="S209" i="17"/>
  <c r="Q209" i="17"/>
  <c r="O209" i="17"/>
  <c r="M209" i="17"/>
  <c r="K209" i="17"/>
  <c r="I209" i="17"/>
  <c r="G209" i="17"/>
  <c r="E209" i="17"/>
  <c r="AQ208" i="17"/>
  <c r="AO208" i="17"/>
  <c r="AM208" i="17"/>
  <c r="AK208" i="17"/>
  <c r="AI208" i="17"/>
  <c r="AG208" i="17"/>
  <c r="AE208" i="17"/>
  <c r="AC208" i="17"/>
  <c r="AA208" i="17"/>
  <c r="Y208" i="17"/>
  <c r="W208" i="17"/>
  <c r="U208" i="17"/>
  <c r="S208" i="17"/>
  <c r="Q208" i="17"/>
  <c r="O208" i="17"/>
  <c r="M208" i="17"/>
  <c r="K208" i="17"/>
  <c r="I208" i="17"/>
  <c r="G208" i="17"/>
  <c r="E208" i="17"/>
  <c r="AQ207" i="17"/>
  <c r="AO207" i="17"/>
  <c r="AM207" i="17"/>
  <c r="AK207" i="17"/>
  <c r="AI207" i="17"/>
  <c r="AG207" i="17"/>
  <c r="AE207" i="17"/>
  <c r="AC207" i="17"/>
  <c r="AA207" i="17"/>
  <c r="Y207" i="17"/>
  <c r="W207" i="17"/>
  <c r="U207" i="17"/>
  <c r="S207" i="17"/>
  <c r="Q207" i="17"/>
  <c r="O207" i="17"/>
  <c r="M207" i="17"/>
  <c r="K207" i="17"/>
  <c r="I207" i="17"/>
  <c r="G207" i="17"/>
  <c r="E207" i="17"/>
  <c r="AQ206" i="17"/>
  <c r="AO206" i="17"/>
  <c r="AM206" i="17"/>
  <c r="AK206" i="17"/>
  <c r="AI206" i="17"/>
  <c r="AG206" i="17"/>
  <c r="AE206" i="17"/>
  <c r="AC206" i="17"/>
  <c r="AA206" i="17"/>
  <c r="Y206" i="17"/>
  <c r="W206" i="17"/>
  <c r="U206" i="17"/>
  <c r="S206" i="17"/>
  <c r="Q206" i="17"/>
  <c r="O206" i="17"/>
  <c r="M206" i="17"/>
  <c r="K206" i="17"/>
  <c r="I206" i="17"/>
  <c r="G206" i="17"/>
  <c r="E206" i="17"/>
  <c r="AQ205" i="17"/>
  <c r="AO205" i="17"/>
  <c r="AM205" i="17"/>
  <c r="AK205" i="17"/>
  <c r="AI205" i="17"/>
  <c r="AG205" i="17"/>
  <c r="AE205" i="17"/>
  <c r="AC205" i="17"/>
  <c r="AA205" i="17"/>
  <c r="Y205" i="17"/>
  <c r="W205" i="17"/>
  <c r="U205" i="17"/>
  <c r="S205" i="17"/>
  <c r="Q205" i="17"/>
  <c r="O205" i="17"/>
  <c r="M205" i="17"/>
  <c r="K205" i="17"/>
  <c r="I205" i="17"/>
  <c r="G205" i="17"/>
  <c r="E205" i="17"/>
  <c r="AQ204" i="17"/>
  <c r="AO204" i="17"/>
  <c r="AM204" i="17"/>
  <c r="AK204" i="17"/>
  <c r="AI204" i="17"/>
  <c r="AG204" i="17"/>
  <c r="AE204" i="17"/>
  <c r="AC204" i="17"/>
  <c r="AA204" i="17"/>
  <c r="Y204" i="17"/>
  <c r="W204" i="17"/>
  <c r="U204" i="17"/>
  <c r="S204" i="17"/>
  <c r="Q204" i="17"/>
  <c r="O204" i="17"/>
  <c r="M204" i="17"/>
  <c r="K204" i="17"/>
  <c r="I204" i="17"/>
  <c r="G204" i="17"/>
  <c r="E204" i="17"/>
  <c r="AQ203" i="17"/>
  <c r="AO203" i="17"/>
  <c r="AM203" i="17"/>
  <c r="AK203" i="17"/>
  <c r="AI203" i="17"/>
  <c r="AG203" i="17"/>
  <c r="AE203" i="17"/>
  <c r="AC203" i="17"/>
  <c r="AA203" i="17"/>
  <c r="Y203" i="17"/>
  <c r="W203" i="17"/>
  <c r="U203" i="17"/>
  <c r="S203" i="17"/>
  <c r="Q203" i="17"/>
  <c r="O203" i="17"/>
  <c r="M203" i="17"/>
  <c r="K203" i="17"/>
  <c r="I203" i="17"/>
  <c r="G203" i="17"/>
  <c r="E203" i="17"/>
  <c r="AQ202" i="17"/>
  <c r="AO202" i="17"/>
  <c r="AM202" i="17"/>
  <c r="AK202" i="17"/>
  <c r="AI202" i="17"/>
  <c r="AG202" i="17"/>
  <c r="AE202" i="17"/>
  <c r="AC202" i="17"/>
  <c r="AA202" i="17"/>
  <c r="Y202" i="17"/>
  <c r="W202" i="17"/>
  <c r="U202" i="17"/>
  <c r="S202" i="17"/>
  <c r="Q202" i="17"/>
  <c r="O202" i="17"/>
  <c r="M202" i="17"/>
  <c r="K202" i="17"/>
  <c r="I202" i="17"/>
  <c r="G202" i="17"/>
  <c r="E202" i="17"/>
  <c r="AQ201" i="17"/>
  <c r="AO201" i="17"/>
  <c r="AM201" i="17"/>
  <c r="AK201" i="17"/>
  <c r="AI201" i="17"/>
  <c r="AG201" i="17"/>
  <c r="AE201" i="17"/>
  <c r="AC201" i="17"/>
  <c r="AA201" i="17"/>
  <c r="Y201" i="17"/>
  <c r="W201" i="17"/>
  <c r="U201" i="17"/>
  <c r="S201" i="17"/>
  <c r="Q201" i="17"/>
  <c r="O201" i="17"/>
  <c r="M201" i="17"/>
  <c r="K201" i="17"/>
  <c r="I201" i="17"/>
  <c r="G201" i="17"/>
  <c r="E201" i="17"/>
  <c r="AQ200" i="17"/>
  <c r="AO200" i="17"/>
  <c r="AM200" i="17"/>
  <c r="AK200" i="17"/>
  <c r="AI200" i="17"/>
  <c r="AG200" i="17"/>
  <c r="AE200" i="17"/>
  <c r="AC200" i="17"/>
  <c r="AA200" i="17"/>
  <c r="Y200" i="17"/>
  <c r="W200" i="17"/>
  <c r="U200" i="17"/>
  <c r="S200" i="17"/>
  <c r="Q200" i="17"/>
  <c r="O200" i="17"/>
  <c r="M200" i="17"/>
  <c r="K200" i="17"/>
  <c r="I200" i="17"/>
  <c r="G200" i="17"/>
  <c r="E200" i="17"/>
  <c r="AQ199" i="17"/>
  <c r="AO199" i="17"/>
  <c r="AM199" i="17"/>
  <c r="AK199" i="17"/>
  <c r="AI199" i="17"/>
  <c r="AG199" i="17"/>
  <c r="AE199" i="17"/>
  <c r="AC199" i="17"/>
  <c r="AA199" i="17"/>
  <c r="Y199" i="17"/>
  <c r="W199" i="17"/>
  <c r="U199" i="17"/>
  <c r="S199" i="17"/>
  <c r="Q199" i="17"/>
  <c r="O199" i="17"/>
  <c r="M199" i="17"/>
  <c r="K199" i="17"/>
  <c r="I199" i="17"/>
  <c r="G199" i="17"/>
  <c r="E199" i="17"/>
  <c r="AQ198" i="17"/>
  <c r="AO198" i="17"/>
  <c r="AM198" i="17"/>
  <c r="AK198" i="17"/>
  <c r="AI198" i="17"/>
  <c r="AG198" i="17"/>
  <c r="AE198" i="17"/>
  <c r="AC198" i="17"/>
  <c r="AA198" i="17"/>
  <c r="Y198" i="17"/>
  <c r="W198" i="17"/>
  <c r="U198" i="17"/>
  <c r="S198" i="17"/>
  <c r="Q198" i="17"/>
  <c r="O198" i="17"/>
  <c r="M198" i="17"/>
  <c r="K198" i="17"/>
  <c r="I198" i="17"/>
  <c r="G198" i="17"/>
  <c r="E198" i="17"/>
  <c r="AQ197" i="17"/>
  <c r="AO197" i="17"/>
  <c r="AM197" i="17"/>
  <c r="AK197" i="17"/>
  <c r="AI197" i="17"/>
  <c r="AG197" i="17"/>
  <c r="AE197" i="17"/>
  <c r="AC197" i="17"/>
  <c r="AA197" i="17"/>
  <c r="Y197" i="17"/>
  <c r="W197" i="17"/>
  <c r="U197" i="17"/>
  <c r="S197" i="17"/>
  <c r="Q197" i="17"/>
  <c r="O197" i="17"/>
  <c r="M197" i="17"/>
  <c r="K197" i="17"/>
  <c r="I197" i="17"/>
  <c r="G197" i="17"/>
  <c r="E197" i="17"/>
  <c r="AQ196" i="17"/>
  <c r="AO196" i="17"/>
  <c r="AM196" i="17"/>
  <c r="AK196" i="17"/>
  <c r="AI196" i="17"/>
  <c r="AG196" i="17"/>
  <c r="AE196" i="17"/>
  <c r="AC196" i="17"/>
  <c r="AA196" i="17"/>
  <c r="Y196" i="17"/>
  <c r="W196" i="17"/>
  <c r="U196" i="17"/>
  <c r="S196" i="17"/>
  <c r="Q196" i="17"/>
  <c r="O196" i="17"/>
  <c r="M196" i="17"/>
  <c r="K196" i="17"/>
  <c r="I196" i="17"/>
  <c r="G196" i="17"/>
  <c r="E196" i="17"/>
  <c r="AQ195" i="17"/>
  <c r="AO195" i="17"/>
  <c r="AM195" i="17"/>
  <c r="AK195" i="17"/>
  <c r="AI195" i="17"/>
  <c r="AG195" i="17"/>
  <c r="AE195" i="17"/>
  <c r="AC195" i="17"/>
  <c r="AA195" i="17"/>
  <c r="Y195" i="17"/>
  <c r="W195" i="17"/>
  <c r="U195" i="17"/>
  <c r="S195" i="17"/>
  <c r="Q195" i="17"/>
  <c r="O195" i="17"/>
  <c r="M195" i="17"/>
  <c r="K195" i="17"/>
  <c r="I195" i="17"/>
  <c r="G195" i="17"/>
  <c r="E195" i="17"/>
  <c r="AQ194" i="17"/>
  <c r="AO194" i="17"/>
  <c r="AM194" i="17"/>
  <c r="AK194" i="17"/>
  <c r="AI194" i="17"/>
  <c r="AG194" i="17"/>
  <c r="AE194" i="17"/>
  <c r="AC194" i="17"/>
  <c r="AA194" i="17"/>
  <c r="Y194" i="17"/>
  <c r="W194" i="17"/>
  <c r="U194" i="17"/>
  <c r="S194" i="17"/>
  <c r="Q194" i="17"/>
  <c r="O194" i="17"/>
  <c r="M194" i="17"/>
  <c r="K194" i="17"/>
  <c r="I194" i="17"/>
  <c r="G194" i="17"/>
  <c r="E194" i="17"/>
  <c r="AQ193" i="17"/>
  <c r="AO193" i="17"/>
  <c r="AM193" i="17"/>
  <c r="AK193" i="17"/>
  <c r="AI193" i="17"/>
  <c r="AG193" i="17"/>
  <c r="AE193" i="17"/>
  <c r="AC193" i="17"/>
  <c r="AA193" i="17"/>
  <c r="Y193" i="17"/>
  <c r="W193" i="17"/>
  <c r="U193" i="17"/>
  <c r="S193" i="17"/>
  <c r="Q193" i="17"/>
  <c r="O193" i="17"/>
  <c r="M193" i="17"/>
  <c r="K193" i="17"/>
  <c r="I193" i="17"/>
  <c r="G193" i="17"/>
  <c r="E193" i="17"/>
  <c r="AQ192" i="17"/>
  <c r="AO192" i="17"/>
  <c r="AM192" i="17"/>
  <c r="AK192" i="17"/>
  <c r="AI192" i="17"/>
  <c r="AG192" i="17"/>
  <c r="AE192" i="17"/>
  <c r="AC192" i="17"/>
  <c r="AA192" i="17"/>
  <c r="Y192" i="17"/>
  <c r="W192" i="17"/>
  <c r="U192" i="17"/>
  <c r="S192" i="17"/>
  <c r="Q192" i="17"/>
  <c r="O192" i="17"/>
  <c r="M192" i="17"/>
  <c r="K192" i="17"/>
  <c r="I192" i="17"/>
  <c r="G192" i="17"/>
  <c r="E192" i="17"/>
  <c r="AQ191" i="17"/>
  <c r="AO191" i="17"/>
  <c r="AM191" i="17"/>
  <c r="AK191" i="17"/>
  <c r="AI191" i="17"/>
  <c r="AG191" i="17"/>
  <c r="AE191" i="17"/>
  <c r="AC191" i="17"/>
  <c r="AA191" i="17"/>
  <c r="Y191" i="17"/>
  <c r="W191" i="17"/>
  <c r="U191" i="17"/>
  <c r="S191" i="17"/>
  <c r="Q191" i="17"/>
  <c r="O191" i="17"/>
  <c r="M191" i="17"/>
  <c r="K191" i="17"/>
  <c r="I191" i="17"/>
  <c r="G191" i="17"/>
  <c r="E191" i="17"/>
  <c r="AQ190" i="17"/>
  <c r="AO190" i="17"/>
  <c r="AM190" i="17"/>
  <c r="AK190" i="17"/>
  <c r="AI190" i="17"/>
  <c r="AG190" i="17"/>
  <c r="AE190" i="17"/>
  <c r="AC190" i="17"/>
  <c r="AA190" i="17"/>
  <c r="Y190" i="17"/>
  <c r="W190" i="17"/>
  <c r="U190" i="17"/>
  <c r="S190" i="17"/>
  <c r="Q190" i="17"/>
  <c r="O190" i="17"/>
  <c r="M190" i="17"/>
  <c r="K190" i="17"/>
  <c r="I190" i="17"/>
  <c r="G190" i="17"/>
  <c r="E190" i="17"/>
  <c r="AQ189" i="17"/>
  <c r="AO189" i="17"/>
  <c r="AM189" i="17"/>
  <c r="AK189" i="17"/>
  <c r="AI189" i="17"/>
  <c r="AG189" i="17"/>
  <c r="AE189" i="17"/>
  <c r="AC189" i="17"/>
  <c r="AA189" i="17"/>
  <c r="Y189" i="17"/>
  <c r="W189" i="17"/>
  <c r="U189" i="17"/>
  <c r="S189" i="17"/>
  <c r="Q189" i="17"/>
  <c r="O189" i="17"/>
  <c r="M189" i="17"/>
  <c r="K189" i="17"/>
  <c r="I189" i="17"/>
  <c r="G189" i="17"/>
  <c r="E189" i="17"/>
  <c r="AQ188" i="17"/>
  <c r="AO188" i="17"/>
  <c r="AM188" i="17"/>
  <c r="AK188" i="17"/>
  <c r="AI188" i="17"/>
  <c r="AG188" i="17"/>
  <c r="AE188" i="17"/>
  <c r="AC188" i="17"/>
  <c r="AA188" i="17"/>
  <c r="Y188" i="17"/>
  <c r="W188" i="17"/>
  <c r="U188" i="17"/>
  <c r="S188" i="17"/>
  <c r="Q188" i="17"/>
  <c r="O188" i="17"/>
  <c r="M188" i="17"/>
  <c r="K188" i="17"/>
  <c r="I188" i="17"/>
  <c r="G188" i="17"/>
  <c r="E188" i="17"/>
  <c r="AQ187" i="17"/>
  <c r="AO187" i="17"/>
  <c r="AM187" i="17"/>
  <c r="AK187" i="17"/>
  <c r="AI187" i="17"/>
  <c r="AG187" i="17"/>
  <c r="AE187" i="17"/>
  <c r="AC187" i="17"/>
  <c r="AA187" i="17"/>
  <c r="Y187" i="17"/>
  <c r="W187" i="17"/>
  <c r="U187" i="17"/>
  <c r="S187" i="17"/>
  <c r="Q187" i="17"/>
  <c r="O187" i="17"/>
  <c r="M187" i="17"/>
  <c r="K187" i="17"/>
  <c r="I187" i="17"/>
  <c r="G187" i="17"/>
  <c r="E187" i="17"/>
  <c r="AQ186" i="17"/>
  <c r="AO186" i="17"/>
  <c r="AM186" i="17"/>
  <c r="AK186" i="17"/>
  <c r="AI186" i="17"/>
  <c r="AG186" i="17"/>
  <c r="AE186" i="17"/>
  <c r="AC186" i="17"/>
  <c r="AA186" i="17"/>
  <c r="Y186" i="17"/>
  <c r="W186" i="17"/>
  <c r="U186" i="17"/>
  <c r="S186" i="17"/>
  <c r="Q186" i="17"/>
  <c r="O186" i="17"/>
  <c r="M186" i="17"/>
  <c r="K186" i="17"/>
  <c r="I186" i="17"/>
  <c r="G186" i="17"/>
  <c r="E186" i="17"/>
  <c r="AQ185" i="17"/>
  <c r="AO185" i="17"/>
  <c r="AM185" i="17"/>
  <c r="AK185" i="17"/>
  <c r="AI185" i="17"/>
  <c r="AG185" i="17"/>
  <c r="AE185" i="17"/>
  <c r="AC185" i="17"/>
  <c r="AA185" i="17"/>
  <c r="Y185" i="17"/>
  <c r="W185" i="17"/>
  <c r="U185" i="17"/>
  <c r="S185" i="17"/>
  <c r="Q185" i="17"/>
  <c r="O185" i="17"/>
  <c r="M185" i="17"/>
  <c r="K185" i="17"/>
  <c r="I185" i="17"/>
  <c r="G185" i="17"/>
  <c r="E185" i="17"/>
  <c r="AQ184" i="17"/>
  <c r="AO184" i="17"/>
  <c r="AM184" i="17"/>
  <c r="AK184" i="17"/>
  <c r="AI184" i="17"/>
  <c r="AG184" i="17"/>
  <c r="AE184" i="17"/>
  <c r="AC184" i="17"/>
  <c r="AA184" i="17"/>
  <c r="Y184" i="17"/>
  <c r="W184" i="17"/>
  <c r="U184" i="17"/>
  <c r="S184" i="17"/>
  <c r="Q184" i="17"/>
  <c r="O184" i="17"/>
  <c r="M184" i="17"/>
  <c r="K184" i="17"/>
  <c r="I184" i="17"/>
  <c r="G184" i="17"/>
  <c r="E184" i="17"/>
  <c r="AQ183" i="17"/>
  <c r="AO183" i="17"/>
  <c r="AM183" i="17"/>
  <c r="AK183" i="17"/>
  <c r="AI183" i="17"/>
  <c r="AG183" i="17"/>
  <c r="AE183" i="17"/>
  <c r="AC183" i="17"/>
  <c r="AA183" i="17"/>
  <c r="Y183" i="17"/>
  <c r="W183" i="17"/>
  <c r="U183" i="17"/>
  <c r="S183" i="17"/>
  <c r="Q183" i="17"/>
  <c r="O183" i="17"/>
  <c r="M183" i="17"/>
  <c r="K183" i="17"/>
  <c r="I183" i="17"/>
  <c r="G183" i="17"/>
  <c r="E183" i="17"/>
  <c r="AQ182" i="17"/>
  <c r="AO182" i="17"/>
  <c r="AM182" i="17"/>
  <c r="AK182" i="17"/>
  <c r="AI182" i="17"/>
  <c r="AG182" i="17"/>
  <c r="AE182" i="17"/>
  <c r="AC182" i="17"/>
  <c r="AA182" i="17"/>
  <c r="Y182" i="17"/>
  <c r="W182" i="17"/>
  <c r="U182" i="17"/>
  <c r="S182" i="17"/>
  <c r="Q182" i="17"/>
  <c r="O182" i="17"/>
  <c r="M182" i="17"/>
  <c r="K182" i="17"/>
  <c r="I182" i="17"/>
  <c r="G182" i="17"/>
  <c r="E182" i="17"/>
  <c r="AQ181" i="17"/>
  <c r="AO181" i="17"/>
  <c r="AM181" i="17"/>
  <c r="AK181" i="17"/>
  <c r="AI181" i="17"/>
  <c r="AG181" i="17"/>
  <c r="AE181" i="17"/>
  <c r="AC181" i="17"/>
  <c r="AA181" i="17"/>
  <c r="Y181" i="17"/>
  <c r="W181" i="17"/>
  <c r="U181" i="17"/>
  <c r="S181" i="17"/>
  <c r="Q181" i="17"/>
  <c r="O181" i="17"/>
  <c r="M181" i="17"/>
  <c r="K181" i="17"/>
  <c r="I181" i="17"/>
  <c r="G181" i="17"/>
  <c r="E181" i="17"/>
  <c r="AQ180" i="17"/>
  <c r="AO180" i="17"/>
  <c r="AM180" i="17"/>
  <c r="AK180" i="17"/>
  <c r="AI180" i="17"/>
  <c r="AG180" i="17"/>
  <c r="AE180" i="17"/>
  <c r="AC180" i="17"/>
  <c r="AA180" i="17"/>
  <c r="Y180" i="17"/>
  <c r="W180" i="17"/>
  <c r="U180" i="17"/>
  <c r="S180" i="17"/>
  <c r="Q180" i="17"/>
  <c r="O180" i="17"/>
  <c r="M180" i="17"/>
  <c r="K180" i="17"/>
  <c r="I180" i="17"/>
  <c r="G180" i="17"/>
  <c r="E180" i="17"/>
  <c r="AQ179" i="17"/>
  <c r="AO179" i="17"/>
  <c r="AM179" i="17"/>
  <c r="AK179" i="17"/>
  <c r="AI179" i="17"/>
  <c r="AG179" i="17"/>
  <c r="AE179" i="17"/>
  <c r="AC179" i="17"/>
  <c r="AA179" i="17"/>
  <c r="Y179" i="17"/>
  <c r="W179" i="17"/>
  <c r="U179" i="17"/>
  <c r="S179" i="17"/>
  <c r="Q179" i="17"/>
  <c r="O179" i="17"/>
  <c r="M179" i="17"/>
  <c r="K179" i="17"/>
  <c r="I179" i="17"/>
  <c r="G179" i="17"/>
  <c r="E179" i="17"/>
  <c r="AQ178" i="17"/>
  <c r="AO178" i="17"/>
  <c r="AM178" i="17"/>
  <c r="AK178" i="17"/>
  <c r="AI178" i="17"/>
  <c r="AG178" i="17"/>
  <c r="AE178" i="17"/>
  <c r="AC178" i="17"/>
  <c r="AA178" i="17"/>
  <c r="Y178" i="17"/>
  <c r="W178" i="17"/>
  <c r="U178" i="17"/>
  <c r="S178" i="17"/>
  <c r="Q178" i="17"/>
  <c r="O178" i="17"/>
  <c r="M178" i="17"/>
  <c r="K178" i="17"/>
  <c r="I178" i="17"/>
  <c r="G178" i="17"/>
  <c r="E178" i="17"/>
  <c r="AQ177" i="17"/>
  <c r="AO177" i="17"/>
  <c r="AM177" i="17"/>
  <c r="AK177" i="17"/>
  <c r="AI177" i="17"/>
  <c r="AG177" i="17"/>
  <c r="AE177" i="17"/>
  <c r="AC177" i="17"/>
  <c r="AA177" i="17"/>
  <c r="Y177" i="17"/>
  <c r="W177" i="17"/>
  <c r="U177" i="17"/>
  <c r="S177" i="17"/>
  <c r="Q177" i="17"/>
  <c r="O177" i="17"/>
  <c r="M177" i="17"/>
  <c r="K177" i="17"/>
  <c r="I177" i="17"/>
  <c r="G177" i="17"/>
  <c r="E177" i="17"/>
  <c r="AQ176" i="17"/>
  <c r="AO176" i="17"/>
  <c r="AM176" i="17"/>
  <c r="AK176" i="17"/>
  <c r="AI176" i="17"/>
  <c r="AG176" i="17"/>
  <c r="AE176" i="17"/>
  <c r="AC176" i="17"/>
  <c r="AA176" i="17"/>
  <c r="Y176" i="17"/>
  <c r="W176" i="17"/>
  <c r="U176" i="17"/>
  <c r="S176" i="17"/>
  <c r="Q176" i="17"/>
  <c r="O176" i="17"/>
  <c r="M176" i="17"/>
  <c r="K176" i="17"/>
  <c r="I176" i="17"/>
  <c r="G176" i="17"/>
  <c r="E176" i="17"/>
  <c r="AQ175" i="17"/>
  <c r="AO175" i="17"/>
  <c r="AM175" i="17"/>
  <c r="AK175" i="17"/>
  <c r="AI175" i="17"/>
  <c r="AG175" i="17"/>
  <c r="AE175" i="17"/>
  <c r="AC175" i="17"/>
  <c r="AA175" i="17"/>
  <c r="Y175" i="17"/>
  <c r="W175" i="17"/>
  <c r="U175" i="17"/>
  <c r="S175" i="17"/>
  <c r="Q175" i="17"/>
  <c r="O175" i="17"/>
  <c r="M175" i="17"/>
  <c r="K175" i="17"/>
  <c r="I175" i="17"/>
  <c r="G175" i="17"/>
  <c r="E175" i="17"/>
  <c r="AQ174" i="17"/>
  <c r="AO174" i="17"/>
  <c r="AM174" i="17"/>
  <c r="AK174" i="17"/>
  <c r="AI174" i="17"/>
  <c r="AG174" i="17"/>
  <c r="AE174" i="17"/>
  <c r="AC174" i="17"/>
  <c r="AA174" i="17"/>
  <c r="Y174" i="17"/>
  <c r="W174" i="17"/>
  <c r="U174" i="17"/>
  <c r="S174" i="17"/>
  <c r="Q174" i="17"/>
  <c r="O174" i="17"/>
  <c r="M174" i="17"/>
  <c r="K174" i="17"/>
  <c r="I174" i="17"/>
  <c r="G174" i="17"/>
  <c r="E174" i="17"/>
  <c r="AQ173" i="17"/>
  <c r="AO173" i="17"/>
  <c r="AM173" i="17"/>
  <c r="AK173" i="17"/>
  <c r="AI173" i="17"/>
  <c r="AG173" i="17"/>
  <c r="AE173" i="17"/>
  <c r="AC173" i="17"/>
  <c r="AA173" i="17"/>
  <c r="Y173" i="17"/>
  <c r="W173" i="17"/>
  <c r="U173" i="17"/>
  <c r="S173" i="17"/>
  <c r="Q173" i="17"/>
  <c r="O173" i="17"/>
  <c r="M173" i="17"/>
  <c r="K173" i="17"/>
  <c r="I173" i="17"/>
  <c r="G173" i="17"/>
  <c r="E173" i="17"/>
  <c r="AQ172" i="17"/>
  <c r="AO172" i="17"/>
  <c r="AM172" i="17"/>
  <c r="AK172" i="17"/>
  <c r="AI172" i="17"/>
  <c r="AG172" i="17"/>
  <c r="AE172" i="17"/>
  <c r="AC172" i="17"/>
  <c r="AA172" i="17"/>
  <c r="Y172" i="17"/>
  <c r="W172" i="17"/>
  <c r="U172" i="17"/>
  <c r="S172" i="17"/>
  <c r="Q172" i="17"/>
  <c r="O172" i="17"/>
  <c r="M172" i="17"/>
  <c r="K172" i="17"/>
  <c r="I172" i="17"/>
  <c r="G172" i="17"/>
  <c r="E172" i="17"/>
  <c r="AQ171" i="17"/>
  <c r="AO171" i="17"/>
  <c r="AM171" i="17"/>
  <c r="AK171" i="17"/>
  <c r="AI171" i="17"/>
  <c r="AG171" i="17"/>
  <c r="AE171" i="17"/>
  <c r="AC171" i="17"/>
  <c r="AA171" i="17"/>
  <c r="Y171" i="17"/>
  <c r="W171" i="17"/>
  <c r="U171" i="17"/>
  <c r="S171" i="17"/>
  <c r="Q171" i="17"/>
  <c r="O171" i="17"/>
  <c r="M171" i="17"/>
  <c r="K171" i="17"/>
  <c r="I171" i="17"/>
  <c r="G171" i="17"/>
  <c r="E171" i="17"/>
  <c r="AQ170" i="17"/>
  <c r="AO170" i="17"/>
  <c r="AM170" i="17"/>
  <c r="AK170" i="17"/>
  <c r="AI170" i="17"/>
  <c r="AG170" i="17"/>
  <c r="AE170" i="17"/>
  <c r="AC170" i="17"/>
  <c r="AA170" i="17"/>
  <c r="Y170" i="17"/>
  <c r="W170" i="17"/>
  <c r="U170" i="17"/>
  <c r="S170" i="17"/>
  <c r="Q170" i="17"/>
  <c r="O170" i="17"/>
  <c r="M170" i="17"/>
  <c r="K170" i="17"/>
  <c r="I170" i="17"/>
  <c r="G170" i="17"/>
  <c r="E170" i="17"/>
  <c r="AQ169" i="17"/>
  <c r="AO169" i="17"/>
  <c r="AM169" i="17"/>
  <c r="AK169" i="17"/>
  <c r="AI169" i="17"/>
  <c r="AG169" i="17"/>
  <c r="AE169" i="17"/>
  <c r="AC169" i="17"/>
  <c r="AA169" i="17"/>
  <c r="Y169" i="17"/>
  <c r="W169" i="17"/>
  <c r="U169" i="17"/>
  <c r="S169" i="17"/>
  <c r="Q169" i="17"/>
  <c r="O169" i="17"/>
  <c r="M169" i="17"/>
  <c r="K169" i="17"/>
  <c r="I169" i="17"/>
  <c r="G169" i="17"/>
  <c r="E169" i="17"/>
  <c r="AQ168" i="17"/>
  <c r="AO168" i="17"/>
  <c r="AM168" i="17"/>
  <c r="AK168" i="17"/>
  <c r="AI168" i="17"/>
  <c r="AG168" i="17"/>
  <c r="AE168" i="17"/>
  <c r="AC168" i="17"/>
  <c r="AA168" i="17"/>
  <c r="Y168" i="17"/>
  <c r="W168" i="17"/>
  <c r="U168" i="17"/>
  <c r="S168" i="17"/>
  <c r="Q168" i="17"/>
  <c r="O168" i="17"/>
  <c r="M168" i="17"/>
  <c r="K168" i="17"/>
  <c r="I168" i="17"/>
  <c r="G168" i="17"/>
  <c r="E168" i="17"/>
  <c r="AQ167" i="17"/>
  <c r="AO167" i="17"/>
  <c r="AM167" i="17"/>
  <c r="AK167" i="17"/>
  <c r="AI167" i="17"/>
  <c r="AG167" i="17"/>
  <c r="AE167" i="17"/>
  <c r="AC167" i="17"/>
  <c r="AA167" i="17"/>
  <c r="Y167" i="17"/>
  <c r="W167" i="17"/>
  <c r="U167" i="17"/>
  <c r="S167" i="17"/>
  <c r="Q167" i="17"/>
  <c r="O167" i="17"/>
  <c r="M167" i="17"/>
  <c r="K167" i="17"/>
  <c r="I167" i="17"/>
  <c r="G167" i="17"/>
  <c r="E167" i="17"/>
  <c r="AQ166" i="17"/>
  <c r="AO166" i="17"/>
  <c r="AM166" i="17"/>
  <c r="AK166" i="17"/>
  <c r="AI166" i="17"/>
  <c r="AG166" i="17"/>
  <c r="AE166" i="17"/>
  <c r="AC166" i="17"/>
  <c r="AA166" i="17"/>
  <c r="Y166" i="17"/>
  <c r="W166" i="17"/>
  <c r="U166" i="17"/>
  <c r="S166" i="17"/>
  <c r="Q166" i="17"/>
  <c r="O166" i="17"/>
  <c r="M166" i="17"/>
  <c r="K166" i="17"/>
  <c r="I166" i="17"/>
  <c r="G166" i="17"/>
  <c r="E166" i="17"/>
  <c r="AQ165" i="17"/>
  <c r="AO165" i="17"/>
  <c r="AM165" i="17"/>
  <c r="AK165" i="17"/>
  <c r="AI165" i="17"/>
  <c r="AG165" i="17"/>
  <c r="AE165" i="17"/>
  <c r="AC165" i="17"/>
  <c r="AA165" i="17"/>
  <c r="Y165" i="17"/>
  <c r="W165" i="17"/>
  <c r="U165" i="17"/>
  <c r="S165" i="17"/>
  <c r="Q165" i="17"/>
  <c r="O165" i="17"/>
  <c r="M165" i="17"/>
  <c r="K165" i="17"/>
  <c r="I165" i="17"/>
  <c r="G165" i="17"/>
  <c r="E165" i="17"/>
  <c r="AQ164" i="17"/>
  <c r="AO164" i="17"/>
  <c r="AM164" i="17"/>
  <c r="AK164" i="17"/>
  <c r="AI164" i="17"/>
  <c r="AG164" i="17"/>
  <c r="AE164" i="17"/>
  <c r="AC164" i="17"/>
  <c r="AA164" i="17"/>
  <c r="Y164" i="17"/>
  <c r="W164" i="17"/>
  <c r="U164" i="17"/>
  <c r="S164" i="17"/>
  <c r="Q164" i="17"/>
  <c r="O164" i="17"/>
  <c r="M164" i="17"/>
  <c r="K164" i="17"/>
  <c r="I164" i="17"/>
  <c r="G164" i="17"/>
  <c r="E164" i="17"/>
  <c r="AQ163" i="17"/>
  <c r="AO163" i="17"/>
  <c r="AM163" i="17"/>
  <c r="AK163" i="17"/>
  <c r="AI163" i="17"/>
  <c r="AG163" i="17"/>
  <c r="AE163" i="17"/>
  <c r="AC163" i="17"/>
  <c r="AA163" i="17"/>
  <c r="Y163" i="17"/>
  <c r="W163" i="17"/>
  <c r="U163" i="17"/>
  <c r="S163" i="17"/>
  <c r="Q163" i="17"/>
  <c r="O163" i="17"/>
  <c r="M163" i="17"/>
  <c r="K163" i="17"/>
  <c r="I163" i="17"/>
  <c r="G163" i="17"/>
  <c r="E163" i="17"/>
  <c r="AQ162" i="17"/>
  <c r="AO162" i="17"/>
  <c r="AM162" i="17"/>
  <c r="AK162" i="17"/>
  <c r="AI162" i="17"/>
  <c r="AG162" i="17"/>
  <c r="AE162" i="17"/>
  <c r="AC162" i="17"/>
  <c r="AA162" i="17"/>
  <c r="Y162" i="17"/>
  <c r="W162" i="17"/>
  <c r="U162" i="17"/>
  <c r="S162" i="17"/>
  <c r="Q162" i="17"/>
  <c r="O162" i="17"/>
  <c r="M162" i="17"/>
  <c r="K162" i="17"/>
  <c r="I162" i="17"/>
  <c r="G162" i="17"/>
  <c r="E162" i="17"/>
  <c r="AQ161" i="17"/>
  <c r="AO161" i="17"/>
  <c r="AM161" i="17"/>
  <c r="AK161" i="17"/>
  <c r="AI161" i="17"/>
  <c r="AG161" i="17"/>
  <c r="AE161" i="17"/>
  <c r="AC161" i="17"/>
  <c r="AA161" i="17"/>
  <c r="Y161" i="17"/>
  <c r="W161" i="17"/>
  <c r="U161" i="17"/>
  <c r="S161" i="17"/>
  <c r="Q161" i="17"/>
  <c r="O161" i="17"/>
  <c r="M161" i="17"/>
  <c r="K161" i="17"/>
  <c r="I161" i="17"/>
  <c r="G161" i="17"/>
  <c r="E161" i="17"/>
  <c r="AQ160" i="17"/>
  <c r="AO160" i="17"/>
  <c r="AM160" i="17"/>
  <c r="AK160" i="17"/>
  <c r="AI160" i="17"/>
  <c r="AG160" i="17"/>
  <c r="AE160" i="17"/>
  <c r="AC160" i="17"/>
  <c r="AA160" i="17"/>
  <c r="Y160" i="17"/>
  <c r="W160" i="17"/>
  <c r="U160" i="17"/>
  <c r="S160" i="17"/>
  <c r="Q160" i="17"/>
  <c r="O160" i="17"/>
  <c r="M160" i="17"/>
  <c r="K160" i="17"/>
  <c r="I160" i="17"/>
  <c r="G160" i="17"/>
  <c r="E160" i="17"/>
  <c r="AQ159" i="17"/>
  <c r="AO159" i="17"/>
  <c r="AM159" i="17"/>
  <c r="AK159" i="17"/>
  <c r="AI159" i="17"/>
  <c r="AG159" i="17"/>
  <c r="AE159" i="17"/>
  <c r="AC159" i="17"/>
  <c r="AA159" i="17"/>
  <c r="Y159" i="17"/>
  <c r="W159" i="17"/>
  <c r="U159" i="17"/>
  <c r="S159" i="17"/>
  <c r="Q159" i="17"/>
  <c r="O159" i="17"/>
  <c r="M159" i="17"/>
  <c r="K159" i="17"/>
  <c r="I159" i="17"/>
  <c r="G159" i="17"/>
  <c r="E159" i="17"/>
  <c r="AQ158" i="17"/>
  <c r="AO158" i="17"/>
  <c r="AM158" i="17"/>
  <c r="AK158" i="17"/>
  <c r="AI158" i="17"/>
  <c r="AG158" i="17"/>
  <c r="AE158" i="17"/>
  <c r="AC158" i="17"/>
  <c r="AA158" i="17"/>
  <c r="Y158" i="17"/>
  <c r="W158" i="17"/>
  <c r="U158" i="17"/>
  <c r="S158" i="17"/>
  <c r="Q158" i="17"/>
  <c r="O158" i="17"/>
  <c r="M158" i="17"/>
  <c r="K158" i="17"/>
  <c r="I158" i="17"/>
  <c r="G158" i="17"/>
  <c r="E158" i="17"/>
  <c r="AQ157" i="17"/>
  <c r="AO157" i="17"/>
  <c r="AM157" i="17"/>
  <c r="AK157" i="17"/>
  <c r="AI157" i="17"/>
  <c r="AG157" i="17"/>
  <c r="AE157" i="17"/>
  <c r="AC157" i="17"/>
  <c r="AA157" i="17"/>
  <c r="Y157" i="17"/>
  <c r="W157" i="17"/>
  <c r="U157" i="17"/>
  <c r="S157" i="17"/>
  <c r="Q157" i="17"/>
  <c r="O157" i="17"/>
  <c r="M157" i="17"/>
  <c r="K157" i="17"/>
  <c r="I157" i="17"/>
  <c r="G157" i="17"/>
  <c r="E157" i="17"/>
  <c r="AQ156" i="17"/>
  <c r="AO156" i="17"/>
  <c r="AM156" i="17"/>
  <c r="AK156" i="17"/>
  <c r="AI156" i="17"/>
  <c r="AG156" i="17"/>
  <c r="AE156" i="17"/>
  <c r="AC156" i="17"/>
  <c r="AA156" i="17"/>
  <c r="Y156" i="17"/>
  <c r="W156" i="17"/>
  <c r="U156" i="17"/>
  <c r="S156" i="17"/>
  <c r="Q156" i="17"/>
  <c r="O156" i="17"/>
  <c r="M156" i="17"/>
  <c r="K156" i="17"/>
  <c r="I156" i="17"/>
  <c r="G156" i="17"/>
  <c r="E156" i="17"/>
  <c r="AQ155" i="17"/>
  <c r="AO155" i="17"/>
  <c r="AM155" i="17"/>
  <c r="AK155" i="17"/>
  <c r="AI155" i="17"/>
  <c r="AG155" i="17"/>
  <c r="AE155" i="17"/>
  <c r="AC155" i="17"/>
  <c r="AA155" i="17"/>
  <c r="Y155" i="17"/>
  <c r="W155" i="17"/>
  <c r="U155" i="17"/>
  <c r="S155" i="17"/>
  <c r="Q155" i="17"/>
  <c r="O155" i="17"/>
  <c r="M155" i="17"/>
  <c r="K155" i="17"/>
  <c r="I155" i="17"/>
  <c r="G155" i="17"/>
  <c r="E155" i="17"/>
  <c r="AQ154" i="17"/>
  <c r="AO154" i="17"/>
  <c r="AM154" i="17"/>
  <c r="AK154" i="17"/>
  <c r="AI154" i="17"/>
  <c r="AG154" i="17"/>
  <c r="AE154" i="17"/>
  <c r="AC154" i="17"/>
  <c r="AA154" i="17"/>
  <c r="Y154" i="17"/>
  <c r="W154" i="17"/>
  <c r="U154" i="17"/>
  <c r="S154" i="17"/>
  <c r="Q154" i="17"/>
  <c r="O154" i="17"/>
  <c r="M154" i="17"/>
  <c r="K154" i="17"/>
  <c r="I154" i="17"/>
  <c r="G154" i="17"/>
  <c r="E154" i="17"/>
  <c r="AQ153" i="17"/>
  <c r="AO153" i="17"/>
  <c r="AM153" i="17"/>
  <c r="AK153" i="17"/>
  <c r="AI153" i="17"/>
  <c r="AG153" i="17"/>
  <c r="AE153" i="17"/>
  <c r="AC153" i="17"/>
  <c r="AA153" i="17"/>
  <c r="Y153" i="17"/>
  <c r="W153" i="17"/>
  <c r="U153" i="17"/>
  <c r="S153" i="17"/>
  <c r="Q153" i="17"/>
  <c r="O153" i="17"/>
  <c r="M153" i="17"/>
  <c r="K153" i="17"/>
  <c r="I153" i="17"/>
  <c r="G153" i="17"/>
  <c r="E153" i="17"/>
  <c r="AQ152" i="17"/>
  <c r="AO152" i="17"/>
  <c r="AM152" i="17"/>
  <c r="AK152" i="17"/>
  <c r="AI152" i="17"/>
  <c r="AG152" i="17"/>
  <c r="AE152" i="17"/>
  <c r="AC152" i="17"/>
  <c r="AA152" i="17"/>
  <c r="Y152" i="17"/>
  <c r="W152" i="17"/>
  <c r="U152" i="17"/>
  <c r="S152" i="17"/>
  <c r="Q152" i="17"/>
  <c r="O152" i="17"/>
  <c r="M152" i="17"/>
  <c r="K152" i="17"/>
  <c r="I152" i="17"/>
  <c r="G152" i="17"/>
  <c r="E152" i="17"/>
  <c r="AQ151" i="17"/>
  <c r="AO151" i="17"/>
  <c r="AM151" i="17"/>
  <c r="AK151" i="17"/>
  <c r="AI151" i="17"/>
  <c r="AG151" i="17"/>
  <c r="AE151" i="17"/>
  <c r="AC151" i="17"/>
  <c r="AA151" i="17"/>
  <c r="Y151" i="17"/>
  <c r="W151" i="17"/>
  <c r="U151" i="17"/>
  <c r="S151" i="17"/>
  <c r="Q151" i="17"/>
  <c r="O151" i="17"/>
  <c r="M151" i="17"/>
  <c r="K151" i="17"/>
  <c r="I151" i="17"/>
  <c r="G151" i="17"/>
  <c r="E151" i="17"/>
  <c r="AQ150" i="17"/>
  <c r="AO150" i="17"/>
  <c r="AM150" i="17"/>
  <c r="AK150" i="17"/>
  <c r="AI150" i="17"/>
  <c r="AG150" i="17"/>
  <c r="AE150" i="17"/>
  <c r="AC150" i="17"/>
  <c r="AA150" i="17"/>
  <c r="Y150" i="17"/>
  <c r="W150" i="17"/>
  <c r="U150" i="17"/>
  <c r="S150" i="17"/>
  <c r="Q150" i="17"/>
  <c r="O150" i="17"/>
  <c r="M150" i="17"/>
  <c r="K150" i="17"/>
  <c r="I150" i="17"/>
  <c r="G150" i="17"/>
  <c r="E150" i="17"/>
  <c r="AQ149" i="17"/>
  <c r="AO149" i="17"/>
  <c r="AM149" i="17"/>
  <c r="AK149" i="17"/>
  <c r="AI149" i="17"/>
  <c r="AG149" i="17"/>
  <c r="AE149" i="17"/>
  <c r="AC149" i="17"/>
  <c r="AA149" i="17"/>
  <c r="Y149" i="17"/>
  <c r="W149" i="17"/>
  <c r="U149" i="17"/>
  <c r="S149" i="17"/>
  <c r="Q149" i="17"/>
  <c r="O149" i="17"/>
  <c r="M149" i="17"/>
  <c r="K149" i="17"/>
  <c r="I149" i="17"/>
  <c r="G149" i="17"/>
  <c r="E149" i="17"/>
  <c r="AQ148" i="17"/>
  <c r="AO148" i="17"/>
  <c r="AM148" i="17"/>
  <c r="AK148" i="17"/>
  <c r="AI148" i="17"/>
  <c r="AG148" i="17"/>
  <c r="AE148" i="17"/>
  <c r="AC148" i="17"/>
  <c r="AA148" i="17"/>
  <c r="Y148" i="17"/>
  <c r="W148" i="17"/>
  <c r="U148" i="17"/>
  <c r="S148" i="17"/>
  <c r="Q148" i="17"/>
  <c r="O148" i="17"/>
  <c r="M148" i="17"/>
  <c r="K148" i="17"/>
  <c r="I148" i="17"/>
  <c r="G148" i="17"/>
  <c r="E148" i="17"/>
  <c r="AQ147" i="17"/>
  <c r="AO147" i="17"/>
  <c r="AM147" i="17"/>
  <c r="AK147" i="17"/>
  <c r="AI147" i="17"/>
  <c r="AG147" i="17"/>
  <c r="AE147" i="17"/>
  <c r="AC147" i="17"/>
  <c r="AA147" i="17"/>
  <c r="Y147" i="17"/>
  <c r="W147" i="17"/>
  <c r="U147" i="17"/>
  <c r="S147" i="17"/>
  <c r="Q147" i="17"/>
  <c r="O147" i="17"/>
  <c r="M147" i="17"/>
  <c r="K147" i="17"/>
  <c r="I147" i="17"/>
  <c r="G147" i="17"/>
  <c r="E147" i="17"/>
  <c r="AQ146" i="17"/>
  <c r="AO146" i="17"/>
  <c r="AM146" i="17"/>
  <c r="AK146" i="17"/>
  <c r="AI146" i="17"/>
  <c r="AG146" i="17"/>
  <c r="AE146" i="17"/>
  <c r="AC146" i="17"/>
  <c r="AA146" i="17"/>
  <c r="Y146" i="17"/>
  <c r="W146" i="17"/>
  <c r="U146" i="17"/>
  <c r="S146" i="17"/>
  <c r="Q146" i="17"/>
  <c r="O146" i="17"/>
  <c r="M146" i="17"/>
  <c r="K146" i="17"/>
  <c r="I146" i="17"/>
  <c r="G146" i="17"/>
  <c r="E146" i="17"/>
  <c r="AQ145" i="17"/>
  <c r="AO145" i="17"/>
  <c r="AM145" i="17"/>
  <c r="AK145" i="17"/>
  <c r="AI145" i="17"/>
  <c r="AG145" i="17"/>
  <c r="AE145" i="17"/>
  <c r="AC145" i="17"/>
  <c r="AA145" i="17"/>
  <c r="Y145" i="17"/>
  <c r="W145" i="17"/>
  <c r="U145" i="17"/>
  <c r="S145" i="17"/>
  <c r="Q145" i="17"/>
  <c r="O145" i="17"/>
  <c r="M145" i="17"/>
  <c r="K145" i="17"/>
  <c r="I145" i="17"/>
  <c r="G145" i="17"/>
  <c r="E145" i="17"/>
  <c r="AQ144" i="17"/>
  <c r="AO144" i="17"/>
  <c r="AM144" i="17"/>
  <c r="AK144" i="17"/>
  <c r="AI144" i="17"/>
  <c r="AG144" i="17"/>
  <c r="AE144" i="17"/>
  <c r="AC144" i="17"/>
  <c r="AA144" i="17"/>
  <c r="Y144" i="17"/>
  <c r="W144" i="17"/>
  <c r="U144" i="17"/>
  <c r="S144" i="17"/>
  <c r="Q144" i="17"/>
  <c r="O144" i="17"/>
  <c r="M144" i="17"/>
  <c r="K144" i="17"/>
  <c r="I144" i="17"/>
  <c r="G144" i="17"/>
  <c r="E144" i="17"/>
  <c r="AQ143" i="17"/>
  <c r="AO143" i="17"/>
  <c r="AM143" i="17"/>
  <c r="AK143" i="17"/>
  <c r="AI143" i="17"/>
  <c r="AG143" i="17"/>
  <c r="AE143" i="17"/>
  <c r="AC143" i="17"/>
  <c r="AA143" i="17"/>
  <c r="Y143" i="17"/>
  <c r="W143" i="17"/>
  <c r="U143" i="17"/>
  <c r="S143" i="17"/>
  <c r="Q143" i="17"/>
  <c r="O143" i="17"/>
  <c r="M143" i="17"/>
  <c r="K143" i="17"/>
  <c r="I143" i="17"/>
  <c r="G143" i="17"/>
  <c r="E143" i="17"/>
  <c r="AQ142" i="17"/>
  <c r="AO142" i="17"/>
  <c r="AM142" i="17"/>
  <c r="AK142" i="17"/>
  <c r="AI142" i="17"/>
  <c r="AG142" i="17"/>
  <c r="AE142" i="17"/>
  <c r="AC142" i="17"/>
  <c r="AA142" i="17"/>
  <c r="Y142" i="17"/>
  <c r="W142" i="17"/>
  <c r="U142" i="17"/>
  <c r="S142" i="17"/>
  <c r="Q142" i="17"/>
  <c r="O142" i="17"/>
  <c r="M142" i="17"/>
  <c r="K142" i="17"/>
  <c r="I142" i="17"/>
  <c r="G142" i="17"/>
  <c r="E142" i="17"/>
  <c r="AQ141" i="17"/>
  <c r="AO141" i="17"/>
  <c r="AM141" i="17"/>
  <c r="AK141" i="17"/>
  <c r="AI141" i="17"/>
  <c r="AG141" i="17"/>
  <c r="AE141" i="17"/>
  <c r="AC141" i="17"/>
  <c r="AA141" i="17"/>
  <c r="Y141" i="17"/>
  <c r="W141" i="17"/>
  <c r="U141" i="17"/>
  <c r="S141" i="17"/>
  <c r="Q141" i="17"/>
  <c r="O141" i="17"/>
  <c r="M141" i="17"/>
  <c r="K141" i="17"/>
  <c r="I141" i="17"/>
  <c r="G141" i="17"/>
  <c r="E141" i="17"/>
  <c r="AQ140" i="17"/>
  <c r="AO140" i="17"/>
  <c r="AM140" i="17"/>
  <c r="AK140" i="17"/>
  <c r="AI140" i="17"/>
  <c r="AG140" i="17"/>
  <c r="AE140" i="17"/>
  <c r="AC140" i="17"/>
  <c r="AA140" i="17"/>
  <c r="Y140" i="17"/>
  <c r="W140" i="17"/>
  <c r="U140" i="17"/>
  <c r="S140" i="17"/>
  <c r="Q140" i="17"/>
  <c r="O140" i="17"/>
  <c r="M140" i="17"/>
  <c r="K140" i="17"/>
  <c r="I140" i="17"/>
  <c r="G140" i="17"/>
  <c r="E140" i="17"/>
  <c r="AQ139" i="17"/>
  <c r="AO139" i="17"/>
  <c r="AM139" i="17"/>
  <c r="AK139" i="17"/>
  <c r="AI139" i="17"/>
  <c r="AG139" i="17"/>
  <c r="AE139" i="17"/>
  <c r="AC139" i="17"/>
  <c r="AA139" i="17"/>
  <c r="Y139" i="17"/>
  <c r="W139" i="17"/>
  <c r="U139" i="17"/>
  <c r="S139" i="17"/>
  <c r="Q139" i="17"/>
  <c r="O139" i="17"/>
  <c r="M139" i="17"/>
  <c r="K139" i="17"/>
  <c r="I139" i="17"/>
  <c r="G139" i="17"/>
  <c r="E139" i="17"/>
  <c r="AQ138" i="17"/>
  <c r="AO138" i="17"/>
  <c r="AM138" i="17"/>
  <c r="AK138" i="17"/>
  <c r="AI138" i="17"/>
  <c r="AG138" i="17"/>
  <c r="AE138" i="17"/>
  <c r="AC138" i="17"/>
  <c r="AA138" i="17"/>
  <c r="Y138" i="17"/>
  <c r="W138" i="17"/>
  <c r="U138" i="17"/>
  <c r="S138" i="17"/>
  <c r="Q138" i="17"/>
  <c r="O138" i="17"/>
  <c r="M138" i="17"/>
  <c r="K138" i="17"/>
  <c r="I138" i="17"/>
  <c r="G138" i="17"/>
  <c r="E138" i="17"/>
  <c r="AQ137" i="17"/>
  <c r="AO137" i="17"/>
  <c r="AM137" i="17"/>
  <c r="AK137" i="17"/>
  <c r="AI137" i="17"/>
  <c r="AG137" i="17"/>
  <c r="AE137" i="17"/>
  <c r="AC137" i="17"/>
  <c r="AA137" i="17"/>
  <c r="Y137" i="17"/>
  <c r="W137" i="17"/>
  <c r="U137" i="17"/>
  <c r="S137" i="17"/>
  <c r="Q137" i="17"/>
  <c r="O137" i="17"/>
  <c r="M137" i="17"/>
  <c r="K137" i="17"/>
  <c r="I137" i="17"/>
  <c r="G137" i="17"/>
  <c r="E137" i="17"/>
  <c r="AQ136" i="17"/>
  <c r="AO136" i="17"/>
  <c r="AM136" i="17"/>
  <c r="AK136" i="17"/>
  <c r="AI136" i="17"/>
  <c r="AG136" i="17"/>
  <c r="AE136" i="17"/>
  <c r="AC136" i="17"/>
  <c r="AA136" i="17"/>
  <c r="Y136" i="17"/>
  <c r="W136" i="17"/>
  <c r="U136" i="17"/>
  <c r="S136" i="17"/>
  <c r="Q136" i="17"/>
  <c r="O136" i="17"/>
  <c r="M136" i="17"/>
  <c r="K136" i="17"/>
  <c r="I136" i="17"/>
  <c r="G136" i="17"/>
  <c r="E136" i="17"/>
  <c r="AQ135" i="17"/>
  <c r="AO135" i="17"/>
  <c r="AM135" i="17"/>
  <c r="AK135" i="17"/>
  <c r="AI135" i="17"/>
  <c r="AG135" i="17"/>
  <c r="AE135" i="17"/>
  <c r="AC135" i="17"/>
  <c r="AA135" i="17"/>
  <c r="Y135" i="17"/>
  <c r="W135" i="17"/>
  <c r="U135" i="17"/>
  <c r="S135" i="17"/>
  <c r="Q135" i="17"/>
  <c r="O135" i="17"/>
  <c r="M135" i="17"/>
  <c r="K135" i="17"/>
  <c r="I135" i="17"/>
  <c r="G135" i="17"/>
  <c r="E135" i="17"/>
  <c r="AQ134" i="17"/>
  <c r="AO134" i="17"/>
  <c r="AM134" i="17"/>
  <c r="AK134" i="17"/>
  <c r="AI134" i="17"/>
  <c r="AG134" i="17"/>
  <c r="AE134" i="17"/>
  <c r="AC134" i="17"/>
  <c r="AA134" i="17"/>
  <c r="Y134" i="17"/>
  <c r="W134" i="17"/>
  <c r="U134" i="17"/>
  <c r="S134" i="17"/>
  <c r="Q134" i="17"/>
  <c r="O134" i="17"/>
  <c r="M134" i="17"/>
  <c r="K134" i="17"/>
  <c r="I134" i="17"/>
  <c r="G134" i="17"/>
  <c r="E134" i="17"/>
  <c r="AQ133" i="17"/>
  <c r="AO133" i="17"/>
  <c r="AM133" i="17"/>
  <c r="AK133" i="17"/>
  <c r="AI133" i="17"/>
  <c r="AG133" i="17"/>
  <c r="AE133" i="17"/>
  <c r="AC133" i="17"/>
  <c r="AA133" i="17"/>
  <c r="Y133" i="17"/>
  <c r="W133" i="17"/>
  <c r="U133" i="17"/>
  <c r="S133" i="17"/>
  <c r="Q133" i="17"/>
  <c r="O133" i="17"/>
  <c r="M133" i="17"/>
  <c r="K133" i="17"/>
  <c r="I133" i="17"/>
  <c r="G133" i="17"/>
  <c r="E133" i="17"/>
  <c r="AQ132" i="17"/>
  <c r="AO132" i="17"/>
  <c r="AM132" i="17"/>
  <c r="AK132" i="17"/>
  <c r="AI132" i="17"/>
  <c r="AG132" i="17"/>
  <c r="AE132" i="17"/>
  <c r="AC132" i="17"/>
  <c r="AA132" i="17"/>
  <c r="Y132" i="17"/>
  <c r="W132" i="17"/>
  <c r="U132" i="17"/>
  <c r="S132" i="17"/>
  <c r="Q132" i="17"/>
  <c r="O132" i="17"/>
  <c r="M132" i="17"/>
  <c r="K132" i="17"/>
  <c r="I132" i="17"/>
  <c r="G132" i="17"/>
  <c r="E132" i="17"/>
  <c r="AQ131" i="17"/>
  <c r="AO131" i="17"/>
  <c r="AM131" i="17"/>
  <c r="AK131" i="17"/>
  <c r="AI131" i="17"/>
  <c r="AG131" i="17"/>
  <c r="AE131" i="17"/>
  <c r="AC131" i="17"/>
  <c r="AA131" i="17"/>
  <c r="Y131" i="17"/>
  <c r="W131" i="17"/>
  <c r="U131" i="17"/>
  <c r="S131" i="17"/>
  <c r="Q131" i="17"/>
  <c r="O131" i="17"/>
  <c r="M131" i="17"/>
  <c r="K131" i="17"/>
  <c r="I131" i="17"/>
  <c r="G131" i="17"/>
  <c r="E131" i="17"/>
  <c r="AQ130" i="17"/>
  <c r="AO130" i="17"/>
  <c r="AM130" i="17"/>
  <c r="AK130" i="17"/>
  <c r="AI130" i="17"/>
  <c r="AG130" i="17"/>
  <c r="AE130" i="17"/>
  <c r="AC130" i="17"/>
  <c r="AA130" i="17"/>
  <c r="Y130" i="17"/>
  <c r="W130" i="17"/>
  <c r="U130" i="17"/>
  <c r="S130" i="17"/>
  <c r="Q130" i="17"/>
  <c r="O130" i="17"/>
  <c r="M130" i="17"/>
  <c r="K130" i="17"/>
  <c r="I130" i="17"/>
  <c r="G130" i="17"/>
  <c r="E130" i="17"/>
  <c r="AQ129" i="17"/>
  <c r="AO129" i="17"/>
  <c r="AM129" i="17"/>
  <c r="AK129" i="17"/>
  <c r="AI129" i="17"/>
  <c r="AG129" i="17"/>
  <c r="AE129" i="17"/>
  <c r="AC129" i="17"/>
  <c r="AA129" i="17"/>
  <c r="Y129" i="17"/>
  <c r="W129" i="17"/>
  <c r="U129" i="17"/>
  <c r="S129" i="17"/>
  <c r="Q129" i="17"/>
  <c r="O129" i="17"/>
  <c r="M129" i="17"/>
  <c r="K129" i="17"/>
  <c r="I129" i="17"/>
  <c r="G129" i="17"/>
  <c r="E129" i="17"/>
  <c r="AQ128" i="17"/>
  <c r="AO128" i="17"/>
  <c r="AM128" i="17"/>
  <c r="AK128" i="17"/>
  <c r="AI128" i="17"/>
  <c r="AG128" i="17"/>
  <c r="AE128" i="17"/>
  <c r="AC128" i="17"/>
  <c r="AA128" i="17"/>
  <c r="Y128" i="17"/>
  <c r="W128" i="17"/>
  <c r="U128" i="17"/>
  <c r="S128" i="17"/>
  <c r="Q128" i="17"/>
  <c r="O128" i="17"/>
  <c r="M128" i="17"/>
  <c r="K128" i="17"/>
  <c r="I128" i="17"/>
  <c r="G128" i="17"/>
  <c r="E128" i="17"/>
  <c r="AQ127" i="17"/>
  <c r="AO127" i="17"/>
  <c r="AM127" i="17"/>
  <c r="AK127" i="17"/>
  <c r="AI127" i="17"/>
  <c r="AG127" i="17"/>
  <c r="AE127" i="17"/>
  <c r="AC127" i="17"/>
  <c r="AA127" i="17"/>
  <c r="Y127" i="17"/>
  <c r="W127" i="17"/>
  <c r="U127" i="17"/>
  <c r="S127" i="17"/>
  <c r="Q127" i="17"/>
  <c r="O127" i="17"/>
  <c r="M127" i="17"/>
  <c r="K127" i="17"/>
  <c r="I127" i="17"/>
  <c r="G127" i="17"/>
  <c r="E127" i="17"/>
  <c r="AQ126" i="17"/>
  <c r="AO126" i="17"/>
  <c r="AM126" i="17"/>
  <c r="AK126" i="17"/>
  <c r="AI126" i="17"/>
  <c r="AG126" i="17"/>
  <c r="AE126" i="17"/>
  <c r="AC126" i="17"/>
  <c r="AA126" i="17"/>
  <c r="Y126" i="17"/>
  <c r="W126" i="17"/>
  <c r="U126" i="17"/>
  <c r="S126" i="17"/>
  <c r="Q126" i="17"/>
  <c r="O126" i="17"/>
  <c r="M126" i="17"/>
  <c r="K126" i="17"/>
  <c r="I126" i="17"/>
  <c r="G126" i="17"/>
  <c r="E126" i="17"/>
  <c r="AQ125" i="17"/>
  <c r="AO125" i="17"/>
  <c r="AM125" i="17"/>
  <c r="AK125" i="17"/>
  <c r="AI125" i="17"/>
  <c r="AG125" i="17"/>
  <c r="AE125" i="17"/>
  <c r="AC125" i="17"/>
  <c r="AA125" i="17"/>
  <c r="Y125" i="17"/>
  <c r="W125" i="17"/>
  <c r="U125" i="17"/>
  <c r="S125" i="17"/>
  <c r="Q125" i="17"/>
  <c r="O125" i="17"/>
  <c r="M125" i="17"/>
  <c r="K125" i="17"/>
  <c r="I125" i="17"/>
  <c r="G125" i="17"/>
  <c r="E125" i="17"/>
  <c r="AQ124" i="17"/>
  <c r="AO124" i="17"/>
  <c r="AM124" i="17"/>
  <c r="AK124" i="17"/>
  <c r="AI124" i="17"/>
  <c r="AG124" i="17"/>
  <c r="AE124" i="17"/>
  <c r="AC124" i="17"/>
  <c r="AA124" i="17"/>
  <c r="Y124" i="17"/>
  <c r="W124" i="17"/>
  <c r="U124" i="17"/>
  <c r="S124" i="17"/>
  <c r="Q124" i="17"/>
  <c r="O124" i="17"/>
  <c r="M124" i="17"/>
  <c r="K124" i="17"/>
  <c r="I124" i="17"/>
  <c r="G124" i="17"/>
  <c r="E124" i="17"/>
  <c r="AQ123" i="17"/>
  <c r="AO123" i="17"/>
  <c r="AM123" i="17"/>
  <c r="AK123" i="17"/>
  <c r="AI123" i="17"/>
  <c r="AG123" i="17"/>
  <c r="AE123" i="17"/>
  <c r="AC123" i="17"/>
  <c r="AA123" i="17"/>
  <c r="Y123" i="17"/>
  <c r="W123" i="17"/>
  <c r="U123" i="17"/>
  <c r="S123" i="17"/>
  <c r="Q123" i="17"/>
  <c r="O123" i="17"/>
  <c r="M123" i="17"/>
  <c r="K123" i="17"/>
  <c r="I123" i="17"/>
  <c r="G123" i="17"/>
  <c r="E123" i="17"/>
  <c r="AQ122" i="17"/>
  <c r="AO122" i="17"/>
  <c r="AM122" i="17"/>
  <c r="AK122" i="17"/>
  <c r="AI122" i="17"/>
  <c r="AG122" i="17"/>
  <c r="AE122" i="17"/>
  <c r="AC122" i="17"/>
  <c r="AA122" i="17"/>
  <c r="Y122" i="17"/>
  <c r="W122" i="17"/>
  <c r="U122" i="17"/>
  <c r="S122" i="17"/>
  <c r="Q122" i="17"/>
  <c r="O122" i="17"/>
  <c r="M122" i="17"/>
  <c r="K122" i="17"/>
  <c r="I122" i="17"/>
  <c r="G122" i="17"/>
  <c r="E122" i="17"/>
  <c r="AQ121" i="17"/>
  <c r="AO121" i="17"/>
  <c r="AM121" i="17"/>
  <c r="AK121" i="17"/>
  <c r="AI121" i="17"/>
  <c r="AG121" i="17"/>
  <c r="AE121" i="17"/>
  <c r="AC121" i="17"/>
  <c r="AA121" i="17"/>
  <c r="Y121" i="17"/>
  <c r="W121" i="17"/>
  <c r="U121" i="17"/>
  <c r="S121" i="17"/>
  <c r="Q121" i="17"/>
  <c r="O121" i="17"/>
  <c r="M121" i="17"/>
  <c r="K121" i="17"/>
  <c r="I121" i="17"/>
  <c r="G121" i="17"/>
  <c r="E121" i="17"/>
  <c r="AQ120" i="17"/>
  <c r="AO120" i="17"/>
  <c r="AM120" i="17"/>
  <c r="AK120" i="17"/>
  <c r="AI120" i="17"/>
  <c r="AG120" i="17"/>
  <c r="AE120" i="17"/>
  <c r="AC120" i="17"/>
  <c r="AA120" i="17"/>
  <c r="Y120" i="17"/>
  <c r="W120" i="17"/>
  <c r="U120" i="17"/>
  <c r="S120" i="17"/>
  <c r="Q120" i="17"/>
  <c r="O120" i="17"/>
  <c r="M120" i="17"/>
  <c r="K120" i="17"/>
  <c r="I120" i="17"/>
  <c r="G120" i="17"/>
  <c r="E120" i="17"/>
  <c r="AQ119" i="17"/>
  <c r="AO119" i="17"/>
  <c r="AM119" i="17"/>
  <c r="AK119" i="17"/>
  <c r="AI119" i="17"/>
  <c r="AG119" i="17"/>
  <c r="AE119" i="17"/>
  <c r="AC119" i="17"/>
  <c r="AA119" i="17"/>
  <c r="Y119" i="17"/>
  <c r="W119" i="17"/>
  <c r="U119" i="17"/>
  <c r="S119" i="17"/>
  <c r="Q119" i="17"/>
  <c r="O119" i="17"/>
  <c r="M119" i="17"/>
  <c r="K119" i="17"/>
  <c r="I119" i="17"/>
  <c r="G119" i="17"/>
  <c r="E119" i="17"/>
  <c r="AQ118" i="17"/>
  <c r="AO118" i="17"/>
  <c r="AM118" i="17"/>
  <c r="AK118" i="17"/>
  <c r="AI118" i="17"/>
  <c r="AG118" i="17"/>
  <c r="AE118" i="17"/>
  <c r="AC118" i="17"/>
  <c r="AA118" i="17"/>
  <c r="Y118" i="17"/>
  <c r="W118" i="17"/>
  <c r="U118" i="17"/>
  <c r="S118" i="17"/>
  <c r="Q118" i="17"/>
  <c r="O118" i="17"/>
  <c r="M118" i="17"/>
  <c r="K118" i="17"/>
  <c r="I118" i="17"/>
  <c r="G118" i="17"/>
  <c r="E118" i="17"/>
  <c r="AQ117" i="17"/>
  <c r="AO117" i="17"/>
  <c r="AM117" i="17"/>
  <c r="AK117" i="17"/>
  <c r="AI117" i="17"/>
  <c r="AG117" i="17"/>
  <c r="AE117" i="17"/>
  <c r="AC117" i="17"/>
  <c r="AA117" i="17"/>
  <c r="Y117" i="17"/>
  <c r="W117" i="17"/>
  <c r="U117" i="17"/>
  <c r="S117" i="17"/>
  <c r="Q117" i="17"/>
  <c r="O117" i="17"/>
  <c r="M117" i="17"/>
  <c r="K117" i="17"/>
  <c r="I117" i="17"/>
  <c r="G117" i="17"/>
  <c r="E117" i="17"/>
  <c r="AQ116" i="17"/>
  <c r="AO116" i="17"/>
  <c r="AM116" i="17"/>
  <c r="AK116" i="17"/>
  <c r="AI116" i="17"/>
  <c r="AG116" i="17"/>
  <c r="AE116" i="17"/>
  <c r="AC116" i="17"/>
  <c r="AA116" i="17"/>
  <c r="Y116" i="17"/>
  <c r="W116" i="17"/>
  <c r="U116" i="17"/>
  <c r="S116" i="17"/>
  <c r="Q116" i="17"/>
  <c r="O116" i="17"/>
  <c r="M116" i="17"/>
  <c r="K116" i="17"/>
  <c r="I116" i="17"/>
  <c r="G116" i="17"/>
  <c r="E116" i="17"/>
  <c r="AQ115" i="17"/>
  <c r="AO115" i="17"/>
  <c r="AM115" i="17"/>
  <c r="AK115" i="17"/>
  <c r="AI115" i="17"/>
  <c r="AG115" i="17"/>
  <c r="AE115" i="17"/>
  <c r="AC115" i="17"/>
  <c r="AA115" i="17"/>
  <c r="Y115" i="17"/>
  <c r="W115" i="17"/>
  <c r="U115" i="17"/>
  <c r="S115" i="17"/>
  <c r="Q115" i="17"/>
  <c r="O115" i="17"/>
  <c r="M115" i="17"/>
  <c r="K115" i="17"/>
  <c r="I115" i="17"/>
  <c r="G115" i="17"/>
  <c r="E115" i="17"/>
  <c r="AQ114" i="17"/>
  <c r="AO114" i="17"/>
  <c r="AM114" i="17"/>
  <c r="AK114" i="17"/>
  <c r="AI114" i="17"/>
  <c r="AG114" i="17"/>
  <c r="AE114" i="17"/>
  <c r="AC114" i="17"/>
  <c r="AA114" i="17"/>
  <c r="Y114" i="17"/>
  <c r="W114" i="17"/>
  <c r="U114" i="17"/>
  <c r="S114" i="17"/>
  <c r="Q114" i="17"/>
  <c r="O114" i="17"/>
  <c r="M114" i="17"/>
  <c r="K114" i="17"/>
  <c r="I114" i="17"/>
  <c r="G114" i="17"/>
  <c r="E114" i="17"/>
  <c r="AQ113" i="17"/>
  <c r="AO113" i="17"/>
  <c r="AM113" i="17"/>
  <c r="AK113" i="17"/>
  <c r="AI113" i="17"/>
  <c r="AG113" i="17"/>
  <c r="AE113" i="17"/>
  <c r="AC113" i="17"/>
  <c r="AA113" i="17"/>
  <c r="Y113" i="17"/>
  <c r="W113" i="17"/>
  <c r="U113" i="17"/>
  <c r="S113" i="17"/>
  <c r="Q113" i="17"/>
  <c r="O113" i="17"/>
  <c r="M113" i="17"/>
  <c r="K113" i="17"/>
  <c r="I113" i="17"/>
  <c r="G113" i="17"/>
  <c r="E113" i="17"/>
  <c r="AQ112" i="17"/>
  <c r="AO112" i="17"/>
  <c r="AM112" i="17"/>
  <c r="AK112" i="17"/>
  <c r="AI112" i="17"/>
  <c r="AG112" i="17"/>
  <c r="AE112" i="17"/>
  <c r="AC112" i="17"/>
  <c r="AA112" i="17"/>
  <c r="Y112" i="17"/>
  <c r="W112" i="17"/>
  <c r="U112" i="17"/>
  <c r="S112" i="17"/>
  <c r="Q112" i="17"/>
  <c r="O112" i="17"/>
  <c r="M112" i="17"/>
  <c r="K112" i="17"/>
  <c r="I112" i="17"/>
  <c r="G112" i="17"/>
  <c r="E112" i="17"/>
  <c r="AQ111" i="17"/>
  <c r="AO111" i="17"/>
  <c r="AM111" i="17"/>
  <c r="AK111" i="17"/>
  <c r="AI111" i="17"/>
  <c r="AG111" i="17"/>
  <c r="AE111" i="17"/>
  <c r="AC111" i="17"/>
  <c r="AA111" i="17"/>
  <c r="Y111" i="17"/>
  <c r="W111" i="17"/>
  <c r="U111" i="17"/>
  <c r="S111" i="17"/>
  <c r="Q111" i="17"/>
  <c r="O111" i="17"/>
  <c r="M111" i="17"/>
  <c r="K111" i="17"/>
  <c r="I111" i="17"/>
  <c r="G111" i="17"/>
  <c r="E111" i="17"/>
  <c r="AQ110" i="17"/>
  <c r="AO110" i="17"/>
  <c r="AM110" i="17"/>
  <c r="AK110" i="17"/>
  <c r="AI110" i="17"/>
  <c r="AG110" i="17"/>
  <c r="AE110" i="17"/>
  <c r="AC110" i="17"/>
  <c r="AA110" i="17"/>
  <c r="Y110" i="17"/>
  <c r="W110" i="17"/>
  <c r="U110" i="17"/>
  <c r="S110" i="17"/>
  <c r="Q110" i="17"/>
  <c r="O110" i="17"/>
  <c r="M110" i="17"/>
  <c r="K110" i="17"/>
  <c r="I110" i="17"/>
  <c r="G110" i="17"/>
  <c r="E110" i="17"/>
  <c r="AQ109" i="17"/>
  <c r="AO109" i="17"/>
  <c r="AM109" i="17"/>
  <c r="AK109" i="17"/>
  <c r="AI109" i="17"/>
  <c r="AG109" i="17"/>
  <c r="AE109" i="17"/>
  <c r="AC109" i="17"/>
  <c r="AA109" i="17"/>
  <c r="Y109" i="17"/>
  <c r="W109" i="17"/>
  <c r="U109" i="17"/>
  <c r="S109" i="17"/>
  <c r="Q109" i="17"/>
  <c r="O109" i="17"/>
  <c r="M109" i="17"/>
  <c r="K109" i="17"/>
  <c r="I109" i="17"/>
  <c r="G109" i="17"/>
  <c r="E109" i="17"/>
  <c r="AQ108" i="17"/>
  <c r="AO108" i="17"/>
  <c r="AM108" i="17"/>
  <c r="AK108" i="17"/>
  <c r="AI108" i="17"/>
  <c r="AG108" i="17"/>
  <c r="AE108" i="17"/>
  <c r="AC108" i="17"/>
  <c r="AA108" i="17"/>
  <c r="Y108" i="17"/>
  <c r="W108" i="17"/>
  <c r="U108" i="17"/>
  <c r="S108" i="17"/>
  <c r="Q108" i="17"/>
  <c r="O108" i="17"/>
  <c r="M108" i="17"/>
  <c r="K108" i="17"/>
  <c r="I108" i="17"/>
  <c r="G108" i="17"/>
  <c r="E108" i="17"/>
  <c r="AQ107" i="17"/>
  <c r="AO107" i="17"/>
  <c r="AM107" i="17"/>
  <c r="AK107" i="17"/>
  <c r="AI107" i="17"/>
  <c r="AG107" i="17"/>
  <c r="AE107" i="17"/>
  <c r="AC107" i="17"/>
  <c r="AA107" i="17"/>
  <c r="Y107" i="17"/>
  <c r="W107" i="17"/>
  <c r="U107" i="17"/>
  <c r="S107" i="17"/>
  <c r="Q107" i="17"/>
  <c r="O107" i="17"/>
  <c r="M107" i="17"/>
  <c r="K107" i="17"/>
  <c r="I107" i="17"/>
  <c r="G107" i="17"/>
  <c r="E107" i="17"/>
  <c r="AQ106" i="17"/>
  <c r="AO106" i="17"/>
  <c r="AM106" i="17"/>
  <c r="AK106" i="17"/>
  <c r="AI106" i="17"/>
  <c r="AG106" i="17"/>
  <c r="AE106" i="17"/>
  <c r="AC106" i="17"/>
  <c r="AA106" i="17"/>
  <c r="Y106" i="17"/>
  <c r="W106" i="17"/>
  <c r="U106" i="17"/>
  <c r="S106" i="17"/>
  <c r="Q106" i="17"/>
  <c r="O106" i="17"/>
  <c r="M106" i="17"/>
  <c r="K106" i="17"/>
  <c r="I106" i="17"/>
  <c r="G106" i="17"/>
  <c r="E106" i="17"/>
  <c r="AQ105" i="17"/>
  <c r="AO105" i="17"/>
  <c r="AM105" i="17"/>
  <c r="AK105" i="17"/>
  <c r="AI105" i="17"/>
  <c r="AG105" i="17"/>
  <c r="AE105" i="17"/>
  <c r="AC105" i="17"/>
  <c r="AA105" i="17"/>
  <c r="Y105" i="17"/>
  <c r="W105" i="17"/>
  <c r="U105" i="17"/>
  <c r="S105" i="17"/>
  <c r="Q105" i="17"/>
  <c r="O105" i="17"/>
  <c r="M105" i="17"/>
  <c r="K105" i="17"/>
  <c r="I105" i="17"/>
  <c r="G105" i="17"/>
  <c r="E105" i="17"/>
  <c r="AQ104" i="17"/>
  <c r="AO104" i="17"/>
  <c r="AM104" i="17"/>
  <c r="AK104" i="17"/>
  <c r="AI104" i="17"/>
  <c r="AG104" i="17"/>
  <c r="AE104" i="17"/>
  <c r="AC104" i="17"/>
  <c r="AA104" i="17"/>
  <c r="Y104" i="17"/>
  <c r="W104" i="17"/>
  <c r="U104" i="17"/>
  <c r="S104" i="17"/>
  <c r="Q104" i="17"/>
  <c r="O104" i="17"/>
  <c r="M104" i="17"/>
  <c r="K104" i="17"/>
  <c r="I104" i="17"/>
  <c r="G104" i="17"/>
  <c r="E104" i="17"/>
  <c r="AQ103" i="17"/>
  <c r="AO103" i="17"/>
  <c r="AM103" i="17"/>
  <c r="AK103" i="17"/>
  <c r="AI103" i="17"/>
  <c r="AG103" i="17"/>
  <c r="AE103" i="17"/>
  <c r="AC103" i="17"/>
  <c r="AA103" i="17"/>
  <c r="Y103" i="17"/>
  <c r="W103" i="17"/>
  <c r="U103" i="17"/>
  <c r="S103" i="17"/>
  <c r="Q103" i="17"/>
  <c r="O103" i="17"/>
  <c r="M103" i="17"/>
  <c r="K103" i="17"/>
  <c r="I103" i="17"/>
  <c r="G103" i="17"/>
  <c r="E103" i="17"/>
  <c r="AQ102" i="17"/>
  <c r="AO102" i="17"/>
  <c r="AM102" i="17"/>
  <c r="AK102" i="17"/>
  <c r="AI102" i="17"/>
  <c r="AG102" i="17"/>
  <c r="AE102" i="17"/>
  <c r="AC102" i="17"/>
  <c r="AA102" i="17"/>
  <c r="Y102" i="17"/>
  <c r="W102" i="17"/>
  <c r="U102" i="17"/>
  <c r="S102" i="17"/>
  <c r="Q102" i="17"/>
  <c r="O102" i="17"/>
  <c r="M102" i="17"/>
  <c r="K102" i="17"/>
  <c r="I102" i="17"/>
  <c r="G102" i="17"/>
  <c r="E102" i="17"/>
  <c r="AQ101" i="17"/>
  <c r="AO101" i="17"/>
  <c r="AM101" i="17"/>
  <c r="AK101" i="17"/>
  <c r="AI101" i="17"/>
  <c r="AG101" i="17"/>
  <c r="AE101" i="17"/>
  <c r="AC101" i="17"/>
  <c r="AA101" i="17"/>
  <c r="Y101" i="17"/>
  <c r="W101" i="17"/>
  <c r="U101" i="17"/>
  <c r="S101" i="17"/>
  <c r="Q101" i="17"/>
  <c r="O101" i="17"/>
  <c r="M101" i="17"/>
  <c r="K101" i="17"/>
  <c r="I101" i="17"/>
  <c r="G101" i="17"/>
  <c r="E101" i="17"/>
  <c r="AQ100" i="17"/>
  <c r="AO100" i="17"/>
  <c r="AM100" i="17"/>
  <c r="AK100" i="17"/>
  <c r="AI100" i="17"/>
  <c r="AG100" i="17"/>
  <c r="AE100" i="17"/>
  <c r="AC100" i="17"/>
  <c r="AA100" i="17"/>
  <c r="Y100" i="17"/>
  <c r="W100" i="17"/>
  <c r="U100" i="17"/>
  <c r="S100" i="17"/>
  <c r="Q100" i="17"/>
  <c r="O100" i="17"/>
  <c r="M100" i="17"/>
  <c r="K100" i="17"/>
  <c r="I100" i="17"/>
  <c r="G100" i="17"/>
  <c r="E100" i="17"/>
  <c r="AQ99" i="17"/>
  <c r="AO99" i="17"/>
  <c r="AM99" i="17"/>
  <c r="AK99" i="17"/>
  <c r="AI99" i="17"/>
  <c r="AG99" i="17"/>
  <c r="AE99" i="17"/>
  <c r="AC99" i="17"/>
  <c r="AA99" i="17"/>
  <c r="Y99" i="17"/>
  <c r="W99" i="17"/>
  <c r="U99" i="17"/>
  <c r="S99" i="17"/>
  <c r="Q99" i="17"/>
  <c r="O99" i="17"/>
  <c r="M99" i="17"/>
  <c r="K99" i="17"/>
  <c r="I99" i="17"/>
  <c r="G99" i="17"/>
  <c r="E99" i="17"/>
  <c r="AQ98" i="17"/>
  <c r="AO98" i="17"/>
  <c r="AM98" i="17"/>
  <c r="AK98" i="17"/>
  <c r="AI98" i="17"/>
  <c r="AG98" i="17"/>
  <c r="AE98" i="17"/>
  <c r="AC98" i="17"/>
  <c r="AA98" i="17"/>
  <c r="Y98" i="17"/>
  <c r="W98" i="17"/>
  <c r="U98" i="17"/>
  <c r="S98" i="17"/>
  <c r="Q98" i="17"/>
  <c r="O98" i="17"/>
  <c r="M98" i="17"/>
  <c r="K98" i="17"/>
  <c r="I98" i="17"/>
  <c r="G98" i="17"/>
  <c r="E98" i="17"/>
  <c r="AQ97" i="17"/>
  <c r="AO97" i="17"/>
  <c r="AM97" i="17"/>
  <c r="AK97" i="17"/>
  <c r="AI97" i="17"/>
  <c r="AG97" i="17"/>
  <c r="AE97" i="17"/>
  <c r="AC97" i="17"/>
  <c r="AA97" i="17"/>
  <c r="Y97" i="17"/>
  <c r="W97" i="17"/>
  <c r="U97" i="17"/>
  <c r="S97" i="17"/>
  <c r="Q97" i="17"/>
  <c r="O97" i="17"/>
  <c r="M97" i="17"/>
  <c r="K97" i="17"/>
  <c r="I97" i="17"/>
  <c r="G97" i="17"/>
  <c r="E97" i="17"/>
  <c r="AQ96" i="17"/>
  <c r="AO96" i="17"/>
  <c r="AM96" i="17"/>
  <c r="AK96" i="17"/>
  <c r="AI96" i="17"/>
  <c r="AG96" i="17"/>
  <c r="AE96" i="17"/>
  <c r="AC96" i="17"/>
  <c r="AA96" i="17"/>
  <c r="Y96" i="17"/>
  <c r="W96" i="17"/>
  <c r="U96" i="17"/>
  <c r="S96" i="17"/>
  <c r="Q96" i="17"/>
  <c r="O96" i="17"/>
  <c r="M96" i="17"/>
  <c r="K96" i="17"/>
  <c r="I96" i="17"/>
  <c r="G96" i="17"/>
  <c r="E96" i="17"/>
  <c r="AQ95" i="17"/>
  <c r="AO95" i="17"/>
  <c r="AM95" i="17"/>
  <c r="AK95" i="17"/>
  <c r="AI95" i="17"/>
  <c r="AG95" i="17"/>
  <c r="AE95" i="17"/>
  <c r="AC95" i="17"/>
  <c r="AA95" i="17"/>
  <c r="Y95" i="17"/>
  <c r="W95" i="17"/>
  <c r="U95" i="17"/>
  <c r="S95" i="17"/>
  <c r="Q95" i="17"/>
  <c r="O95" i="17"/>
  <c r="M95" i="17"/>
  <c r="K95" i="17"/>
  <c r="I95" i="17"/>
  <c r="G95" i="17"/>
  <c r="E95" i="17"/>
  <c r="AQ94" i="17"/>
  <c r="AO94" i="17"/>
  <c r="AM94" i="17"/>
  <c r="AK94" i="17"/>
  <c r="AI94" i="17"/>
  <c r="AG94" i="17"/>
  <c r="AE94" i="17"/>
  <c r="AC94" i="17"/>
  <c r="AA94" i="17"/>
  <c r="Y94" i="17"/>
  <c r="W94" i="17"/>
  <c r="U94" i="17"/>
  <c r="S94" i="17"/>
  <c r="Q94" i="17"/>
  <c r="O94" i="17"/>
  <c r="M94" i="17"/>
  <c r="K94" i="17"/>
  <c r="I94" i="17"/>
  <c r="G94" i="17"/>
  <c r="E94" i="17"/>
  <c r="AQ93" i="17"/>
  <c r="AO93" i="17"/>
  <c r="AM93" i="17"/>
  <c r="AK93" i="17"/>
  <c r="AI93" i="17"/>
  <c r="AG93" i="17"/>
  <c r="AE93" i="17"/>
  <c r="AC93" i="17"/>
  <c r="AA93" i="17"/>
  <c r="Y93" i="17"/>
  <c r="W93" i="17"/>
  <c r="U93" i="17"/>
  <c r="S93" i="17"/>
  <c r="Q93" i="17"/>
  <c r="O93" i="17"/>
  <c r="M93" i="17"/>
  <c r="K93" i="17"/>
  <c r="I93" i="17"/>
  <c r="G93" i="17"/>
  <c r="E93" i="17"/>
  <c r="AQ92" i="17"/>
  <c r="AO92" i="17"/>
  <c r="AM92" i="17"/>
  <c r="AK92" i="17"/>
  <c r="AI92" i="17"/>
  <c r="AG92" i="17"/>
  <c r="AE92" i="17"/>
  <c r="AC92" i="17"/>
  <c r="AA92" i="17"/>
  <c r="Y92" i="17"/>
  <c r="W92" i="17"/>
  <c r="U92" i="17"/>
  <c r="S92" i="17"/>
  <c r="Q92" i="17"/>
  <c r="O92" i="17"/>
  <c r="M92" i="17"/>
  <c r="K92" i="17"/>
  <c r="I92" i="17"/>
  <c r="G92" i="17"/>
  <c r="E92" i="17"/>
  <c r="AQ91" i="17"/>
  <c r="AO91" i="17"/>
  <c r="AM91" i="17"/>
  <c r="AK91" i="17"/>
  <c r="AI91" i="17"/>
  <c r="AG91" i="17"/>
  <c r="AE91" i="17"/>
  <c r="AC91" i="17"/>
  <c r="AA91" i="17"/>
  <c r="Y91" i="17"/>
  <c r="W91" i="17"/>
  <c r="U91" i="17"/>
  <c r="S91" i="17"/>
  <c r="Q91" i="17"/>
  <c r="O91" i="17"/>
  <c r="M91" i="17"/>
  <c r="K91" i="17"/>
  <c r="I91" i="17"/>
  <c r="G91" i="17"/>
  <c r="E91" i="17"/>
  <c r="AQ90" i="17"/>
  <c r="AO90" i="17"/>
  <c r="AM90" i="17"/>
  <c r="AK90" i="17"/>
  <c r="AI90" i="17"/>
  <c r="AG90" i="17"/>
  <c r="AE90" i="17"/>
  <c r="AC90" i="17"/>
  <c r="AA90" i="17"/>
  <c r="Y90" i="17"/>
  <c r="W90" i="17"/>
  <c r="U90" i="17"/>
  <c r="S90" i="17"/>
  <c r="Q90" i="17"/>
  <c r="O90" i="17"/>
  <c r="M90" i="17"/>
  <c r="K90" i="17"/>
  <c r="I90" i="17"/>
  <c r="G90" i="17"/>
  <c r="E90" i="17"/>
  <c r="AQ89" i="17"/>
  <c r="AO89" i="17"/>
  <c r="AM89" i="17"/>
  <c r="AK89" i="17"/>
  <c r="AI89" i="17"/>
  <c r="AG89" i="17"/>
  <c r="AE89" i="17"/>
  <c r="AC89" i="17"/>
  <c r="AA89" i="17"/>
  <c r="Y89" i="17"/>
  <c r="W89" i="17"/>
  <c r="U89" i="17"/>
  <c r="S89" i="17"/>
  <c r="Q89" i="17"/>
  <c r="O89" i="17"/>
  <c r="M89" i="17"/>
  <c r="K89" i="17"/>
  <c r="I89" i="17"/>
  <c r="G89" i="17"/>
  <c r="E89" i="17"/>
  <c r="AQ88" i="17"/>
  <c r="AO88" i="17"/>
  <c r="AM88" i="17"/>
  <c r="AK88" i="17"/>
  <c r="AI88" i="17"/>
  <c r="AG88" i="17"/>
  <c r="AE88" i="17"/>
  <c r="AC88" i="17"/>
  <c r="AA88" i="17"/>
  <c r="Y88" i="17"/>
  <c r="W88" i="17"/>
  <c r="U88" i="17"/>
  <c r="S88" i="17"/>
  <c r="Q88" i="17"/>
  <c r="O88" i="17"/>
  <c r="M88" i="17"/>
  <c r="K88" i="17"/>
  <c r="I88" i="17"/>
  <c r="G88" i="17"/>
  <c r="E88" i="17"/>
  <c r="AQ87" i="17"/>
  <c r="AO87" i="17"/>
  <c r="AM87" i="17"/>
  <c r="AK87" i="17"/>
  <c r="AI87" i="17"/>
  <c r="AG87" i="17"/>
  <c r="AE87" i="17"/>
  <c r="AC87" i="17"/>
  <c r="AA87" i="17"/>
  <c r="Y87" i="17"/>
  <c r="W87" i="17"/>
  <c r="U87" i="17"/>
  <c r="S87" i="17"/>
  <c r="Q87" i="17"/>
  <c r="O87" i="17"/>
  <c r="M87" i="17"/>
  <c r="K87" i="17"/>
  <c r="I87" i="17"/>
  <c r="G87" i="17"/>
  <c r="E87" i="17"/>
  <c r="AQ86" i="17"/>
  <c r="AO86" i="17"/>
  <c r="AM86" i="17"/>
  <c r="AK86" i="17"/>
  <c r="AI86" i="17"/>
  <c r="AG86" i="17"/>
  <c r="AE86" i="17"/>
  <c r="AC86" i="17"/>
  <c r="AA86" i="17"/>
  <c r="Y86" i="17"/>
  <c r="W86" i="17"/>
  <c r="U86" i="17"/>
  <c r="S86" i="17"/>
  <c r="Q86" i="17"/>
  <c r="O86" i="17"/>
  <c r="M86" i="17"/>
  <c r="K86" i="17"/>
  <c r="I86" i="17"/>
  <c r="G86" i="17"/>
  <c r="E86" i="17"/>
  <c r="AQ85" i="17"/>
  <c r="AO85" i="17"/>
  <c r="AM85" i="17"/>
  <c r="AK85" i="17"/>
  <c r="AI85" i="17"/>
  <c r="AG85" i="17"/>
  <c r="AE85" i="17"/>
  <c r="AC85" i="17"/>
  <c r="AA85" i="17"/>
  <c r="Y85" i="17"/>
  <c r="W85" i="17"/>
  <c r="U85" i="17"/>
  <c r="S85" i="17"/>
  <c r="Q85" i="17"/>
  <c r="O85" i="17"/>
  <c r="M85" i="17"/>
  <c r="K85" i="17"/>
  <c r="I85" i="17"/>
  <c r="G85" i="17"/>
  <c r="E85" i="17"/>
  <c r="AQ84" i="17"/>
  <c r="AO84" i="17"/>
  <c r="AM84" i="17"/>
  <c r="AK84" i="17"/>
  <c r="AI84" i="17"/>
  <c r="AG84" i="17"/>
  <c r="AE84" i="17"/>
  <c r="AC84" i="17"/>
  <c r="AA84" i="17"/>
  <c r="Y84" i="17"/>
  <c r="W84" i="17"/>
  <c r="U84" i="17"/>
  <c r="S84" i="17"/>
  <c r="Q84" i="17"/>
  <c r="O84" i="17"/>
  <c r="M84" i="17"/>
  <c r="K84" i="17"/>
  <c r="I84" i="17"/>
  <c r="G84" i="17"/>
  <c r="E84" i="17"/>
  <c r="AQ83" i="17"/>
  <c r="AO83" i="17"/>
  <c r="AM83" i="17"/>
  <c r="AK83" i="17"/>
  <c r="AI83" i="17"/>
  <c r="AG83" i="17"/>
  <c r="AE83" i="17"/>
  <c r="AC83" i="17"/>
  <c r="AA83" i="17"/>
  <c r="Y83" i="17"/>
  <c r="W83" i="17"/>
  <c r="U83" i="17"/>
  <c r="S83" i="17"/>
  <c r="Q83" i="17"/>
  <c r="O83" i="17"/>
  <c r="M83" i="17"/>
  <c r="K83" i="17"/>
  <c r="I83" i="17"/>
  <c r="G83" i="17"/>
  <c r="E83" i="17"/>
  <c r="AQ82" i="17"/>
  <c r="AO82" i="17"/>
  <c r="AM82" i="17"/>
  <c r="AK82" i="17"/>
  <c r="AI82" i="17"/>
  <c r="AG82" i="17"/>
  <c r="AE82" i="17"/>
  <c r="AC82" i="17"/>
  <c r="AA82" i="17"/>
  <c r="Y82" i="17"/>
  <c r="W82" i="17"/>
  <c r="U82" i="17"/>
  <c r="S82" i="17"/>
  <c r="Q82" i="17"/>
  <c r="O82" i="17"/>
  <c r="M82" i="17"/>
  <c r="K82" i="17"/>
  <c r="I82" i="17"/>
  <c r="G82" i="17"/>
  <c r="E82" i="17"/>
  <c r="AQ81" i="17"/>
  <c r="AO81" i="17"/>
  <c r="AM81" i="17"/>
  <c r="AK81" i="17"/>
  <c r="AI81" i="17"/>
  <c r="AG81" i="17"/>
  <c r="AE81" i="17"/>
  <c r="AC81" i="17"/>
  <c r="AA81" i="17"/>
  <c r="Y81" i="17"/>
  <c r="W81" i="17"/>
  <c r="U81" i="17"/>
  <c r="S81" i="17"/>
  <c r="Q81" i="17"/>
  <c r="O81" i="17"/>
  <c r="M81" i="17"/>
  <c r="K81" i="17"/>
  <c r="I81" i="17"/>
  <c r="G81" i="17"/>
  <c r="E81" i="17"/>
  <c r="AQ80" i="17"/>
  <c r="AO80" i="17"/>
  <c r="AM80" i="17"/>
  <c r="AK80" i="17"/>
  <c r="AI80" i="17"/>
  <c r="AG80" i="17"/>
  <c r="AE80" i="17"/>
  <c r="AC80" i="17"/>
  <c r="AA80" i="17"/>
  <c r="Y80" i="17"/>
  <c r="W80" i="17"/>
  <c r="U80" i="17"/>
  <c r="S80" i="17"/>
  <c r="Q80" i="17"/>
  <c r="O80" i="17"/>
  <c r="M80" i="17"/>
  <c r="K80" i="17"/>
  <c r="I80" i="17"/>
  <c r="G80" i="17"/>
  <c r="E80" i="17"/>
  <c r="AQ79" i="17"/>
  <c r="AO79" i="17"/>
  <c r="AM79" i="17"/>
  <c r="AK79" i="17"/>
  <c r="AI79" i="17"/>
  <c r="AG79" i="17"/>
  <c r="AE79" i="17"/>
  <c r="AC79" i="17"/>
  <c r="AA79" i="17"/>
  <c r="Y79" i="17"/>
  <c r="W79" i="17"/>
  <c r="U79" i="17"/>
  <c r="S79" i="17"/>
  <c r="Q79" i="17"/>
  <c r="O79" i="17"/>
  <c r="M79" i="17"/>
  <c r="K79" i="17"/>
  <c r="I79" i="17"/>
  <c r="G79" i="17"/>
  <c r="E79" i="17"/>
  <c r="AQ78" i="17"/>
  <c r="AO78" i="17"/>
  <c r="AM78" i="17"/>
  <c r="AK78" i="17"/>
  <c r="AI78" i="17"/>
  <c r="AG78" i="17"/>
  <c r="AE78" i="17"/>
  <c r="AC78" i="17"/>
  <c r="AA78" i="17"/>
  <c r="Y78" i="17"/>
  <c r="W78" i="17"/>
  <c r="U78" i="17"/>
  <c r="S78" i="17"/>
  <c r="Q78" i="17"/>
  <c r="O78" i="17"/>
  <c r="M78" i="17"/>
  <c r="K78" i="17"/>
  <c r="I78" i="17"/>
  <c r="G78" i="17"/>
  <c r="E78" i="17"/>
  <c r="AQ77" i="17"/>
  <c r="AO77" i="17"/>
  <c r="AM77" i="17"/>
  <c r="AK77" i="17"/>
  <c r="AI77" i="17"/>
  <c r="AG77" i="17"/>
  <c r="AE77" i="17"/>
  <c r="AC77" i="17"/>
  <c r="AA77" i="17"/>
  <c r="Y77" i="17"/>
  <c r="W77" i="17"/>
  <c r="U77" i="17"/>
  <c r="S77" i="17"/>
  <c r="Q77" i="17"/>
  <c r="O77" i="17"/>
  <c r="M77" i="17"/>
  <c r="K77" i="17"/>
  <c r="I77" i="17"/>
  <c r="G77" i="17"/>
  <c r="E77" i="17"/>
  <c r="AQ76" i="17"/>
  <c r="AO76" i="17"/>
  <c r="AM76" i="17"/>
  <c r="AK76" i="17"/>
  <c r="AI76" i="17"/>
  <c r="AG76" i="17"/>
  <c r="AE76" i="17"/>
  <c r="AC76" i="17"/>
  <c r="AA76" i="17"/>
  <c r="Y76" i="17"/>
  <c r="W76" i="17"/>
  <c r="U76" i="17"/>
  <c r="S76" i="17"/>
  <c r="Q76" i="17"/>
  <c r="O76" i="17"/>
  <c r="M76" i="17"/>
  <c r="K76" i="17"/>
  <c r="I76" i="17"/>
  <c r="G76" i="17"/>
  <c r="E76" i="17"/>
  <c r="AQ75" i="17"/>
  <c r="AO75" i="17"/>
  <c r="AM75" i="17"/>
  <c r="AK75" i="17"/>
  <c r="AI75" i="17"/>
  <c r="AG75" i="17"/>
  <c r="AE75" i="17"/>
  <c r="AC75" i="17"/>
  <c r="AA75" i="17"/>
  <c r="Y75" i="17"/>
  <c r="W75" i="17"/>
  <c r="U75" i="17"/>
  <c r="S75" i="17"/>
  <c r="Q75" i="17"/>
  <c r="O75" i="17"/>
  <c r="M75" i="17"/>
  <c r="K75" i="17"/>
  <c r="I75" i="17"/>
  <c r="G75" i="17"/>
  <c r="E75" i="17"/>
  <c r="AQ74" i="17"/>
  <c r="AO74" i="17"/>
  <c r="AM74" i="17"/>
  <c r="AK74" i="17"/>
  <c r="AI74" i="17"/>
  <c r="AG74" i="17"/>
  <c r="AE74" i="17"/>
  <c r="AC74" i="17"/>
  <c r="AA74" i="17"/>
  <c r="Y74" i="17"/>
  <c r="W74" i="17"/>
  <c r="U74" i="17"/>
  <c r="S74" i="17"/>
  <c r="Q74" i="17"/>
  <c r="O74" i="17"/>
  <c r="M74" i="17"/>
  <c r="K74" i="17"/>
  <c r="I74" i="17"/>
  <c r="G74" i="17"/>
  <c r="E74" i="17"/>
  <c r="AQ73" i="17"/>
  <c r="AO73" i="17"/>
  <c r="AM73" i="17"/>
  <c r="AK73" i="17"/>
  <c r="AI73" i="17"/>
  <c r="AG73" i="17"/>
  <c r="AE73" i="17"/>
  <c r="AC73" i="17"/>
  <c r="AA73" i="17"/>
  <c r="Y73" i="17"/>
  <c r="W73" i="17"/>
  <c r="U73" i="17"/>
  <c r="S73" i="17"/>
  <c r="Q73" i="17"/>
  <c r="O73" i="17"/>
  <c r="M73" i="17"/>
  <c r="K73" i="17"/>
  <c r="I73" i="17"/>
  <c r="G73" i="17"/>
  <c r="E73" i="17"/>
  <c r="AQ72" i="17"/>
  <c r="AO72" i="17"/>
  <c r="AM72" i="17"/>
  <c r="AK72" i="17"/>
  <c r="AI72" i="17"/>
  <c r="AG72" i="17"/>
  <c r="AE72" i="17"/>
  <c r="AC72" i="17"/>
  <c r="AA72" i="17"/>
  <c r="Y72" i="17"/>
  <c r="W72" i="17"/>
  <c r="U72" i="17"/>
  <c r="S72" i="17"/>
  <c r="Q72" i="17"/>
  <c r="O72" i="17"/>
  <c r="M72" i="17"/>
  <c r="K72" i="17"/>
  <c r="I72" i="17"/>
  <c r="G72" i="17"/>
  <c r="E72" i="17"/>
  <c r="AQ71" i="17"/>
  <c r="AO71" i="17"/>
  <c r="AM71" i="17"/>
  <c r="AK71" i="17"/>
  <c r="AI71" i="17"/>
  <c r="AG71" i="17"/>
  <c r="AE71" i="17"/>
  <c r="AC71" i="17"/>
  <c r="AA71" i="17"/>
  <c r="Y71" i="17"/>
  <c r="W71" i="17"/>
  <c r="U71" i="17"/>
  <c r="S71" i="17"/>
  <c r="Q71" i="17"/>
  <c r="O71" i="17"/>
  <c r="M71" i="17"/>
  <c r="K71" i="17"/>
  <c r="I71" i="17"/>
  <c r="G71" i="17"/>
  <c r="E71" i="17"/>
  <c r="AQ70" i="17"/>
  <c r="AO70" i="17"/>
  <c r="AM70" i="17"/>
  <c r="AK70" i="17"/>
  <c r="AI70" i="17"/>
  <c r="AG70" i="17"/>
  <c r="AE70" i="17"/>
  <c r="AC70" i="17"/>
  <c r="AA70" i="17"/>
  <c r="Y70" i="17"/>
  <c r="W70" i="17"/>
  <c r="U70" i="17"/>
  <c r="S70" i="17"/>
  <c r="Q70" i="17"/>
  <c r="O70" i="17"/>
  <c r="M70" i="17"/>
  <c r="K70" i="17"/>
  <c r="I70" i="17"/>
  <c r="G70" i="17"/>
  <c r="E70" i="17"/>
  <c r="AQ69" i="17"/>
  <c r="AO69" i="17"/>
  <c r="AM69" i="17"/>
  <c r="AK69" i="17"/>
  <c r="AI69" i="17"/>
  <c r="AG69" i="17"/>
  <c r="AE69" i="17"/>
  <c r="AC69" i="17"/>
  <c r="AA69" i="17"/>
  <c r="Y69" i="17"/>
  <c r="W69" i="17"/>
  <c r="U69" i="17"/>
  <c r="S69" i="17"/>
  <c r="Q69" i="17"/>
  <c r="O69" i="17"/>
  <c r="M69" i="17"/>
  <c r="K69" i="17"/>
  <c r="I69" i="17"/>
  <c r="G69" i="17"/>
  <c r="E69" i="17"/>
  <c r="AQ68" i="17"/>
  <c r="AO68" i="17"/>
  <c r="AM68" i="17"/>
  <c r="AK68" i="17"/>
  <c r="AI68" i="17"/>
  <c r="AG68" i="17"/>
  <c r="AE68" i="17"/>
  <c r="AC68" i="17"/>
  <c r="AA68" i="17"/>
  <c r="Y68" i="17"/>
  <c r="W68" i="17"/>
  <c r="U68" i="17"/>
  <c r="S68" i="17"/>
  <c r="Q68" i="17"/>
  <c r="O68" i="17"/>
  <c r="M68" i="17"/>
  <c r="K68" i="17"/>
  <c r="I68" i="17"/>
  <c r="G68" i="17"/>
  <c r="E68" i="17"/>
  <c r="AQ67" i="17"/>
  <c r="AO67" i="17"/>
  <c r="AM67" i="17"/>
  <c r="AK67" i="17"/>
  <c r="AI67" i="17"/>
  <c r="AG67" i="17"/>
  <c r="AE67" i="17"/>
  <c r="AC67" i="17"/>
  <c r="AA67" i="17"/>
  <c r="Y67" i="17"/>
  <c r="W67" i="17"/>
  <c r="U67" i="17"/>
  <c r="S67" i="17"/>
  <c r="Q67" i="17"/>
  <c r="O67" i="17"/>
  <c r="M67" i="17"/>
  <c r="K67" i="17"/>
  <c r="I67" i="17"/>
  <c r="G67" i="17"/>
  <c r="E67" i="17"/>
  <c r="AQ66" i="17"/>
  <c r="AO66" i="17"/>
  <c r="AM66" i="17"/>
  <c r="AK66" i="17"/>
  <c r="AI66" i="17"/>
  <c r="AG66" i="17"/>
  <c r="AE66" i="17"/>
  <c r="AC66" i="17"/>
  <c r="AA66" i="17"/>
  <c r="Y66" i="17"/>
  <c r="W66" i="17"/>
  <c r="U66" i="17"/>
  <c r="S66" i="17"/>
  <c r="Q66" i="17"/>
  <c r="O66" i="17"/>
  <c r="M66" i="17"/>
  <c r="K66" i="17"/>
  <c r="I66" i="17"/>
  <c r="G66" i="17"/>
  <c r="E66" i="17"/>
  <c r="AQ65" i="17"/>
  <c r="AO65" i="17"/>
  <c r="AM65" i="17"/>
  <c r="AK65" i="17"/>
  <c r="AI65" i="17"/>
  <c r="AG65" i="17"/>
  <c r="AE65" i="17"/>
  <c r="AC65" i="17"/>
  <c r="AA65" i="17"/>
  <c r="Y65" i="17"/>
  <c r="W65" i="17"/>
  <c r="U65" i="17"/>
  <c r="S65" i="17"/>
  <c r="Q65" i="17"/>
  <c r="O65" i="17"/>
  <c r="M65" i="17"/>
  <c r="K65" i="17"/>
  <c r="I65" i="17"/>
  <c r="G65" i="17"/>
  <c r="E65" i="17"/>
  <c r="AQ64" i="17"/>
  <c r="AO64" i="17"/>
  <c r="AM64" i="17"/>
  <c r="AK64" i="17"/>
  <c r="AI64" i="17"/>
  <c r="AG64" i="17"/>
  <c r="AE64" i="17"/>
  <c r="AC64" i="17"/>
  <c r="AA64" i="17"/>
  <c r="Y64" i="17"/>
  <c r="W64" i="17"/>
  <c r="U64" i="17"/>
  <c r="S64" i="17"/>
  <c r="Q64" i="17"/>
  <c r="O64" i="17"/>
  <c r="M64" i="17"/>
  <c r="K64" i="17"/>
  <c r="I64" i="17"/>
  <c r="G64" i="17"/>
  <c r="E64" i="17"/>
  <c r="AQ63" i="17"/>
  <c r="AO63" i="17"/>
  <c r="AM63" i="17"/>
  <c r="AK63" i="17"/>
  <c r="AI63" i="17"/>
  <c r="AG63" i="17"/>
  <c r="AE63" i="17"/>
  <c r="AC63" i="17"/>
  <c r="AA63" i="17"/>
  <c r="Y63" i="17"/>
  <c r="W63" i="17"/>
  <c r="U63" i="17"/>
  <c r="S63" i="17"/>
  <c r="Q63" i="17"/>
  <c r="O63" i="17"/>
  <c r="M63" i="17"/>
  <c r="K63" i="17"/>
  <c r="I63" i="17"/>
  <c r="G63" i="17"/>
  <c r="E63" i="17"/>
  <c r="AQ62" i="17"/>
  <c r="AO62" i="17"/>
  <c r="AM62" i="17"/>
  <c r="AK62" i="17"/>
  <c r="AI62" i="17"/>
  <c r="AG62" i="17"/>
  <c r="AE62" i="17"/>
  <c r="AC62" i="17"/>
  <c r="AA62" i="17"/>
  <c r="Y62" i="17"/>
  <c r="W62" i="17"/>
  <c r="U62" i="17"/>
  <c r="S62" i="17"/>
  <c r="Q62" i="17"/>
  <c r="O62" i="17"/>
  <c r="M62" i="17"/>
  <c r="K62" i="17"/>
  <c r="I62" i="17"/>
  <c r="G62" i="17"/>
  <c r="E62" i="17"/>
  <c r="AQ61" i="17"/>
  <c r="AO61" i="17"/>
  <c r="AM61" i="17"/>
  <c r="AK61" i="17"/>
  <c r="AI61" i="17"/>
  <c r="AG61" i="17"/>
  <c r="AE61" i="17"/>
  <c r="AC61" i="17"/>
  <c r="AA61" i="17"/>
  <c r="Y61" i="17"/>
  <c r="W61" i="17"/>
  <c r="U61" i="17"/>
  <c r="S61" i="17"/>
  <c r="Q61" i="17"/>
  <c r="O61" i="17"/>
  <c r="M61" i="17"/>
  <c r="K61" i="17"/>
  <c r="I61" i="17"/>
  <c r="G61" i="17"/>
  <c r="E61" i="17"/>
  <c r="AQ60" i="17"/>
  <c r="AO60" i="17"/>
  <c r="AM60" i="17"/>
  <c r="AK60" i="17"/>
  <c r="AI60" i="17"/>
  <c r="AG60" i="17"/>
  <c r="AE60" i="17"/>
  <c r="AC60" i="17"/>
  <c r="AA60" i="17"/>
  <c r="Y60" i="17"/>
  <c r="W60" i="17"/>
  <c r="U60" i="17"/>
  <c r="S60" i="17"/>
  <c r="Q60" i="17"/>
  <c r="O60" i="17"/>
  <c r="M60" i="17"/>
  <c r="K60" i="17"/>
  <c r="I60" i="17"/>
  <c r="G60" i="17"/>
  <c r="E60" i="17"/>
  <c r="AQ59" i="17"/>
  <c r="AO59" i="17"/>
  <c r="AM59" i="17"/>
  <c r="AK59" i="17"/>
  <c r="AI59" i="17"/>
  <c r="AG59" i="17"/>
  <c r="AE59" i="17"/>
  <c r="AC59" i="17"/>
  <c r="AA59" i="17"/>
  <c r="Y59" i="17"/>
  <c r="W59" i="17"/>
  <c r="U59" i="17"/>
  <c r="S59" i="17"/>
  <c r="Q59" i="17"/>
  <c r="O59" i="17"/>
  <c r="M59" i="17"/>
  <c r="K59" i="17"/>
  <c r="I59" i="17"/>
  <c r="G59" i="17"/>
  <c r="E59" i="17"/>
  <c r="AQ58" i="17"/>
  <c r="AO58" i="17"/>
  <c r="AM58" i="17"/>
  <c r="AK58" i="17"/>
  <c r="AI58" i="17"/>
  <c r="AG58" i="17"/>
  <c r="AE58" i="17"/>
  <c r="AC58" i="17"/>
  <c r="AA58" i="17"/>
  <c r="Y58" i="17"/>
  <c r="W58" i="17"/>
  <c r="U58" i="17"/>
  <c r="S58" i="17"/>
  <c r="Q58" i="17"/>
  <c r="O58" i="17"/>
  <c r="M58" i="17"/>
  <c r="K58" i="17"/>
  <c r="I58" i="17"/>
  <c r="G58" i="17"/>
  <c r="E58" i="17"/>
  <c r="AQ57" i="17"/>
  <c r="AO57" i="17"/>
  <c r="AM57" i="17"/>
  <c r="AK57" i="17"/>
  <c r="AI57" i="17"/>
  <c r="AG57" i="17"/>
  <c r="AE57" i="17"/>
  <c r="AC57" i="17"/>
  <c r="AA57" i="17"/>
  <c r="Y57" i="17"/>
  <c r="W57" i="17"/>
  <c r="U57" i="17"/>
  <c r="S57" i="17"/>
  <c r="Q57" i="17"/>
  <c r="O57" i="17"/>
  <c r="M57" i="17"/>
  <c r="K57" i="17"/>
  <c r="I57" i="17"/>
  <c r="G57" i="17"/>
  <c r="E57" i="17"/>
  <c r="AQ56" i="17"/>
  <c r="AO56" i="17"/>
  <c r="AM56" i="17"/>
  <c r="AK56" i="17"/>
  <c r="AI56" i="17"/>
  <c r="AG56" i="17"/>
  <c r="AE56" i="17"/>
  <c r="AC56" i="17"/>
  <c r="AA56" i="17"/>
  <c r="Y56" i="17"/>
  <c r="W56" i="17"/>
  <c r="U56" i="17"/>
  <c r="S56" i="17"/>
  <c r="Q56" i="17"/>
  <c r="O56" i="17"/>
  <c r="M56" i="17"/>
  <c r="K56" i="17"/>
  <c r="I56" i="17"/>
  <c r="G56" i="17"/>
  <c r="E56" i="17"/>
  <c r="AQ55" i="17"/>
  <c r="AO55" i="17"/>
  <c r="AM55" i="17"/>
  <c r="AK55" i="17"/>
  <c r="AI55" i="17"/>
  <c r="AG55" i="17"/>
  <c r="AE55" i="17"/>
  <c r="AC55" i="17"/>
  <c r="AA55" i="17"/>
  <c r="Y55" i="17"/>
  <c r="W55" i="17"/>
  <c r="U55" i="17"/>
  <c r="S55" i="17"/>
  <c r="Q55" i="17"/>
  <c r="O55" i="17"/>
  <c r="M55" i="17"/>
  <c r="K55" i="17"/>
  <c r="I55" i="17"/>
  <c r="G55" i="17"/>
  <c r="E55" i="17"/>
  <c r="AQ54" i="17"/>
  <c r="AO54" i="17"/>
  <c r="AM54" i="17"/>
  <c r="AK54" i="17"/>
  <c r="AI54" i="17"/>
  <c r="AG54" i="17"/>
  <c r="AE54" i="17"/>
  <c r="AC54" i="17"/>
  <c r="AA54" i="17"/>
  <c r="Y54" i="17"/>
  <c r="W54" i="17"/>
  <c r="U54" i="17"/>
  <c r="S54" i="17"/>
  <c r="Q54" i="17"/>
  <c r="O54" i="17"/>
  <c r="M54" i="17"/>
  <c r="K54" i="17"/>
  <c r="I54" i="17"/>
  <c r="G54" i="17"/>
  <c r="E54" i="17"/>
  <c r="AQ53" i="17"/>
  <c r="AO53" i="17"/>
  <c r="AM53" i="17"/>
  <c r="AK53" i="17"/>
  <c r="AI53" i="17"/>
  <c r="AG53" i="17"/>
  <c r="AE53" i="17"/>
  <c r="AC53" i="17"/>
  <c r="AA53" i="17"/>
  <c r="Y53" i="17"/>
  <c r="W53" i="17"/>
  <c r="U53" i="17"/>
  <c r="S53" i="17"/>
  <c r="Q53" i="17"/>
  <c r="O53" i="17"/>
  <c r="M53" i="17"/>
  <c r="K53" i="17"/>
  <c r="I53" i="17"/>
  <c r="G53" i="17"/>
  <c r="E53" i="17"/>
  <c r="AQ52" i="17"/>
  <c r="AO52" i="17"/>
  <c r="AM52" i="17"/>
  <c r="AK52" i="17"/>
  <c r="AI52" i="17"/>
  <c r="AG52" i="17"/>
  <c r="AE52" i="17"/>
  <c r="AC52" i="17"/>
  <c r="AA52" i="17"/>
  <c r="Y52" i="17"/>
  <c r="W52" i="17"/>
  <c r="U52" i="17"/>
  <c r="S52" i="17"/>
  <c r="Q52" i="17"/>
  <c r="O52" i="17"/>
  <c r="M52" i="17"/>
  <c r="K52" i="17"/>
  <c r="I52" i="17"/>
  <c r="G52" i="17"/>
  <c r="E52" i="17"/>
  <c r="AQ51" i="17"/>
  <c r="AO51" i="17"/>
  <c r="AM51" i="17"/>
  <c r="AK51" i="17"/>
  <c r="AI51" i="17"/>
  <c r="AG51" i="17"/>
  <c r="AE51" i="17"/>
  <c r="AC51" i="17"/>
  <c r="AA51" i="17"/>
  <c r="Y51" i="17"/>
  <c r="W51" i="17"/>
  <c r="U51" i="17"/>
  <c r="S51" i="17"/>
  <c r="Q51" i="17"/>
  <c r="O51" i="17"/>
  <c r="M51" i="17"/>
  <c r="K51" i="17"/>
  <c r="I51" i="17"/>
  <c r="G51" i="17"/>
  <c r="E51" i="17"/>
  <c r="AQ50" i="17"/>
  <c r="AO50" i="17"/>
  <c r="AM50" i="17"/>
  <c r="AK50" i="17"/>
  <c r="AI50" i="17"/>
  <c r="AG50" i="17"/>
  <c r="AE50" i="17"/>
  <c r="AC50" i="17"/>
  <c r="AA50" i="17"/>
  <c r="Y50" i="17"/>
  <c r="W50" i="17"/>
  <c r="U50" i="17"/>
  <c r="S50" i="17"/>
  <c r="Q50" i="17"/>
  <c r="O50" i="17"/>
  <c r="M50" i="17"/>
  <c r="K50" i="17"/>
  <c r="I50" i="17"/>
  <c r="G50" i="17"/>
  <c r="E50" i="17"/>
  <c r="AQ49" i="17"/>
  <c r="AO49" i="17"/>
  <c r="AM49" i="17"/>
  <c r="AK49" i="17"/>
  <c r="AI49" i="17"/>
  <c r="AG49" i="17"/>
  <c r="AE49" i="17"/>
  <c r="AC49" i="17"/>
  <c r="AA49" i="17"/>
  <c r="Y49" i="17"/>
  <c r="W49" i="17"/>
  <c r="U49" i="17"/>
  <c r="S49" i="17"/>
  <c r="Q49" i="17"/>
  <c r="O49" i="17"/>
  <c r="M49" i="17"/>
  <c r="K49" i="17"/>
  <c r="I49" i="17"/>
  <c r="G49" i="17"/>
  <c r="E49" i="17"/>
  <c r="AQ48" i="17"/>
  <c r="AO48" i="17"/>
  <c r="AM48" i="17"/>
  <c r="AK48" i="17"/>
  <c r="AI48" i="17"/>
  <c r="AG48" i="17"/>
  <c r="AE48" i="17"/>
  <c r="AC48" i="17"/>
  <c r="AA48" i="17"/>
  <c r="Y48" i="17"/>
  <c r="W48" i="17"/>
  <c r="U48" i="17"/>
  <c r="S48" i="17"/>
  <c r="Q48" i="17"/>
  <c r="O48" i="17"/>
  <c r="M48" i="17"/>
  <c r="K48" i="17"/>
  <c r="I48" i="17"/>
  <c r="G48" i="17"/>
  <c r="E48" i="17"/>
  <c r="AQ47" i="17"/>
  <c r="AO47" i="17"/>
  <c r="AM47" i="17"/>
  <c r="AK47" i="17"/>
  <c r="AI47" i="17"/>
  <c r="AG47" i="17"/>
  <c r="AE47" i="17"/>
  <c r="AC47" i="17"/>
  <c r="AA47" i="17"/>
  <c r="Y47" i="17"/>
  <c r="W47" i="17"/>
  <c r="U47" i="17"/>
  <c r="S47" i="17"/>
  <c r="Q47" i="17"/>
  <c r="O47" i="17"/>
  <c r="M47" i="17"/>
  <c r="K47" i="17"/>
  <c r="I47" i="17"/>
  <c r="G47" i="17"/>
  <c r="E47" i="17"/>
  <c r="AQ46" i="17"/>
  <c r="AO46" i="17"/>
  <c r="AM46" i="17"/>
  <c r="AK46" i="17"/>
  <c r="AI46" i="17"/>
  <c r="AG46" i="17"/>
  <c r="AE46" i="17"/>
  <c r="AC46" i="17"/>
  <c r="AA46" i="17"/>
  <c r="Y46" i="17"/>
  <c r="W46" i="17"/>
  <c r="U46" i="17"/>
  <c r="S46" i="17"/>
  <c r="Q46" i="17"/>
  <c r="O46" i="17"/>
  <c r="M46" i="17"/>
  <c r="K46" i="17"/>
  <c r="I46" i="17"/>
  <c r="G46" i="17"/>
  <c r="E46" i="17"/>
  <c r="AQ45" i="17"/>
  <c r="AO45" i="17"/>
  <c r="AM45" i="17"/>
  <c r="AK45" i="17"/>
  <c r="AI45" i="17"/>
  <c r="AG45" i="17"/>
  <c r="AE45" i="17"/>
  <c r="AC45" i="17"/>
  <c r="AA45" i="17"/>
  <c r="Y45" i="17"/>
  <c r="W45" i="17"/>
  <c r="U45" i="17"/>
  <c r="S45" i="17"/>
  <c r="Q45" i="17"/>
  <c r="O45" i="17"/>
  <c r="M45" i="17"/>
  <c r="K45" i="17"/>
  <c r="I45" i="17"/>
  <c r="G45" i="17"/>
  <c r="E45" i="17"/>
  <c r="AQ44" i="17"/>
  <c r="AO44" i="17"/>
  <c r="AM44" i="17"/>
  <c r="AK44" i="17"/>
  <c r="AI44" i="17"/>
  <c r="AG44" i="17"/>
  <c r="AE44" i="17"/>
  <c r="AC44" i="17"/>
  <c r="AA44" i="17"/>
  <c r="Y44" i="17"/>
  <c r="W44" i="17"/>
  <c r="U44" i="17"/>
  <c r="S44" i="17"/>
  <c r="Q44" i="17"/>
  <c r="O44" i="17"/>
  <c r="M44" i="17"/>
  <c r="K44" i="17"/>
  <c r="I44" i="17"/>
  <c r="G44" i="17"/>
  <c r="E44" i="17"/>
  <c r="AQ43" i="17"/>
  <c r="AO43" i="17"/>
  <c r="AM43" i="17"/>
  <c r="AK43" i="17"/>
  <c r="AI43" i="17"/>
  <c r="AG43" i="17"/>
  <c r="AE43" i="17"/>
  <c r="AC43" i="17"/>
  <c r="AA43" i="17"/>
  <c r="Y43" i="17"/>
  <c r="W43" i="17"/>
  <c r="U43" i="17"/>
  <c r="S43" i="17"/>
  <c r="Q43" i="17"/>
  <c r="O43" i="17"/>
  <c r="M43" i="17"/>
  <c r="K43" i="17"/>
  <c r="I43" i="17"/>
  <c r="G43" i="17"/>
  <c r="E43" i="17"/>
  <c r="AQ42" i="17"/>
  <c r="AO42" i="17"/>
  <c r="AM42" i="17"/>
  <c r="AK42" i="17"/>
  <c r="AI42" i="17"/>
  <c r="AG42" i="17"/>
  <c r="AE42" i="17"/>
  <c r="AC42" i="17"/>
  <c r="AA42" i="17"/>
  <c r="Y42" i="17"/>
  <c r="W42" i="17"/>
  <c r="U42" i="17"/>
  <c r="S42" i="17"/>
  <c r="Q42" i="17"/>
  <c r="O42" i="17"/>
  <c r="M42" i="17"/>
  <c r="K42" i="17"/>
  <c r="I42" i="17"/>
  <c r="G42" i="17"/>
  <c r="E42" i="17"/>
  <c r="AQ41" i="17"/>
  <c r="AO41" i="17"/>
  <c r="AM41" i="17"/>
  <c r="AK41" i="17"/>
  <c r="AI41" i="17"/>
  <c r="AG41" i="17"/>
  <c r="AE41" i="17"/>
  <c r="AC41" i="17"/>
  <c r="AA41" i="17"/>
  <c r="Y41" i="17"/>
  <c r="W41" i="17"/>
  <c r="U41" i="17"/>
  <c r="S41" i="17"/>
  <c r="Q41" i="17"/>
  <c r="O41" i="17"/>
  <c r="M41" i="17"/>
  <c r="K41" i="17"/>
  <c r="I41" i="17"/>
  <c r="G41" i="17"/>
  <c r="E41" i="17"/>
  <c r="AQ40" i="17"/>
  <c r="AO40" i="17"/>
  <c r="AM40" i="17"/>
  <c r="AK40" i="17"/>
  <c r="AI40" i="17"/>
  <c r="AG40" i="17"/>
  <c r="AE40" i="17"/>
  <c r="AC40" i="17"/>
  <c r="AA40" i="17"/>
  <c r="Y40" i="17"/>
  <c r="W40" i="17"/>
  <c r="U40" i="17"/>
  <c r="S40" i="17"/>
  <c r="Q40" i="17"/>
  <c r="O40" i="17"/>
  <c r="M40" i="17"/>
  <c r="K40" i="17"/>
  <c r="I40" i="17"/>
  <c r="G40" i="17"/>
  <c r="E40" i="17"/>
  <c r="AQ39" i="17"/>
  <c r="AO39" i="17"/>
  <c r="AM39" i="17"/>
  <c r="AK39" i="17"/>
  <c r="AI39" i="17"/>
  <c r="AG39" i="17"/>
  <c r="AE39" i="17"/>
  <c r="AC39" i="17"/>
  <c r="AA39" i="17"/>
  <c r="Y39" i="17"/>
  <c r="W39" i="17"/>
  <c r="U39" i="17"/>
  <c r="S39" i="17"/>
  <c r="Q39" i="17"/>
  <c r="O39" i="17"/>
  <c r="M39" i="17"/>
  <c r="K39" i="17"/>
  <c r="I39" i="17"/>
  <c r="G39" i="17"/>
  <c r="E39" i="17"/>
  <c r="AQ38" i="17"/>
  <c r="AO38" i="17"/>
  <c r="AM38" i="17"/>
  <c r="AK38" i="17"/>
  <c r="AI38" i="17"/>
  <c r="AG38" i="17"/>
  <c r="AE38" i="17"/>
  <c r="AC38" i="17"/>
  <c r="AA38" i="17"/>
  <c r="Y38" i="17"/>
  <c r="W38" i="17"/>
  <c r="U38" i="17"/>
  <c r="S38" i="17"/>
  <c r="Q38" i="17"/>
  <c r="O38" i="17"/>
  <c r="M38" i="17"/>
  <c r="K38" i="17"/>
  <c r="I38" i="17"/>
  <c r="G38" i="17"/>
  <c r="E38" i="17"/>
  <c r="AQ37" i="17"/>
  <c r="AO37" i="17"/>
  <c r="AM37" i="17"/>
  <c r="AK37" i="17"/>
  <c r="AI37" i="17"/>
  <c r="AG37" i="17"/>
  <c r="AE37" i="17"/>
  <c r="AC37" i="17"/>
  <c r="AA37" i="17"/>
  <c r="Y37" i="17"/>
  <c r="W37" i="17"/>
  <c r="U37" i="17"/>
  <c r="S37" i="17"/>
  <c r="Q37" i="17"/>
  <c r="O37" i="17"/>
  <c r="M37" i="17"/>
  <c r="K37" i="17"/>
  <c r="I37" i="17"/>
  <c r="G37" i="17"/>
  <c r="AO36" i="17"/>
  <c r="AM36" i="17"/>
  <c r="AK36" i="17"/>
  <c r="AI36" i="17"/>
  <c r="AG36" i="17"/>
  <c r="AE36" i="17"/>
  <c r="AC36" i="17"/>
  <c r="AA36" i="17"/>
  <c r="Y36" i="17"/>
  <c r="W36" i="17"/>
  <c r="U36" i="17"/>
  <c r="S36" i="17"/>
  <c r="Q36" i="17"/>
  <c r="O36" i="17"/>
  <c r="M36" i="17"/>
  <c r="K36" i="17"/>
  <c r="I36" i="17"/>
  <c r="G36" i="17"/>
  <c r="E36" i="17"/>
  <c r="D36" i="17"/>
  <c r="AQ35" i="17"/>
  <c r="AO35" i="17"/>
  <c r="AM35" i="17"/>
  <c r="AK35" i="17"/>
  <c r="AI35" i="17"/>
  <c r="AG35" i="17"/>
  <c r="AE35" i="17"/>
  <c r="AC35" i="17"/>
  <c r="AA35" i="17"/>
  <c r="Y35" i="17"/>
  <c r="W35" i="17"/>
  <c r="U35" i="17"/>
  <c r="S35" i="17"/>
  <c r="Q35" i="17"/>
  <c r="O35" i="17"/>
  <c r="M35" i="17"/>
  <c r="K35" i="17"/>
  <c r="I35" i="17"/>
  <c r="G35" i="17"/>
  <c r="E35" i="17"/>
  <c r="AP34" i="17"/>
  <c r="AQ34" i="17" s="1"/>
  <c r="AO34" i="17"/>
  <c r="AM34" i="17"/>
  <c r="AK34" i="17"/>
  <c r="AI34" i="17"/>
  <c r="AG34" i="17"/>
  <c r="AE34" i="17"/>
  <c r="AC34" i="17"/>
  <c r="AA34" i="17"/>
  <c r="Y34" i="17"/>
  <c r="W34" i="17"/>
  <c r="U34" i="17"/>
  <c r="S34" i="17"/>
  <c r="Q34" i="17"/>
  <c r="O34" i="17"/>
  <c r="E34" i="17"/>
  <c r="AQ33" i="17"/>
  <c r="AO33" i="17"/>
  <c r="AM33" i="17"/>
  <c r="AK33" i="17"/>
  <c r="AI33" i="17"/>
  <c r="AG33" i="17"/>
  <c r="AE33" i="17"/>
  <c r="AC33" i="17"/>
  <c r="AA33" i="17"/>
  <c r="Y33" i="17"/>
  <c r="W33" i="17"/>
  <c r="U33" i="17"/>
  <c r="S33" i="17"/>
  <c r="Q33" i="17"/>
  <c r="O33" i="17"/>
  <c r="M33" i="17"/>
  <c r="K33" i="17"/>
  <c r="I33" i="17"/>
  <c r="G33" i="17"/>
  <c r="E33" i="17"/>
  <c r="AQ32" i="17"/>
  <c r="AO32" i="17"/>
  <c r="AM32" i="17"/>
  <c r="AK32" i="17"/>
  <c r="AI32" i="17"/>
  <c r="AG32" i="17"/>
  <c r="AE32" i="17"/>
  <c r="AC32" i="17"/>
  <c r="AA32" i="17"/>
  <c r="Y32" i="17"/>
  <c r="W32" i="17"/>
  <c r="U32" i="17"/>
  <c r="S32" i="17"/>
  <c r="Q32" i="17"/>
  <c r="O32" i="17"/>
  <c r="M32" i="17"/>
  <c r="K32" i="17"/>
  <c r="I32" i="17"/>
  <c r="G32" i="17"/>
  <c r="E32" i="17"/>
  <c r="AP31" i="17"/>
  <c r="AQ31" i="17" s="1"/>
  <c r="AO31" i="17"/>
  <c r="AM31" i="17"/>
  <c r="AK31" i="17"/>
  <c r="AI31" i="17"/>
  <c r="AG31" i="17"/>
  <c r="AE31" i="17"/>
  <c r="AC31" i="17"/>
  <c r="AA31" i="17"/>
  <c r="Y31" i="17"/>
  <c r="W31" i="17"/>
  <c r="U31" i="17"/>
  <c r="S31" i="17"/>
  <c r="Q31" i="17"/>
  <c r="O31" i="17"/>
  <c r="M31" i="17"/>
  <c r="K31" i="17"/>
  <c r="I31" i="17"/>
  <c r="G31" i="17"/>
  <c r="AQ30" i="17"/>
  <c r="AO30" i="17"/>
  <c r="AM30" i="17"/>
  <c r="AK30" i="17"/>
  <c r="AI30" i="17"/>
  <c r="AG30" i="17"/>
  <c r="AE30" i="17"/>
  <c r="AC30" i="17"/>
  <c r="AA30" i="17"/>
  <c r="Y30" i="17"/>
  <c r="W30" i="17"/>
  <c r="U30" i="17"/>
  <c r="S30" i="17"/>
  <c r="Q30" i="17"/>
  <c r="O30" i="17"/>
  <c r="M30" i="17"/>
  <c r="K30" i="17"/>
  <c r="I30" i="17"/>
  <c r="G30" i="17"/>
  <c r="D30" i="17"/>
  <c r="E30" i="17" s="1"/>
  <c r="AQ29" i="17"/>
  <c r="AP29" i="17"/>
  <c r="AE29" i="17"/>
  <c r="AC29" i="17"/>
  <c r="O29" i="17"/>
  <c r="M29" i="17"/>
  <c r="M2" i="17" s="1"/>
  <c r="D29" i="17"/>
  <c r="B29" i="17"/>
  <c r="AA29" i="17" s="1"/>
  <c r="AQ28" i="17"/>
  <c r="AO28" i="17"/>
  <c r="AM28" i="17"/>
  <c r="AK28" i="17"/>
  <c r="AI28" i="17"/>
  <c r="AG28" i="17"/>
  <c r="AE28" i="17"/>
  <c r="AC28" i="17"/>
  <c r="AA28" i="17"/>
  <c r="Y28" i="17"/>
  <c r="W28" i="17"/>
  <c r="U28" i="17"/>
  <c r="S28" i="17"/>
  <c r="Q28" i="17"/>
  <c r="O28" i="17"/>
  <c r="M28" i="17"/>
  <c r="K28" i="17"/>
  <c r="I28" i="17"/>
  <c r="G28" i="17"/>
  <c r="E28" i="17"/>
  <c r="AQ27" i="17"/>
  <c r="AO27" i="17"/>
  <c r="AM27" i="17"/>
  <c r="AK27" i="17"/>
  <c r="AI27" i="17"/>
  <c r="AG27" i="17"/>
  <c r="AE27" i="17"/>
  <c r="AC27" i="17"/>
  <c r="AA27" i="17"/>
  <c r="Y27" i="17"/>
  <c r="W27" i="17"/>
  <c r="U27" i="17"/>
  <c r="S27" i="17"/>
  <c r="Q27" i="17"/>
  <c r="O27" i="17"/>
  <c r="M27" i="17"/>
  <c r="K27" i="17"/>
  <c r="I27" i="17"/>
  <c r="G27" i="17"/>
  <c r="E27" i="17"/>
  <c r="AQ26" i="17"/>
  <c r="AO26" i="17"/>
  <c r="AM26" i="17"/>
  <c r="AK26" i="17"/>
  <c r="AI26" i="17"/>
  <c r="AG26" i="17"/>
  <c r="AE26" i="17"/>
  <c r="AC26" i="17"/>
  <c r="AA26" i="17"/>
  <c r="Y26" i="17"/>
  <c r="W26" i="17"/>
  <c r="U26" i="17"/>
  <c r="S26" i="17"/>
  <c r="Q26" i="17"/>
  <c r="O26" i="17"/>
  <c r="M26" i="17"/>
  <c r="K26" i="17"/>
  <c r="I26" i="17"/>
  <c r="G26" i="17"/>
  <c r="E26" i="17"/>
  <c r="AQ25" i="17"/>
  <c r="AO25" i="17"/>
  <c r="AM25" i="17"/>
  <c r="AK25" i="17"/>
  <c r="AI25" i="17"/>
  <c r="AG25" i="17"/>
  <c r="AE25" i="17"/>
  <c r="AC25" i="17"/>
  <c r="AA25" i="17"/>
  <c r="Y25" i="17"/>
  <c r="W25" i="17"/>
  <c r="U25" i="17"/>
  <c r="S25" i="17"/>
  <c r="Q25" i="17"/>
  <c r="O25" i="17"/>
  <c r="M25" i="17"/>
  <c r="K25" i="17"/>
  <c r="I25" i="17"/>
  <c r="G25" i="17"/>
  <c r="E25" i="17"/>
  <c r="AQ24" i="17"/>
  <c r="AO24" i="17"/>
  <c r="AM24" i="17"/>
  <c r="AK24" i="17"/>
  <c r="AI24" i="17"/>
  <c r="AG24" i="17"/>
  <c r="AE24" i="17"/>
  <c r="AC24" i="17"/>
  <c r="AA24" i="17"/>
  <c r="Y24" i="17"/>
  <c r="W24" i="17"/>
  <c r="U24" i="17"/>
  <c r="S24" i="17"/>
  <c r="Q24" i="17"/>
  <c r="O24" i="17"/>
  <c r="M24" i="17"/>
  <c r="K24" i="17"/>
  <c r="I24" i="17"/>
  <c r="G24" i="17"/>
  <c r="E24" i="17"/>
  <c r="AQ23" i="17"/>
  <c r="AO23" i="17"/>
  <c r="AM23" i="17"/>
  <c r="AK23" i="17"/>
  <c r="AI23" i="17"/>
  <c r="AG23" i="17"/>
  <c r="AE23" i="17"/>
  <c r="AC23" i="17"/>
  <c r="AA23" i="17"/>
  <c r="Y23" i="17"/>
  <c r="W23" i="17"/>
  <c r="U23" i="17"/>
  <c r="S23" i="17"/>
  <c r="Q23" i="17"/>
  <c r="O23" i="17"/>
  <c r="M23" i="17"/>
  <c r="K23" i="17"/>
  <c r="I23" i="17"/>
  <c r="G23" i="17"/>
  <c r="E23" i="17"/>
  <c r="AQ22" i="17"/>
  <c r="AO22" i="17"/>
  <c r="AM22" i="17"/>
  <c r="AK22" i="17"/>
  <c r="AI22" i="17"/>
  <c r="AG22" i="17"/>
  <c r="AE22" i="17"/>
  <c r="AC22" i="17"/>
  <c r="AA22" i="17"/>
  <c r="Y22" i="17"/>
  <c r="W22" i="17"/>
  <c r="U22" i="17"/>
  <c r="S22" i="17"/>
  <c r="Q22" i="17"/>
  <c r="O22" i="17"/>
  <c r="M22" i="17"/>
  <c r="K22" i="17"/>
  <c r="I22" i="17"/>
  <c r="G22" i="17"/>
  <c r="E22" i="17"/>
  <c r="AQ21" i="17"/>
  <c r="AO21" i="17"/>
  <c r="AM21" i="17"/>
  <c r="AK21" i="17"/>
  <c r="AI21" i="17"/>
  <c r="AG21" i="17"/>
  <c r="AE21" i="17"/>
  <c r="AC21" i="17"/>
  <c r="AA21" i="17"/>
  <c r="Y21" i="17"/>
  <c r="W21" i="17"/>
  <c r="U21" i="17"/>
  <c r="S21" i="17"/>
  <c r="Q21" i="17"/>
  <c r="O21" i="17"/>
  <c r="M21" i="17"/>
  <c r="K21" i="17"/>
  <c r="I21" i="17"/>
  <c r="G21" i="17"/>
  <c r="E21" i="17"/>
  <c r="AQ20" i="17"/>
  <c r="AO20" i="17"/>
  <c r="AM20" i="17"/>
  <c r="AK20" i="17"/>
  <c r="AI20" i="17"/>
  <c r="AG20" i="17"/>
  <c r="AE20" i="17"/>
  <c r="AC20" i="17"/>
  <c r="AA20" i="17"/>
  <c r="Y20" i="17"/>
  <c r="W20" i="17"/>
  <c r="U20" i="17"/>
  <c r="S20" i="17"/>
  <c r="Q20" i="17"/>
  <c r="O20" i="17"/>
  <c r="M20" i="17"/>
  <c r="K20" i="17"/>
  <c r="I20" i="17"/>
  <c r="G20" i="17"/>
  <c r="E20" i="17"/>
  <c r="AQ19" i="17"/>
  <c r="AO19" i="17"/>
  <c r="AM19" i="17"/>
  <c r="AK19" i="17"/>
  <c r="AI19" i="17"/>
  <c r="AG19" i="17"/>
  <c r="AE19" i="17"/>
  <c r="AC19" i="17"/>
  <c r="AA19" i="17"/>
  <c r="Y19" i="17"/>
  <c r="W19" i="17"/>
  <c r="U19" i="17"/>
  <c r="S19" i="17"/>
  <c r="Q19" i="17"/>
  <c r="O19" i="17"/>
  <c r="M19" i="17"/>
  <c r="K19" i="17"/>
  <c r="I19" i="17"/>
  <c r="G19" i="17"/>
  <c r="E19" i="17"/>
  <c r="AQ18" i="17"/>
  <c r="AO18" i="17"/>
  <c r="AM18" i="17"/>
  <c r="AK18" i="17"/>
  <c r="AI18" i="17"/>
  <c r="AG18" i="17"/>
  <c r="AE18" i="17"/>
  <c r="AC18" i="17"/>
  <c r="AA18" i="17"/>
  <c r="Y18" i="17"/>
  <c r="W18" i="17"/>
  <c r="U18" i="17"/>
  <c r="S18" i="17"/>
  <c r="Q18" i="17"/>
  <c r="O18" i="17"/>
  <c r="M18" i="17"/>
  <c r="K18" i="17"/>
  <c r="I18" i="17"/>
  <c r="G18" i="17"/>
  <c r="E18" i="17"/>
  <c r="AQ17" i="17"/>
  <c r="AO17" i="17"/>
  <c r="AM17" i="17"/>
  <c r="AK17" i="17"/>
  <c r="AI17" i="17"/>
  <c r="AG17" i="17"/>
  <c r="AE17" i="17"/>
  <c r="AC17" i="17"/>
  <c r="AA17" i="17"/>
  <c r="Y17" i="17"/>
  <c r="W17" i="17"/>
  <c r="U17" i="17"/>
  <c r="S17" i="17"/>
  <c r="Q17" i="17"/>
  <c r="O17" i="17"/>
  <c r="M17" i="17"/>
  <c r="K17" i="17"/>
  <c r="I17" i="17"/>
  <c r="G17" i="17"/>
  <c r="E17" i="17"/>
  <c r="AQ16" i="17"/>
  <c r="AO16" i="17"/>
  <c r="AM16" i="17"/>
  <c r="AK16" i="17"/>
  <c r="AI16" i="17"/>
  <c r="AG16" i="17"/>
  <c r="AE16" i="17"/>
  <c r="AC16" i="17"/>
  <c r="AA16" i="17"/>
  <c r="Y16" i="17"/>
  <c r="W16" i="17"/>
  <c r="U16" i="17"/>
  <c r="S16" i="17"/>
  <c r="Q16" i="17"/>
  <c r="O16" i="17"/>
  <c r="M16" i="17"/>
  <c r="K16" i="17"/>
  <c r="I16" i="17"/>
  <c r="G16" i="17"/>
  <c r="E16" i="17"/>
  <c r="AQ15" i="17"/>
  <c r="AO15" i="17"/>
  <c r="AM15" i="17"/>
  <c r="AK15" i="17"/>
  <c r="AI15" i="17"/>
  <c r="AG15" i="17"/>
  <c r="AE15" i="17"/>
  <c r="AC15" i="17"/>
  <c r="AA15" i="17"/>
  <c r="Y15" i="17"/>
  <c r="W15" i="17"/>
  <c r="U15" i="17"/>
  <c r="S15" i="17"/>
  <c r="Q15" i="17"/>
  <c r="O15" i="17"/>
  <c r="M15" i="17"/>
  <c r="K15" i="17"/>
  <c r="I15" i="17"/>
  <c r="G15" i="17"/>
  <c r="E15" i="17"/>
  <c r="AQ14" i="17"/>
  <c r="AO14" i="17"/>
  <c r="AM14" i="17"/>
  <c r="AK14" i="17"/>
  <c r="AI14" i="17"/>
  <c r="AG14" i="17"/>
  <c r="AE14" i="17"/>
  <c r="AC14" i="17"/>
  <c r="AA14" i="17"/>
  <c r="Y14" i="17"/>
  <c r="W14" i="17"/>
  <c r="U14" i="17"/>
  <c r="S14" i="17"/>
  <c r="Q14" i="17"/>
  <c r="O14" i="17"/>
  <c r="M14" i="17"/>
  <c r="K14" i="17"/>
  <c r="I14" i="17"/>
  <c r="G14" i="17"/>
  <c r="E14" i="17"/>
  <c r="AQ13" i="17"/>
  <c r="AO13" i="17"/>
  <c r="AM13" i="17"/>
  <c r="AK13" i="17"/>
  <c r="AI13" i="17"/>
  <c r="AG13" i="17"/>
  <c r="AE13" i="17"/>
  <c r="AC13" i="17"/>
  <c r="AA13" i="17"/>
  <c r="Y13" i="17"/>
  <c r="W13" i="17"/>
  <c r="U13" i="17"/>
  <c r="S13" i="17"/>
  <c r="Q13" i="17"/>
  <c r="O13" i="17"/>
  <c r="M13" i="17"/>
  <c r="K13" i="17"/>
  <c r="I13" i="17"/>
  <c r="G13" i="17"/>
  <c r="E13" i="17"/>
  <c r="AQ12" i="17"/>
  <c r="AO12" i="17"/>
  <c r="AM12" i="17"/>
  <c r="AK12" i="17"/>
  <c r="AI12" i="17"/>
  <c r="AG12" i="17"/>
  <c r="AE12" i="17"/>
  <c r="AC12" i="17"/>
  <c r="AA12" i="17"/>
  <c r="Y12" i="17"/>
  <c r="W12" i="17"/>
  <c r="U12" i="17"/>
  <c r="S12" i="17"/>
  <c r="Q12" i="17"/>
  <c r="O12" i="17"/>
  <c r="M12" i="17"/>
  <c r="M5" i="17" s="1"/>
  <c r="K12" i="17"/>
  <c r="I12" i="17"/>
  <c r="G12" i="17"/>
  <c r="E12" i="17"/>
  <c r="AQ10" i="17"/>
  <c r="AO10" i="17"/>
  <c r="AM10" i="17"/>
  <c r="AK10" i="17"/>
  <c r="AI10" i="17"/>
  <c r="AG10" i="17"/>
  <c r="AE10" i="17"/>
  <c r="AC10" i="17"/>
  <c r="AA10" i="17"/>
  <c r="Y10" i="17"/>
  <c r="W10" i="17"/>
  <c r="U10" i="17"/>
  <c r="S10" i="17"/>
  <c r="Q10" i="17"/>
  <c r="O10" i="17"/>
  <c r="M10" i="17"/>
  <c r="K10" i="17"/>
  <c r="I10" i="17"/>
  <c r="G10" i="17"/>
  <c r="E10" i="17"/>
  <c r="O44" i="16"/>
  <c r="I44" i="16"/>
  <c r="AA44" i="16"/>
  <c r="V40" i="16"/>
  <c r="W40" i="16" s="1"/>
  <c r="J40" i="16"/>
  <c r="P40" i="16" s="1"/>
  <c r="AB40" i="16"/>
  <c r="AC40" i="16" s="1"/>
  <c r="AB39" i="16"/>
  <c r="AC39" i="16" s="1"/>
  <c r="V39" i="16"/>
  <c r="W39" i="16" s="1"/>
  <c r="AB38" i="16"/>
  <c r="AC38" i="16" s="1"/>
  <c r="AC41" i="16" s="1"/>
  <c r="V38" i="16"/>
  <c r="W38" i="16" s="1"/>
  <c r="P39" i="16"/>
  <c r="P38" i="16"/>
  <c r="AA34" i="16"/>
  <c r="U34" i="16"/>
  <c r="J33" i="16"/>
  <c r="U31" i="16"/>
  <c r="W31" i="16" s="1"/>
  <c r="Y30" i="16"/>
  <c r="S30" i="16"/>
  <c r="M30" i="16"/>
  <c r="H30" i="16"/>
  <c r="G30" i="16"/>
  <c r="AB29" i="16"/>
  <c r="Y29" i="16"/>
  <c r="T29" i="16"/>
  <c r="S29" i="16"/>
  <c r="N29" i="16"/>
  <c r="M29" i="16"/>
  <c r="H29" i="16"/>
  <c r="G29" i="16"/>
  <c r="AC27" i="16"/>
  <c r="AA27" i="16"/>
  <c r="W27" i="16"/>
  <c r="T27" i="16"/>
  <c r="N27" i="16"/>
  <c r="Q27" i="16" s="1"/>
  <c r="H27" i="16"/>
  <c r="K27" i="16" s="1"/>
  <c r="K16" i="16"/>
  <c r="AA9" i="16"/>
  <c r="AB9" i="16" s="1"/>
  <c r="X9" i="16"/>
  <c r="AA8" i="16"/>
  <c r="AA10" i="16" s="1"/>
  <c r="X8" i="16"/>
  <c r="Z29" i="16" s="1"/>
  <c r="Q8" i="16"/>
  <c r="P8" i="16"/>
  <c r="J8" i="16"/>
  <c r="K8" i="16" s="1"/>
  <c r="Q7" i="16"/>
  <c r="Q9" i="16" s="1"/>
  <c r="P7" i="16"/>
  <c r="P29" i="16" s="1"/>
  <c r="J7" i="16"/>
  <c r="J9" i="16" s="1"/>
  <c r="AB5" i="16"/>
  <c r="AB16" i="16" s="1"/>
  <c r="Q4" i="16"/>
  <c r="Q16" i="16" s="1"/>
  <c r="K4" i="16"/>
  <c r="K15" i="16" s="1"/>
  <c r="AA31" i="16" l="1"/>
  <c r="AC31" i="16" s="1"/>
  <c r="Q40" i="16"/>
  <c r="W41" i="16"/>
  <c r="S29" i="17"/>
  <c r="AI29" i="17"/>
  <c r="AP36" i="17"/>
  <c r="AQ36" i="17" s="1"/>
  <c r="M6" i="17"/>
  <c r="Q29" i="17"/>
  <c r="I3" i="17"/>
  <c r="E29" i="17"/>
  <c r="U29" i="17"/>
  <c r="AK29" i="17"/>
  <c r="M4" i="17"/>
  <c r="AA1" i="17"/>
  <c r="AA2" i="17" s="1"/>
  <c r="G29" i="17"/>
  <c r="W29" i="17"/>
  <c r="AM29" i="17"/>
  <c r="M1" i="17"/>
  <c r="AC1" i="17"/>
  <c r="AC2" i="17" s="1"/>
  <c r="M3" i="17"/>
  <c r="I29" i="17"/>
  <c r="I5" i="17" s="1"/>
  <c r="Y29" i="17"/>
  <c r="AO29" i="17"/>
  <c r="AG29" i="17"/>
  <c r="O1" i="17"/>
  <c r="O3" i="17" s="1"/>
  <c r="AE1" i="17"/>
  <c r="AE2" i="17" s="1"/>
  <c r="K29" i="17"/>
  <c r="P33" i="16"/>
  <c r="Q11" i="16"/>
  <c r="Q13" i="16"/>
  <c r="Q38" i="16"/>
  <c r="Q39" i="16"/>
  <c r="K40" i="16"/>
  <c r="AB8" i="16"/>
  <c r="AB10" i="16" s="1"/>
  <c r="V29" i="16"/>
  <c r="I31" i="16"/>
  <c r="K31" i="16" s="1"/>
  <c r="J38" i="16"/>
  <c r="K38" i="16" s="1"/>
  <c r="U44" i="16"/>
  <c r="AB33" i="16"/>
  <c r="K7" i="16"/>
  <c r="K9" i="16" s="1"/>
  <c r="Q15" i="16"/>
  <c r="O31" i="16"/>
  <c r="Q31" i="16" s="1"/>
  <c r="J39" i="16"/>
  <c r="K39" i="16" s="1"/>
  <c r="AB17" i="16"/>
  <c r="P9" i="16"/>
  <c r="AA3" i="17" l="1"/>
  <c r="AA5" i="17" s="1"/>
  <c r="AC3" i="17"/>
  <c r="AC5" i="17" s="1"/>
  <c r="Q41" i="16"/>
  <c r="K41" i="16"/>
  <c r="W1" i="17"/>
  <c r="W2" i="17" s="1"/>
  <c r="S1" i="17"/>
  <c r="S2" i="17" s="1"/>
  <c r="U1" i="17"/>
  <c r="U2" i="17" s="1"/>
  <c r="AG1" i="17"/>
  <c r="AG3" i="17" s="1"/>
  <c r="AM6" i="17"/>
  <c r="AM4" i="17"/>
  <c r="AM2" i="17"/>
  <c r="AM5" i="17"/>
  <c r="AM3" i="17"/>
  <c r="AM1" i="17"/>
  <c r="E1" i="17"/>
  <c r="E2" i="17" s="1"/>
  <c r="AI1" i="17"/>
  <c r="AI2" i="17" s="1"/>
  <c r="G1" i="17"/>
  <c r="G3" i="17" s="1"/>
  <c r="AQ1" i="17"/>
  <c r="AQ3" i="17" s="1"/>
  <c r="AO1" i="17"/>
  <c r="AO2" i="17" s="1"/>
  <c r="Y1" i="17"/>
  <c r="Y2" i="17" s="1"/>
  <c r="AE3" i="17"/>
  <c r="AE5" i="17" s="1"/>
  <c r="I4" i="17"/>
  <c r="I2" i="17"/>
  <c r="K1" i="17"/>
  <c r="K3" i="17" s="1"/>
  <c r="I1" i="17"/>
  <c r="O2" i="17"/>
  <c r="Q1" i="17"/>
  <c r="Q2" i="17" s="1"/>
  <c r="AK1" i="17"/>
  <c r="AK2" i="17" s="1"/>
  <c r="I6" i="17"/>
  <c r="K11" i="16"/>
  <c r="K13" i="16"/>
  <c r="K17" i="16" s="1"/>
  <c r="Q17" i="16"/>
  <c r="AB12" i="16"/>
  <c r="AB14" i="16"/>
  <c r="AB18" i="16" s="1"/>
  <c r="V33" i="16"/>
  <c r="AC6" i="17" l="1"/>
  <c r="AC4" i="17"/>
  <c r="AA6" i="17"/>
  <c r="AA4" i="17"/>
  <c r="AQ2" i="17"/>
  <c r="AQ6" i="17" s="1"/>
  <c r="AO3" i="17"/>
  <c r="AO4" i="17" s="1"/>
  <c r="Q3" i="17"/>
  <c r="Q5" i="17" s="1"/>
  <c r="U3" i="17"/>
  <c r="U5" i="17" s="1"/>
  <c r="W3" i="17"/>
  <c r="W6" i="17" s="1"/>
  <c r="Y3" i="17"/>
  <c r="Y5" i="17" s="1"/>
  <c r="AE4" i="17"/>
  <c r="E3" i="17"/>
  <c r="E4" i="17" s="1"/>
  <c r="G2" i="17"/>
  <c r="AI3" i="17"/>
  <c r="AE6" i="17"/>
  <c r="AK3" i="17"/>
  <c r="AK6" i="17" s="1"/>
  <c r="AG2" i="17"/>
  <c r="O5" i="17"/>
  <c r="O4" i="17"/>
  <c r="O6" i="17"/>
  <c r="S3" i="17"/>
  <c r="S4" i="17" s="1"/>
  <c r="K2" i="17"/>
  <c r="K18" i="16"/>
  <c r="K19" i="16" s="1"/>
  <c r="K20" i="16" s="1"/>
  <c r="K21" i="16" s="1"/>
  <c r="AB19" i="16"/>
  <c r="AB20" i="16"/>
  <c r="AB21" i="16" s="1"/>
  <c r="AB22" i="16" s="1"/>
  <c r="Q18" i="16"/>
  <c r="Q19" i="16" s="1"/>
  <c r="Q20" i="16" s="1"/>
  <c r="Q21" i="16" s="1"/>
  <c r="AQ4" i="17" l="1"/>
  <c r="AQ5" i="17"/>
  <c r="AO6" i="17"/>
  <c r="AO5" i="17"/>
  <c r="Q4" i="17"/>
  <c r="Q6" i="17"/>
  <c r="U6" i="17"/>
  <c r="W4" i="17"/>
  <c r="U4" i="17"/>
  <c r="W5" i="17"/>
  <c r="Y4" i="17"/>
  <c r="Y6" i="17"/>
  <c r="E6" i="17"/>
  <c r="E5" i="17"/>
  <c r="S6" i="17"/>
  <c r="AK5" i="17"/>
  <c r="AK4" i="17"/>
  <c r="G4" i="17"/>
  <c r="G6" i="17"/>
  <c r="G5" i="17"/>
  <c r="K6" i="17"/>
  <c r="K4" i="17"/>
  <c r="K5" i="17"/>
  <c r="AI6" i="17"/>
  <c r="AI4" i="17"/>
  <c r="AI5" i="17"/>
  <c r="S5" i="17"/>
  <c r="AG6" i="17"/>
  <c r="AG5" i="17"/>
  <c r="AG4" i="17"/>
  <c r="AF36" i="11" l="1"/>
  <c r="AF35" i="11"/>
  <c r="I34" i="11" l="1"/>
  <c r="J33" i="11"/>
  <c r="K4" i="11"/>
  <c r="K15" i="11" s="1"/>
  <c r="Q4" i="11"/>
  <c r="Q16" i="11" s="1"/>
  <c r="AB5" i="11"/>
  <c r="AB17" i="11" s="1"/>
  <c r="J7" i="11"/>
  <c r="K7" i="11" s="1"/>
  <c r="P7" i="11"/>
  <c r="Q7" i="11" s="1"/>
  <c r="J8" i="11"/>
  <c r="P8" i="11"/>
  <c r="Q8" i="11" s="1"/>
  <c r="X8" i="11"/>
  <c r="AA8" i="11"/>
  <c r="AB8" i="11" s="1"/>
  <c r="X9" i="11"/>
  <c r="AA9" i="11"/>
  <c r="AB9" i="11" s="1"/>
  <c r="J9" i="11" l="1"/>
  <c r="AA10" i="11"/>
  <c r="P9" i="11"/>
  <c r="AB10" i="11"/>
  <c r="AB12" i="11" s="1"/>
  <c r="AB14" i="11" s="1"/>
  <c r="K8" i="11"/>
  <c r="K9" i="11" s="1"/>
  <c r="K11" i="11" s="1"/>
  <c r="K13" i="11" s="1"/>
  <c r="Q9" i="11"/>
  <c r="Q11" i="11" s="1"/>
  <c r="AB16" i="11"/>
  <c r="K16" i="11"/>
  <c r="Q15" i="11"/>
  <c r="AB18" i="11" l="1"/>
  <c r="AB19" i="11" s="1"/>
  <c r="AB20" i="11" s="1"/>
  <c r="AB21" i="11" s="1"/>
  <c r="AB22" i="11" s="1"/>
  <c r="K17" i="11"/>
  <c r="K18" i="11" s="1"/>
  <c r="Q13" i="11"/>
  <c r="Q17" i="11" s="1"/>
  <c r="K19" i="11" l="1"/>
  <c r="K20" i="11" s="1"/>
  <c r="K21" i="11" s="1"/>
  <c r="Q18" i="11"/>
  <c r="Q19" i="11" s="1"/>
  <c r="Q20" i="11" s="1"/>
  <c r="Q21" i="11" s="1"/>
  <c r="AF40" i="11" l="1"/>
  <c r="AF34" i="11"/>
  <c r="AF33" i="11"/>
  <c r="AF30" i="11"/>
  <c r="AF41" i="11"/>
  <c r="AF28" i="11" l="1"/>
  <c r="AF29" i="11"/>
  <c r="C59" i="5"/>
  <c r="C58" i="5"/>
  <c r="O44" i="5"/>
  <c r="F29" i="5"/>
  <c r="AA29" i="16" l="1"/>
  <c r="AC29" i="16" s="1"/>
  <c r="I29" i="16"/>
  <c r="K29" i="16" s="1"/>
  <c r="U29" i="16"/>
  <c r="W29" i="16" s="1"/>
  <c r="O29" i="16"/>
  <c r="Q29" i="16" s="1"/>
  <c r="I30" i="16"/>
  <c r="K30" i="16" s="1"/>
  <c r="AA30" i="16"/>
  <c r="AC30" i="16" s="1"/>
  <c r="O30" i="16"/>
  <c r="Q30" i="16" s="1"/>
  <c r="U30" i="16"/>
  <c r="W30" i="16" s="1"/>
  <c r="AA45" i="11"/>
  <c r="U45" i="11"/>
  <c r="O45" i="11"/>
  <c r="I45" i="11"/>
  <c r="Z29" i="11"/>
  <c r="AF39" i="11"/>
  <c r="J40" i="11" s="1"/>
  <c r="AF38" i="11"/>
  <c r="AF37" i="11"/>
  <c r="AA34" i="11"/>
  <c r="O34" i="11"/>
  <c r="AC33" i="16" l="1"/>
  <c r="AC34" i="16" s="1"/>
  <c r="AC35" i="16" s="1"/>
  <c r="AC43" i="16" s="1"/>
  <c r="AC44" i="16" s="1"/>
  <c r="K33" i="16"/>
  <c r="K34" i="16" s="1"/>
  <c r="K35" i="16" s="1"/>
  <c r="K43" i="16" s="1"/>
  <c r="Q33" i="16"/>
  <c r="W33" i="16"/>
  <c r="W34" i="16" s="1"/>
  <c r="W35" i="16" s="1"/>
  <c r="W43" i="16" s="1"/>
  <c r="V40" i="11"/>
  <c r="AB40" i="11"/>
  <c r="U34" i="11"/>
  <c r="AC45" i="16" l="1"/>
  <c r="AC46" i="16" s="1"/>
  <c r="AC47" i="16" s="1"/>
  <c r="W44" i="16"/>
  <c r="W45" i="16" s="1"/>
  <c r="W46" i="16" s="1"/>
  <c r="W47" i="16" s="1"/>
  <c r="Q34" i="16"/>
  <c r="Q35" i="16" s="1"/>
  <c r="Q43" i="16" s="1"/>
  <c r="K44" i="16"/>
  <c r="K45" i="16" s="1"/>
  <c r="K46" i="16" s="1"/>
  <c r="K47" i="16" s="1"/>
  <c r="AA44" i="11"/>
  <c r="U44" i="11"/>
  <c r="Y30" i="11"/>
  <c r="S30" i="11"/>
  <c r="Y29" i="11"/>
  <c r="T29" i="11"/>
  <c r="S29" i="11"/>
  <c r="AC27" i="11"/>
  <c r="AC40" i="11" s="1"/>
  <c r="AA27" i="11"/>
  <c r="T27" i="11"/>
  <c r="W27" i="11" s="1"/>
  <c r="W40" i="11" s="1"/>
  <c r="O44" i="11"/>
  <c r="I44" i="11"/>
  <c r="P40" i="11"/>
  <c r="M30" i="11"/>
  <c r="H30" i="11"/>
  <c r="G30" i="11"/>
  <c r="U31" i="11"/>
  <c r="W31" i="11" s="1"/>
  <c r="N29" i="11"/>
  <c r="M29" i="11"/>
  <c r="H29" i="11"/>
  <c r="G29" i="11"/>
  <c r="O30" i="11"/>
  <c r="Q30" i="11" s="1"/>
  <c r="U29" i="11"/>
  <c r="N27" i="11"/>
  <c r="Q27" i="11" s="1"/>
  <c r="H27" i="11"/>
  <c r="K27" i="11" s="1"/>
  <c r="AB29" i="11"/>
  <c r="AB33" i="11" s="1"/>
  <c r="D27" i="16" l="1"/>
  <c r="E27" i="16" s="1"/>
  <c r="K49" i="16"/>
  <c r="D29" i="16"/>
  <c r="E29" i="16" s="1"/>
  <c r="W49" i="16"/>
  <c r="D30" i="16"/>
  <c r="E30" i="16" s="1"/>
  <c r="AC49" i="16"/>
  <c r="Q44" i="16"/>
  <c r="Q45" i="16" s="1"/>
  <c r="Q46" i="16" s="1"/>
  <c r="Q47" i="16" s="1"/>
  <c r="Q40" i="11"/>
  <c r="J38" i="11"/>
  <c r="K38" i="11" s="1"/>
  <c r="V39" i="11"/>
  <c r="W39" i="11" s="1"/>
  <c r="P39" i="11"/>
  <c r="Q39" i="11" s="1"/>
  <c r="J39" i="11"/>
  <c r="K39" i="11" s="1"/>
  <c r="AB38" i="11"/>
  <c r="AC38" i="11" s="1"/>
  <c r="AC41" i="11" s="1"/>
  <c r="P29" i="11"/>
  <c r="P33" i="11" s="1"/>
  <c r="U30" i="11"/>
  <c r="W30" i="11" s="1"/>
  <c r="I30" i="11"/>
  <c r="K30" i="11" s="1"/>
  <c r="AA30" i="11"/>
  <c r="AC30" i="11" s="1"/>
  <c r="I29" i="11"/>
  <c r="K29" i="11" s="1"/>
  <c r="V29" i="11"/>
  <c r="V33" i="11" s="1"/>
  <c r="K40" i="11"/>
  <c r="AA31" i="11"/>
  <c r="AC31" i="11" s="1"/>
  <c r="O31" i="11"/>
  <c r="Q31" i="11" s="1"/>
  <c r="P38" i="11"/>
  <c r="Q38" i="11" s="1"/>
  <c r="AA29" i="11"/>
  <c r="AC29" i="11" s="1"/>
  <c r="AB39" i="11"/>
  <c r="AC39" i="11" s="1"/>
  <c r="O29" i="11"/>
  <c r="I31" i="11"/>
  <c r="K31" i="11" s="1"/>
  <c r="V38" i="11"/>
  <c r="W38" i="11" s="1"/>
  <c r="D28" i="16" l="1"/>
  <c r="E28" i="16" s="1"/>
  <c r="Q49" i="16"/>
  <c r="W41" i="11"/>
  <c r="K41" i="11"/>
  <c r="Q41" i="11"/>
  <c r="K33" i="11"/>
  <c r="AC33" i="11"/>
  <c r="AC34" i="11" s="1"/>
  <c r="AC35" i="11" s="1"/>
  <c r="AC43" i="11" s="1"/>
  <c r="W29" i="11"/>
  <c r="W33" i="11" s="1"/>
  <c r="W34" i="11" s="1"/>
  <c r="W35" i="11" s="1"/>
  <c r="Q29" i="11"/>
  <c r="Q33" i="11" s="1"/>
  <c r="Q34" i="11" s="1"/>
  <c r="Q35" i="11" s="1"/>
  <c r="Q43" i="11" l="1"/>
  <c r="Q44" i="11" s="1"/>
  <c r="Q45" i="11" s="1"/>
  <c r="W43" i="11"/>
  <c r="AC44" i="11"/>
  <c r="AC45" i="11" s="1"/>
  <c r="AC46" i="11" s="1"/>
  <c r="K34" i="11"/>
  <c r="K35" i="11" s="1"/>
  <c r="W44" i="11" l="1"/>
  <c r="W45" i="11" s="1"/>
  <c r="K43" i="11"/>
  <c r="Q46" i="11"/>
  <c r="Q47" i="11" s="1"/>
  <c r="D28" i="11" s="1"/>
  <c r="AC47" i="11"/>
  <c r="D30" i="11" s="1"/>
  <c r="W46" i="11" l="1"/>
  <c r="W47" i="11" s="1"/>
  <c r="D29" i="11" s="1"/>
  <c r="E30" i="11"/>
  <c r="E28" i="11"/>
  <c r="K44" i="11"/>
  <c r="K45" i="11" s="1"/>
  <c r="K46" i="11" s="1"/>
  <c r="K47" i="11" s="1"/>
  <c r="D27" i="11" s="1"/>
  <c r="R35" i="5"/>
  <c r="P35" i="5"/>
  <c r="O35" i="5"/>
  <c r="R34" i="5"/>
  <c r="P34" i="5"/>
  <c r="O34" i="5"/>
  <c r="Q34" i="5"/>
  <c r="E27" i="11" l="1"/>
  <c r="E29" i="11"/>
  <c r="AA9" i="5"/>
  <c r="AB9" i="5" s="1"/>
  <c r="Y9" i="5"/>
  <c r="AA8" i="5"/>
  <c r="AA10" i="5" s="1"/>
  <c r="Y8" i="5"/>
  <c r="AA5" i="5"/>
  <c r="AB5" i="5" s="1"/>
  <c r="Z5" i="5"/>
  <c r="AB17" i="5" l="1"/>
  <c r="AB16" i="5"/>
  <c r="AB8" i="5"/>
  <c r="AB10" i="5" s="1"/>
  <c r="AB12" i="5" l="1"/>
  <c r="AB14" i="5" s="1"/>
  <c r="AB18" i="5" s="1"/>
  <c r="AB19" i="5" l="1"/>
  <c r="AB20" i="5" s="1"/>
  <c r="AB21" i="5" s="1"/>
  <c r="AB22" i="5" s="1"/>
  <c r="K9" i="5" l="1"/>
  <c r="L9" i="5" s="1"/>
  <c r="E9" i="5"/>
  <c r="F9" i="5" s="1"/>
  <c r="K8" i="5"/>
  <c r="E8" i="5"/>
  <c r="F8" i="5" s="1"/>
  <c r="L5" i="5"/>
  <c r="L16" i="5" s="1"/>
  <c r="F5" i="5"/>
  <c r="F17" i="5" s="1"/>
  <c r="K10" i="5" l="1"/>
  <c r="F10" i="5"/>
  <c r="F12" i="5" s="1"/>
  <c r="F14" i="5" s="1"/>
  <c r="L8" i="5"/>
  <c r="L10" i="5" s="1"/>
  <c r="L12" i="5" s="1"/>
  <c r="L14" i="5" s="1"/>
  <c r="L18" i="5" s="1"/>
  <c r="L17" i="5"/>
  <c r="E10" i="5"/>
  <c r="F16" i="5"/>
  <c r="F18" i="5" l="1"/>
  <c r="F19" i="5" s="1"/>
  <c r="F20" i="5" s="1"/>
  <c r="F21" i="5" s="1"/>
  <c r="F22" i="5" s="1"/>
  <c r="L19" i="5"/>
  <c r="L20" i="5" s="1"/>
  <c r="L21" i="5" s="1"/>
  <c r="L22" i="5" s="1"/>
  <c r="J76" i="9" l="1"/>
  <c r="H76" i="9"/>
  <c r="D76" i="9"/>
  <c r="B76" i="9"/>
  <c r="J75" i="9"/>
  <c r="D75" i="9"/>
  <c r="L73" i="9"/>
  <c r="N68" i="9"/>
  <c r="H64" i="9"/>
  <c r="B64" i="9"/>
  <c r="H63" i="9"/>
  <c r="B63" i="9"/>
  <c r="H62" i="9"/>
  <c r="C62" i="9"/>
  <c r="B62" i="9"/>
  <c r="L59" i="9"/>
  <c r="J59" i="9"/>
  <c r="C59" i="9"/>
  <c r="F59" i="9" s="1"/>
  <c r="F73" i="9" s="1"/>
  <c r="K57" i="9"/>
  <c r="E57" i="9"/>
  <c r="Q46" i="9"/>
  <c r="D79" i="9" s="1"/>
  <c r="P46" i="9"/>
  <c r="J45" i="9"/>
  <c r="H45" i="9"/>
  <c r="D45" i="9"/>
  <c r="B45" i="9"/>
  <c r="J44" i="9"/>
  <c r="D44" i="9"/>
  <c r="Q43" i="9"/>
  <c r="S43" i="9" s="1"/>
  <c r="Q42" i="9"/>
  <c r="S42" i="9" s="1"/>
  <c r="K42" i="9"/>
  <c r="Q41" i="9"/>
  <c r="S41" i="9" s="1"/>
  <c r="Q40" i="9"/>
  <c r="E71" i="9" s="1"/>
  <c r="F71" i="9" s="1"/>
  <c r="Q39" i="9"/>
  <c r="J67" i="9" s="1"/>
  <c r="Q38" i="9"/>
  <c r="D67" i="9" s="1"/>
  <c r="E34" i="9"/>
  <c r="H33" i="9"/>
  <c r="B33" i="9"/>
  <c r="H32" i="9"/>
  <c r="C32" i="9"/>
  <c r="B32" i="9"/>
  <c r="Q31" i="9"/>
  <c r="D64" i="9" s="1"/>
  <c r="F64" i="9" s="1"/>
  <c r="I31" i="9"/>
  <c r="H31" i="9"/>
  <c r="C31" i="9"/>
  <c r="B31" i="9"/>
  <c r="Q30" i="9"/>
  <c r="J32" i="9" s="1"/>
  <c r="L32" i="9" s="1"/>
  <c r="Q29" i="9"/>
  <c r="J31" i="9" s="1"/>
  <c r="I28" i="9"/>
  <c r="L28" i="9" s="1"/>
  <c r="C28" i="9"/>
  <c r="F28" i="9" s="1"/>
  <c r="L16" i="9"/>
  <c r="R9" i="9"/>
  <c r="S9" i="9" s="1"/>
  <c r="P9" i="9"/>
  <c r="K9" i="9"/>
  <c r="R8" i="9"/>
  <c r="K62" i="9" s="1"/>
  <c r="P8" i="9"/>
  <c r="I62" i="9" s="1"/>
  <c r="L8" i="9"/>
  <c r="K8" i="9"/>
  <c r="F8" i="9"/>
  <c r="E8" i="9"/>
  <c r="L7" i="9"/>
  <c r="L9" i="9" s="1"/>
  <c r="K7" i="9"/>
  <c r="K31" i="9" s="1"/>
  <c r="E7" i="9"/>
  <c r="F7" i="9" s="1"/>
  <c r="F9" i="9" s="1"/>
  <c r="R5" i="9"/>
  <c r="S5" i="9" s="1"/>
  <c r="S17" i="9" s="1"/>
  <c r="Q5" i="9"/>
  <c r="L4" i="9"/>
  <c r="L15" i="9" s="1"/>
  <c r="F4" i="9"/>
  <c r="F16" i="9" s="1"/>
  <c r="D36" i="9" l="1"/>
  <c r="J36" i="9"/>
  <c r="J48" i="9"/>
  <c r="D62" i="9"/>
  <c r="E40" i="9"/>
  <c r="D31" i="9"/>
  <c r="F31" i="9" s="1"/>
  <c r="D33" i="9"/>
  <c r="F33" i="9" s="1"/>
  <c r="K40" i="9"/>
  <c r="L40" i="9" s="1"/>
  <c r="J64" i="9"/>
  <c r="L64" i="9" s="1"/>
  <c r="S40" i="9"/>
  <c r="E72" i="9"/>
  <c r="F72" i="9" s="1"/>
  <c r="K41" i="9"/>
  <c r="L41" i="9" s="1"/>
  <c r="J63" i="9"/>
  <c r="L63" i="9" s="1"/>
  <c r="D32" i="9"/>
  <c r="F32" i="9" s="1"/>
  <c r="F42" i="9"/>
  <c r="F40" i="9"/>
  <c r="K65" i="9"/>
  <c r="K34" i="9"/>
  <c r="L31" i="9"/>
  <c r="L13" i="9"/>
  <c r="L17" i="9" s="1"/>
  <c r="L11" i="9"/>
  <c r="F11" i="9"/>
  <c r="F13" i="9" s="1"/>
  <c r="F17" i="9" s="1"/>
  <c r="L42" i="9"/>
  <c r="S16" i="9"/>
  <c r="E41" i="9"/>
  <c r="F41" i="9" s="1"/>
  <c r="E62" i="9"/>
  <c r="D63" i="9"/>
  <c r="F63" i="9" s="1"/>
  <c r="K71" i="9"/>
  <c r="L71" i="9" s="1"/>
  <c r="J79" i="9"/>
  <c r="S8" i="9"/>
  <c r="S10" i="9" s="1"/>
  <c r="R10" i="9"/>
  <c r="F15" i="9"/>
  <c r="J33" i="9"/>
  <c r="L33" i="9" s="1"/>
  <c r="J62" i="9"/>
  <c r="L62" i="9" s="1"/>
  <c r="K72" i="9"/>
  <c r="L72" i="9" s="1"/>
  <c r="E9" i="9"/>
  <c r="D48" i="9"/>
  <c r="I42" i="5"/>
  <c r="C42" i="5"/>
  <c r="C63" i="5"/>
  <c r="I63" i="5"/>
  <c r="O41" i="5"/>
  <c r="C38" i="5" s="1"/>
  <c r="AP38" i="6"/>
  <c r="O43" i="5" s="1"/>
  <c r="I59" i="5" s="1"/>
  <c r="AP34" i="6"/>
  <c r="D38" i="6"/>
  <c r="O42" i="5" s="1"/>
  <c r="I58" i="5" s="1"/>
  <c r="Q64" i="7"/>
  <c r="S38" i="7"/>
  <c r="S42" i="7" s="1"/>
  <c r="J36" i="7"/>
  <c r="J35" i="7"/>
  <c r="J34" i="7"/>
  <c r="J33" i="7"/>
  <c r="J32" i="7"/>
  <c r="J31" i="7"/>
  <c r="J30" i="7"/>
  <c r="J29" i="7"/>
  <c r="J28" i="7"/>
  <c r="J27" i="7"/>
  <c r="J26" i="7"/>
  <c r="J25" i="7"/>
  <c r="J24" i="7"/>
  <c r="J23" i="7"/>
  <c r="J22" i="7"/>
  <c r="J21" i="7"/>
  <c r="J20" i="7"/>
  <c r="J19" i="7"/>
  <c r="J18" i="7"/>
  <c r="J17" i="7"/>
  <c r="J16" i="7"/>
  <c r="J15" i="7"/>
  <c r="J14" i="7"/>
  <c r="J13" i="7"/>
  <c r="J12" i="7"/>
  <c r="O11" i="7"/>
  <c r="P11" i="7" s="1"/>
  <c r="Q11" i="7" s="1"/>
  <c r="J11" i="7"/>
  <c r="O10" i="7"/>
  <c r="P10" i="7" s="1"/>
  <c r="Q10" i="7" s="1"/>
  <c r="J10" i="7"/>
  <c r="O9" i="7"/>
  <c r="P9" i="7" s="1"/>
  <c r="Q9" i="7" s="1"/>
  <c r="J9" i="7"/>
  <c r="O8" i="7"/>
  <c r="P8" i="7" s="1"/>
  <c r="Q8" i="7" s="1"/>
  <c r="J8" i="7"/>
  <c r="O7" i="7"/>
  <c r="P7" i="7" s="1"/>
  <c r="Q7" i="7" s="1"/>
  <c r="J7" i="7"/>
  <c r="O6" i="7"/>
  <c r="P6" i="7" s="1"/>
  <c r="Q6" i="7" s="1"/>
  <c r="J6" i="7"/>
  <c r="O5" i="7"/>
  <c r="P5" i="7" s="1"/>
  <c r="Q5" i="7" s="1"/>
  <c r="J5" i="7"/>
  <c r="O4" i="7"/>
  <c r="P4" i="7" s="1"/>
  <c r="Q4" i="7" s="1"/>
  <c r="J4" i="7"/>
  <c r="O3" i="7"/>
  <c r="P3" i="7" s="1"/>
  <c r="Q3" i="7" s="1"/>
  <c r="J3" i="7"/>
  <c r="J2" i="7"/>
  <c r="J38" i="7" s="1"/>
  <c r="J42" i="7" s="1"/>
  <c r="AP33" i="6"/>
  <c r="B33" i="6"/>
  <c r="D33" i="6"/>
  <c r="D34" i="6" s="1"/>
  <c r="AQ299" i="6"/>
  <c r="AO299" i="6"/>
  <c r="AM299" i="6"/>
  <c r="AK299" i="6"/>
  <c r="AI299" i="6"/>
  <c r="AG299" i="6"/>
  <c r="AE299" i="6"/>
  <c r="AC299" i="6"/>
  <c r="AA299" i="6"/>
  <c r="Y299" i="6"/>
  <c r="W299" i="6"/>
  <c r="U299" i="6"/>
  <c r="S299" i="6"/>
  <c r="Q299" i="6"/>
  <c r="O299" i="6"/>
  <c r="M299" i="6"/>
  <c r="K299" i="6"/>
  <c r="I299" i="6"/>
  <c r="G299" i="6"/>
  <c r="E299" i="6"/>
  <c r="AQ298" i="6"/>
  <c r="AO298" i="6"/>
  <c r="AM298" i="6"/>
  <c r="AK298" i="6"/>
  <c r="AI298" i="6"/>
  <c r="AG298" i="6"/>
  <c r="AE298" i="6"/>
  <c r="AC298" i="6"/>
  <c r="AA298" i="6"/>
  <c r="Y298" i="6"/>
  <c r="W298" i="6"/>
  <c r="U298" i="6"/>
  <c r="S298" i="6"/>
  <c r="Q298" i="6"/>
  <c r="O298" i="6"/>
  <c r="M298" i="6"/>
  <c r="K298" i="6"/>
  <c r="I298" i="6"/>
  <c r="G298" i="6"/>
  <c r="E298" i="6"/>
  <c r="AQ297" i="6"/>
  <c r="AO297" i="6"/>
  <c r="AM297" i="6"/>
  <c r="AK297" i="6"/>
  <c r="AI297" i="6"/>
  <c r="AG297" i="6"/>
  <c r="AE297" i="6"/>
  <c r="AC297" i="6"/>
  <c r="AA297" i="6"/>
  <c r="Y297" i="6"/>
  <c r="W297" i="6"/>
  <c r="U297" i="6"/>
  <c r="S297" i="6"/>
  <c r="Q297" i="6"/>
  <c r="O297" i="6"/>
  <c r="M297" i="6"/>
  <c r="K297" i="6"/>
  <c r="I297" i="6"/>
  <c r="G297" i="6"/>
  <c r="E297" i="6"/>
  <c r="AQ296" i="6"/>
  <c r="AO296" i="6"/>
  <c r="AM296" i="6"/>
  <c r="AK296" i="6"/>
  <c r="AI296" i="6"/>
  <c r="AG296" i="6"/>
  <c r="AE296" i="6"/>
  <c r="AC296" i="6"/>
  <c r="AA296" i="6"/>
  <c r="Y296" i="6"/>
  <c r="W296" i="6"/>
  <c r="U296" i="6"/>
  <c r="S296" i="6"/>
  <c r="Q296" i="6"/>
  <c r="O296" i="6"/>
  <c r="M296" i="6"/>
  <c r="K296" i="6"/>
  <c r="I296" i="6"/>
  <c r="G296" i="6"/>
  <c r="E296" i="6"/>
  <c r="AQ295" i="6"/>
  <c r="AO295" i="6"/>
  <c r="AM295" i="6"/>
  <c r="AK295" i="6"/>
  <c r="AI295" i="6"/>
  <c r="AG295" i="6"/>
  <c r="AE295" i="6"/>
  <c r="AC295" i="6"/>
  <c r="AA295" i="6"/>
  <c r="Y295" i="6"/>
  <c r="W295" i="6"/>
  <c r="U295" i="6"/>
  <c r="S295" i="6"/>
  <c r="Q295" i="6"/>
  <c r="O295" i="6"/>
  <c r="M295" i="6"/>
  <c r="K295" i="6"/>
  <c r="I295" i="6"/>
  <c r="G295" i="6"/>
  <c r="E295" i="6"/>
  <c r="AQ294" i="6"/>
  <c r="AO294" i="6"/>
  <c r="AM294" i="6"/>
  <c r="AK294" i="6"/>
  <c r="AI294" i="6"/>
  <c r="AG294" i="6"/>
  <c r="AE294" i="6"/>
  <c r="AC294" i="6"/>
  <c r="AA294" i="6"/>
  <c r="Y294" i="6"/>
  <c r="W294" i="6"/>
  <c r="U294" i="6"/>
  <c r="S294" i="6"/>
  <c r="Q294" i="6"/>
  <c r="O294" i="6"/>
  <c r="M294" i="6"/>
  <c r="K294" i="6"/>
  <c r="I294" i="6"/>
  <c r="G294" i="6"/>
  <c r="E294" i="6"/>
  <c r="AQ293" i="6"/>
  <c r="AO293" i="6"/>
  <c r="AM293" i="6"/>
  <c r="AK293" i="6"/>
  <c r="AI293" i="6"/>
  <c r="AG293" i="6"/>
  <c r="AE293" i="6"/>
  <c r="AC293" i="6"/>
  <c r="AA293" i="6"/>
  <c r="Y293" i="6"/>
  <c r="W293" i="6"/>
  <c r="U293" i="6"/>
  <c r="S293" i="6"/>
  <c r="Q293" i="6"/>
  <c r="O293" i="6"/>
  <c r="M293" i="6"/>
  <c r="K293" i="6"/>
  <c r="I293" i="6"/>
  <c r="G293" i="6"/>
  <c r="E293" i="6"/>
  <c r="AQ292" i="6"/>
  <c r="AO292" i="6"/>
  <c r="AM292" i="6"/>
  <c r="AK292" i="6"/>
  <c r="AI292" i="6"/>
  <c r="AG292" i="6"/>
  <c r="AE292" i="6"/>
  <c r="AC292" i="6"/>
  <c r="AA292" i="6"/>
  <c r="Y292" i="6"/>
  <c r="W292" i="6"/>
  <c r="U292" i="6"/>
  <c r="S292" i="6"/>
  <c r="Q292" i="6"/>
  <c r="O292" i="6"/>
  <c r="M292" i="6"/>
  <c r="K292" i="6"/>
  <c r="I292" i="6"/>
  <c r="G292" i="6"/>
  <c r="E292" i="6"/>
  <c r="AQ291" i="6"/>
  <c r="AO291" i="6"/>
  <c r="AM291" i="6"/>
  <c r="AK291" i="6"/>
  <c r="AI291" i="6"/>
  <c r="AG291" i="6"/>
  <c r="AE291" i="6"/>
  <c r="AC291" i="6"/>
  <c r="AA291" i="6"/>
  <c r="Y291" i="6"/>
  <c r="W291" i="6"/>
  <c r="U291" i="6"/>
  <c r="S291" i="6"/>
  <c r="Q291" i="6"/>
  <c r="O291" i="6"/>
  <c r="M291" i="6"/>
  <c r="K291" i="6"/>
  <c r="I291" i="6"/>
  <c r="G291" i="6"/>
  <c r="E291" i="6"/>
  <c r="AQ290" i="6"/>
  <c r="AO290" i="6"/>
  <c r="AM290" i="6"/>
  <c r="AK290" i="6"/>
  <c r="AI290" i="6"/>
  <c r="AG290" i="6"/>
  <c r="AE290" i="6"/>
  <c r="AC290" i="6"/>
  <c r="AA290" i="6"/>
  <c r="Y290" i="6"/>
  <c r="W290" i="6"/>
  <c r="U290" i="6"/>
  <c r="S290" i="6"/>
  <c r="Q290" i="6"/>
  <c r="O290" i="6"/>
  <c r="M290" i="6"/>
  <c r="K290" i="6"/>
  <c r="I290" i="6"/>
  <c r="G290" i="6"/>
  <c r="E290" i="6"/>
  <c r="AQ289" i="6"/>
  <c r="AO289" i="6"/>
  <c r="AM289" i="6"/>
  <c r="AK289" i="6"/>
  <c r="AI289" i="6"/>
  <c r="AG289" i="6"/>
  <c r="AE289" i="6"/>
  <c r="AC289" i="6"/>
  <c r="AA289" i="6"/>
  <c r="Y289" i="6"/>
  <c r="W289" i="6"/>
  <c r="U289" i="6"/>
  <c r="S289" i="6"/>
  <c r="Q289" i="6"/>
  <c r="O289" i="6"/>
  <c r="M289" i="6"/>
  <c r="K289" i="6"/>
  <c r="I289" i="6"/>
  <c r="G289" i="6"/>
  <c r="E289" i="6"/>
  <c r="AQ288" i="6"/>
  <c r="AO288" i="6"/>
  <c r="AM288" i="6"/>
  <c r="AK288" i="6"/>
  <c r="AI288" i="6"/>
  <c r="AG288" i="6"/>
  <c r="AE288" i="6"/>
  <c r="AC288" i="6"/>
  <c r="AA288" i="6"/>
  <c r="Y288" i="6"/>
  <c r="W288" i="6"/>
  <c r="U288" i="6"/>
  <c r="S288" i="6"/>
  <c r="Q288" i="6"/>
  <c r="O288" i="6"/>
  <c r="M288" i="6"/>
  <c r="K288" i="6"/>
  <c r="I288" i="6"/>
  <c r="G288" i="6"/>
  <c r="E288" i="6"/>
  <c r="AQ287" i="6"/>
  <c r="AO287" i="6"/>
  <c r="AM287" i="6"/>
  <c r="AK287" i="6"/>
  <c r="AI287" i="6"/>
  <c r="AG287" i="6"/>
  <c r="AE287" i="6"/>
  <c r="AC287" i="6"/>
  <c r="AA287" i="6"/>
  <c r="Y287" i="6"/>
  <c r="W287" i="6"/>
  <c r="U287" i="6"/>
  <c r="S287" i="6"/>
  <c r="Q287" i="6"/>
  <c r="O287" i="6"/>
  <c r="M287" i="6"/>
  <c r="K287" i="6"/>
  <c r="I287" i="6"/>
  <c r="G287" i="6"/>
  <c r="E287" i="6"/>
  <c r="AQ286" i="6"/>
  <c r="AO286" i="6"/>
  <c r="AM286" i="6"/>
  <c r="AK286" i="6"/>
  <c r="AI286" i="6"/>
  <c r="AG286" i="6"/>
  <c r="AE286" i="6"/>
  <c r="AC286" i="6"/>
  <c r="AA286" i="6"/>
  <c r="Y286" i="6"/>
  <c r="W286" i="6"/>
  <c r="U286" i="6"/>
  <c r="S286" i="6"/>
  <c r="Q286" i="6"/>
  <c r="O286" i="6"/>
  <c r="M286" i="6"/>
  <c r="K286" i="6"/>
  <c r="I286" i="6"/>
  <c r="G286" i="6"/>
  <c r="E286" i="6"/>
  <c r="AQ285" i="6"/>
  <c r="AO285" i="6"/>
  <c r="AM285" i="6"/>
  <c r="AK285" i="6"/>
  <c r="AI285" i="6"/>
  <c r="AG285" i="6"/>
  <c r="AE285" i="6"/>
  <c r="AC285" i="6"/>
  <c r="AA285" i="6"/>
  <c r="Y285" i="6"/>
  <c r="W285" i="6"/>
  <c r="U285" i="6"/>
  <c r="S285" i="6"/>
  <c r="Q285" i="6"/>
  <c r="O285" i="6"/>
  <c r="M285" i="6"/>
  <c r="K285" i="6"/>
  <c r="I285" i="6"/>
  <c r="G285" i="6"/>
  <c r="E285" i="6"/>
  <c r="AQ284" i="6"/>
  <c r="AO284" i="6"/>
  <c r="AM284" i="6"/>
  <c r="AK284" i="6"/>
  <c r="AI284" i="6"/>
  <c r="AG284" i="6"/>
  <c r="AE284" i="6"/>
  <c r="AC284" i="6"/>
  <c r="AA284" i="6"/>
  <c r="Y284" i="6"/>
  <c r="W284" i="6"/>
  <c r="U284" i="6"/>
  <c r="S284" i="6"/>
  <c r="Q284" i="6"/>
  <c r="O284" i="6"/>
  <c r="M284" i="6"/>
  <c r="K284" i="6"/>
  <c r="I284" i="6"/>
  <c r="G284" i="6"/>
  <c r="E284" i="6"/>
  <c r="AQ283" i="6"/>
  <c r="AO283" i="6"/>
  <c r="AM283" i="6"/>
  <c r="AK283" i="6"/>
  <c r="AI283" i="6"/>
  <c r="AG283" i="6"/>
  <c r="AE283" i="6"/>
  <c r="AC283" i="6"/>
  <c r="AA283" i="6"/>
  <c r="Y283" i="6"/>
  <c r="W283" i="6"/>
  <c r="U283" i="6"/>
  <c r="S283" i="6"/>
  <c r="Q283" i="6"/>
  <c r="O283" i="6"/>
  <c r="M283" i="6"/>
  <c r="K283" i="6"/>
  <c r="I283" i="6"/>
  <c r="G283" i="6"/>
  <c r="E283" i="6"/>
  <c r="AQ282" i="6"/>
  <c r="AO282" i="6"/>
  <c r="AM282" i="6"/>
  <c r="AK282" i="6"/>
  <c r="AI282" i="6"/>
  <c r="AG282" i="6"/>
  <c r="AE282" i="6"/>
  <c r="AC282" i="6"/>
  <c r="AA282" i="6"/>
  <c r="Y282" i="6"/>
  <c r="W282" i="6"/>
  <c r="U282" i="6"/>
  <c r="S282" i="6"/>
  <c r="Q282" i="6"/>
  <c r="O282" i="6"/>
  <c r="M282" i="6"/>
  <c r="K282" i="6"/>
  <c r="I282" i="6"/>
  <c r="G282" i="6"/>
  <c r="E282" i="6"/>
  <c r="AQ281" i="6"/>
  <c r="AO281" i="6"/>
  <c r="AM281" i="6"/>
  <c r="AK281" i="6"/>
  <c r="AI281" i="6"/>
  <c r="AG281" i="6"/>
  <c r="AE281" i="6"/>
  <c r="AC281" i="6"/>
  <c r="AA281" i="6"/>
  <c r="Y281" i="6"/>
  <c r="W281" i="6"/>
  <c r="U281" i="6"/>
  <c r="S281" i="6"/>
  <c r="Q281" i="6"/>
  <c r="O281" i="6"/>
  <c r="M281" i="6"/>
  <c r="K281" i="6"/>
  <c r="I281" i="6"/>
  <c r="G281" i="6"/>
  <c r="E281" i="6"/>
  <c r="AQ280" i="6"/>
  <c r="AO280" i="6"/>
  <c r="AM280" i="6"/>
  <c r="AK280" i="6"/>
  <c r="AI280" i="6"/>
  <c r="AG280" i="6"/>
  <c r="AE280" i="6"/>
  <c r="AC280" i="6"/>
  <c r="AA280" i="6"/>
  <c r="Y280" i="6"/>
  <c r="W280" i="6"/>
  <c r="U280" i="6"/>
  <c r="S280" i="6"/>
  <c r="Q280" i="6"/>
  <c r="O280" i="6"/>
  <c r="M280" i="6"/>
  <c r="K280" i="6"/>
  <c r="I280" i="6"/>
  <c r="G280" i="6"/>
  <c r="E280" i="6"/>
  <c r="AQ279" i="6"/>
  <c r="AO279" i="6"/>
  <c r="AM279" i="6"/>
  <c r="AK279" i="6"/>
  <c r="AI279" i="6"/>
  <c r="AG279" i="6"/>
  <c r="AE279" i="6"/>
  <c r="AC279" i="6"/>
  <c r="AA279" i="6"/>
  <c r="Y279" i="6"/>
  <c r="W279" i="6"/>
  <c r="U279" i="6"/>
  <c r="S279" i="6"/>
  <c r="Q279" i="6"/>
  <c r="O279" i="6"/>
  <c r="M279" i="6"/>
  <c r="K279" i="6"/>
  <c r="I279" i="6"/>
  <c r="G279" i="6"/>
  <c r="E279" i="6"/>
  <c r="AQ278" i="6"/>
  <c r="AO278" i="6"/>
  <c r="AM278" i="6"/>
  <c r="AK278" i="6"/>
  <c r="AI278" i="6"/>
  <c r="AG278" i="6"/>
  <c r="AE278" i="6"/>
  <c r="AC278" i="6"/>
  <c r="AA278" i="6"/>
  <c r="Y278" i="6"/>
  <c r="W278" i="6"/>
  <c r="U278" i="6"/>
  <c r="S278" i="6"/>
  <c r="Q278" i="6"/>
  <c r="O278" i="6"/>
  <c r="M278" i="6"/>
  <c r="K278" i="6"/>
  <c r="I278" i="6"/>
  <c r="G278" i="6"/>
  <c r="E278" i="6"/>
  <c r="AQ277" i="6"/>
  <c r="AO277" i="6"/>
  <c r="AM277" i="6"/>
  <c r="AK277" i="6"/>
  <c r="AI277" i="6"/>
  <c r="AG277" i="6"/>
  <c r="AE277" i="6"/>
  <c r="AC277" i="6"/>
  <c r="AA277" i="6"/>
  <c r="Y277" i="6"/>
  <c r="W277" i="6"/>
  <c r="U277" i="6"/>
  <c r="S277" i="6"/>
  <c r="Q277" i="6"/>
  <c r="O277" i="6"/>
  <c r="M277" i="6"/>
  <c r="K277" i="6"/>
  <c r="I277" i="6"/>
  <c r="G277" i="6"/>
  <c r="E277" i="6"/>
  <c r="AQ276" i="6"/>
  <c r="AO276" i="6"/>
  <c r="AM276" i="6"/>
  <c r="AK276" i="6"/>
  <c r="AI276" i="6"/>
  <c r="AG276" i="6"/>
  <c r="AE276" i="6"/>
  <c r="AC276" i="6"/>
  <c r="AA276" i="6"/>
  <c r="Y276" i="6"/>
  <c r="W276" i="6"/>
  <c r="U276" i="6"/>
  <c r="S276" i="6"/>
  <c r="Q276" i="6"/>
  <c r="O276" i="6"/>
  <c r="M276" i="6"/>
  <c r="K276" i="6"/>
  <c r="I276" i="6"/>
  <c r="G276" i="6"/>
  <c r="E276" i="6"/>
  <c r="AQ275" i="6"/>
  <c r="AO275" i="6"/>
  <c r="AM275" i="6"/>
  <c r="AK275" i="6"/>
  <c r="AI275" i="6"/>
  <c r="AG275" i="6"/>
  <c r="AE275" i="6"/>
  <c r="AC275" i="6"/>
  <c r="AA275" i="6"/>
  <c r="Y275" i="6"/>
  <c r="W275" i="6"/>
  <c r="U275" i="6"/>
  <c r="S275" i="6"/>
  <c r="Q275" i="6"/>
  <c r="O275" i="6"/>
  <c r="M275" i="6"/>
  <c r="K275" i="6"/>
  <c r="I275" i="6"/>
  <c r="G275" i="6"/>
  <c r="E275" i="6"/>
  <c r="AQ274" i="6"/>
  <c r="AO274" i="6"/>
  <c r="AM274" i="6"/>
  <c r="AK274" i="6"/>
  <c r="AI274" i="6"/>
  <c r="AG274" i="6"/>
  <c r="AE274" i="6"/>
  <c r="AC274" i="6"/>
  <c r="AA274" i="6"/>
  <c r="Y274" i="6"/>
  <c r="W274" i="6"/>
  <c r="U274" i="6"/>
  <c r="S274" i="6"/>
  <c r="Q274" i="6"/>
  <c r="O274" i="6"/>
  <c r="M274" i="6"/>
  <c r="K274" i="6"/>
  <c r="I274" i="6"/>
  <c r="G274" i="6"/>
  <c r="E274" i="6"/>
  <c r="AQ273" i="6"/>
  <c r="AO273" i="6"/>
  <c r="AM273" i="6"/>
  <c r="AK273" i="6"/>
  <c r="AI273" i="6"/>
  <c r="AG273" i="6"/>
  <c r="AE273" i="6"/>
  <c r="AC273" i="6"/>
  <c r="AA273" i="6"/>
  <c r="Y273" i="6"/>
  <c r="W273" i="6"/>
  <c r="U273" i="6"/>
  <c r="S273" i="6"/>
  <c r="Q273" i="6"/>
  <c r="O273" i="6"/>
  <c r="M273" i="6"/>
  <c r="K273" i="6"/>
  <c r="I273" i="6"/>
  <c r="G273" i="6"/>
  <c r="E273" i="6"/>
  <c r="AQ272" i="6"/>
  <c r="AO272" i="6"/>
  <c r="AM272" i="6"/>
  <c r="AK272" i="6"/>
  <c r="AI272" i="6"/>
  <c r="AG272" i="6"/>
  <c r="AE272" i="6"/>
  <c r="AC272" i="6"/>
  <c r="AA272" i="6"/>
  <c r="Y272" i="6"/>
  <c r="W272" i="6"/>
  <c r="U272" i="6"/>
  <c r="S272" i="6"/>
  <c r="Q272" i="6"/>
  <c r="O272" i="6"/>
  <c r="M272" i="6"/>
  <c r="K272" i="6"/>
  <c r="I272" i="6"/>
  <c r="G272" i="6"/>
  <c r="E272" i="6"/>
  <c r="AQ271" i="6"/>
  <c r="AO271" i="6"/>
  <c r="AM271" i="6"/>
  <c r="AK271" i="6"/>
  <c r="AI271" i="6"/>
  <c r="AG271" i="6"/>
  <c r="AE271" i="6"/>
  <c r="AC271" i="6"/>
  <c r="AA271" i="6"/>
  <c r="Y271" i="6"/>
  <c r="W271" i="6"/>
  <c r="U271" i="6"/>
  <c r="S271" i="6"/>
  <c r="Q271" i="6"/>
  <c r="O271" i="6"/>
  <c r="M271" i="6"/>
  <c r="K271" i="6"/>
  <c r="I271" i="6"/>
  <c r="G271" i="6"/>
  <c r="E271" i="6"/>
  <c r="AQ270" i="6"/>
  <c r="AO270" i="6"/>
  <c r="AM270" i="6"/>
  <c r="AK270" i="6"/>
  <c r="AI270" i="6"/>
  <c r="AG270" i="6"/>
  <c r="AE270" i="6"/>
  <c r="AC270" i="6"/>
  <c r="AA270" i="6"/>
  <c r="Y270" i="6"/>
  <c r="W270" i="6"/>
  <c r="U270" i="6"/>
  <c r="S270" i="6"/>
  <c r="Q270" i="6"/>
  <c r="O270" i="6"/>
  <c r="M270" i="6"/>
  <c r="K270" i="6"/>
  <c r="I270" i="6"/>
  <c r="G270" i="6"/>
  <c r="E270" i="6"/>
  <c r="AQ269" i="6"/>
  <c r="AO269" i="6"/>
  <c r="AM269" i="6"/>
  <c r="AK269" i="6"/>
  <c r="AI269" i="6"/>
  <c r="AG269" i="6"/>
  <c r="AE269" i="6"/>
  <c r="AC269" i="6"/>
  <c r="AA269" i="6"/>
  <c r="Y269" i="6"/>
  <c r="W269" i="6"/>
  <c r="U269" i="6"/>
  <c r="S269" i="6"/>
  <c r="Q269" i="6"/>
  <c r="O269" i="6"/>
  <c r="M269" i="6"/>
  <c r="K269" i="6"/>
  <c r="I269" i="6"/>
  <c r="G269" i="6"/>
  <c r="E269" i="6"/>
  <c r="AQ268" i="6"/>
  <c r="AO268" i="6"/>
  <c r="AM268" i="6"/>
  <c r="AK268" i="6"/>
  <c r="AI268" i="6"/>
  <c r="AG268" i="6"/>
  <c r="AE268" i="6"/>
  <c r="AC268" i="6"/>
  <c r="AA268" i="6"/>
  <c r="Y268" i="6"/>
  <c r="W268" i="6"/>
  <c r="U268" i="6"/>
  <c r="S268" i="6"/>
  <c r="Q268" i="6"/>
  <c r="O268" i="6"/>
  <c r="M268" i="6"/>
  <c r="K268" i="6"/>
  <c r="I268" i="6"/>
  <c r="G268" i="6"/>
  <c r="E268" i="6"/>
  <c r="AQ267" i="6"/>
  <c r="AO267" i="6"/>
  <c r="AM267" i="6"/>
  <c r="AK267" i="6"/>
  <c r="AI267" i="6"/>
  <c r="AG267" i="6"/>
  <c r="AE267" i="6"/>
  <c r="AC267" i="6"/>
  <c r="AA267" i="6"/>
  <c r="Y267" i="6"/>
  <c r="W267" i="6"/>
  <c r="U267" i="6"/>
  <c r="S267" i="6"/>
  <c r="Q267" i="6"/>
  <c r="O267" i="6"/>
  <c r="M267" i="6"/>
  <c r="K267" i="6"/>
  <c r="I267" i="6"/>
  <c r="G267" i="6"/>
  <c r="E267" i="6"/>
  <c r="AQ266" i="6"/>
  <c r="AO266" i="6"/>
  <c r="AM266" i="6"/>
  <c r="AK266" i="6"/>
  <c r="AI266" i="6"/>
  <c r="AG266" i="6"/>
  <c r="AE266" i="6"/>
  <c r="AC266" i="6"/>
  <c r="AA266" i="6"/>
  <c r="Y266" i="6"/>
  <c r="W266" i="6"/>
  <c r="U266" i="6"/>
  <c r="S266" i="6"/>
  <c r="Q266" i="6"/>
  <c r="O266" i="6"/>
  <c r="M266" i="6"/>
  <c r="K266" i="6"/>
  <c r="I266" i="6"/>
  <c r="G266" i="6"/>
  <c r="E266" i="6"/>
  <c r="AQ265" i="6"/>
  <c r="AO265" i="6"/>
  <c r="AM265" i="6"/>
  <c r="AK265" i="6"/>
  <c r="AI265" i="6"/>
  <c r="AG265" i="6"/>
  <c r="AE265" i="6"/>
  <c r="AC265" i="6"/>
  <c r="AA265" i="6"/>
  <c r="Y265" i="6"/>
  <c r="W265" i="6"/>
  <c r="U265" i="6"/>
  <c r="S265" i="6"/>
  <c r="Q265" i="6"/>
  <c r="O265" i="6"/>
  <c r="M265" i="6"/>
  <c r="K265" i="6"/>
  <c r="I265" i="6"/>
  <c r="G265" i="6"/>
  <c r="E265" i="6"/>
  <c r="AQ264" i="6"/>
  <c r="AO264" i="6"/>
  <c r="AM264" i="6"/>
  <c r="AK264" i="6"/>
  <c r="AI264" i="6"/>
  <c r="AG264" i="6"/>
  <c r="AE264" i="6"/>
  <c r="AC264" i="6"/>
  <c r="AA264" i="6"/>
  <c r="Y264" i="6"/>
  <c r="W264" i="6"/>
  <c r="U264" i="6"/>
  <c r="S264" i="6"/>
  <c r="Q264" i="6"/>
  <c r="O264" i="6"/>
  <c r="M264" i="6"/>
  <c r="K264" i="6"/>
  <c r="I264" i="6"/>
  <c r="G264" i="6"/>
  <c r="E264" i="6"/>
  <c r="AQ263" i="6"/>
  <c r="AO263" i="6"/>
  <c r="AM263" i="6"/>
  <c r="AK263" i="6"/>
  <c r="AI263" i="6"/>
  <c r="AG263" i="6"/>
  <c r="AE263" i="6"/>
  <c r="AC263" i="6"/>
  <c r="AA263" i="6"/>
  <c r="Y263" i="6"/>
  <c r="W263" i="6"/>
  <c r="U263" i="6"/>
  <c r="S263" i="6"/>
  <c r="Q263" i="6"/>
  <c r="O263" i="6"/>
  <c r="M263" i="6"/>
  <c r="K263" i="6"/>
  <c r="I263" i="6"/>
  <c r="G263" i="6"/>
  <c r="E263" i="6"/>
  <c r="AQ262" i="6"/>
  <c r="AO262" i="6"/>
  <c r="AM262" i="6"/>
  <c r="AK262" i="6"/>
  <c r="AI262" i="6"/>
  <c r="AG262" i="6"/>
  <c r="AE262" i="6"/>
  <c r="AC262" i="6"/>
  <c r="AA262" i="6"/>
  <c r="Y262" i="6"/>
  <c r="W262" i="6"/>
  <c r="U262" i="6"/>
  <c r="S262" i="6"/>
  <c r="Q262" i="6"/>
  <c r="O262" i="6"/>
  <c r="M262" i="6"/>
  <c r="K262" i="6"/>
  <c r="I262" i="6"/>
  <c r="G262" i="6"/>
  <c r="E262" i="6"/>
  <c r="AQ261" i="6"/>
  <c r="AO261" i="6"/>
  <c r="AM261" i="6"/>
  <c r="AK261" i="6"/>
  <c r="AI261" i="6"/>
  <c r="AG261" i="6"/>
  <c r="AE261" i="6"/>
  <c r="AC261" i="6"/>
  <c r="AA261" i="6"/>
  <c r="Y261" i="6"/>
  <c r="W261" i="6"/>
  <c r="U261" i="6"/>
  <c r="S261" i="6"/>
  <c r="Q261" i="6"/>
  <c r="O261" i="6"/>
  <c r="M261" i="6"/>
  <c r="K261" i="6"/>
  <c r="I261" i="6"/>
  <c r="G261" i="6"/>
  <c r="E261" i="6"/>
  <c r="AQ260" i="6"/>
  <c r="AO260" i="6"/>
  <c r="AM260" i="6"/>
  <c r="AK260" i="6"/>
  <c r="AI260" i="6"/>
  <c r="AG260" i="6"/>
  <c r="AE260" i="6"/>
  <c r="AC260" i="6"/>
  <c r="AA260" i="6"/>
  <c r="Y260" i="6"/>
  <c r="W260" i="6"/>
  <c r="U260" i="6"/>
  <c r="S260" i="6"/>
  <c r="Q260" i="6"/>
  <c r="O260" i="6"/>
  <c r="M260" i="6"/>
  <c r="K260" i="6"/>
  <c r="I260" i="6"/>
  <c r="G260" i="6"/>
  <c r="E260" i="6"/>
  <c r="AQ259" i="6"/>
  <c r="AO259" i="6"/>
  <c r="AM259" i="6"/>
  <c r="AK259" i="6"/>
  <c r="AI259" i="6"/>
  <c r="AG259" i="6"/>
  <c r="AE259" i="6"/>
  <c r="AC259" i="6"/>
  <c r="AA259" i="6"/>
  <c r="Y259" i="6"/>
  <c r="W259" i="6"/>
  <c r="U259" i="6"/>
  <c r="S259" i="6"/>
  <c r="Q259" i="6"/>
  <c r="O259" i="6"/>
  <c r="M259" i="6"/>
  <c r="K259" i="6"/>
  <c r="I259" i="6"/>
  <c r="G259" i="6"/>
  <c r="E259" i="6"/>
  <c r="AQ258" i="6"/>
  <c r="AO258" i="6"/>
  <c r="AM258" i="6"/>
  <c r="AK258" i="6"/>
  <c r="AI258" i="6"/>
  <c r="AG258" i="6"/>
  <c r="AE258" i="6"/>
  <c r="AC258" i="6"/>
  <c r="AA258" i="6"/>
  <c r="Y258" i="6"/>
  <c r="W258" i="6"/>
  <c r="U258" i="6"/>
  <c r="S258" i="6"/>
  <c r="Q258" i="6"/>
  <c r="O258" i="6"/>
  <c r="M258" i="6"/>
  <c r="K258" i="6"/>
  <c r="I258" i="6"/>
  <c r="G258" i="6"/>
  <c r="E258" i="6"/>
  <c r="AQ257" i="6"/>
  <c r="AO257" i="6"/>
  <c r="AM257" i="6"/>
  <c r="AK257" i="6"/>
  <c r="AI257" i="6"/>
  <c r="AG257" i="6"/>
  <c r="AE257" i="6"/>
  <c r="AC257" i="6"/>
  <c r="AA257" i="6"/>
  <c r="Y257" i="6"/>
  <c r="W257" i="6"/>
  <c r="U257" i="6"/>
  <c r="S257" i="6"/>
  <c r="Q257" i="6"/>
  <c r="O257" i="6"/>
  <c r="M257" i="6"/>
  <c r="K257" i="6"/>
  <c r="I257" i="6"/>
  <c r="G257" i="6"/>
  <c r="E257" i="6"/>
  <c r="AQ256" i="6"/>
  <c r="AO256" i="6"/>
  <c r="AM256" i="6"/>
  <c r="AK256" i="6"/>
  <c r="AI256" i="6"/>
  <c r="AG256" i="6"/>
  <c r="AE256" i="6"/>
  <c r="AC256" i="6"/>
  <c r="AA256" i="6"/>
  <c r="Y256" i="6"/>
  <c r="W256" i="6"/>
  <c r="U256" i="6"/>
  <c r="S256" i="6"/>
  <c r="Q256" i="6"/>
  <c r="O256" i="6"/>
  <c r="M256" i="6"/>
  <c r="K256" i="6"/>
  <c r="I256" i="6"/>
  <c r="G256" i="6"/>
  <c r="E256" i="6"/>
  <c r="AQ255" i="6"/>
  <c r="AO255" i="6"/>
  <c r="AM255" i="6"/>
  <c r="AK255" i="6"/>
  <c r="AI255" i="6"/>
  <c r="AG255" i="6"/>
  <c r="AE255" i="6"/>
  <c r="AC255" i="6"/>
  <c r="AA255" i="6"/>
  <c r="Y255" i="6"/>
  <c r="W255" i="6"/>
  <c r="U255" i="6"/>
  <c r="S255" i="6"/>
  <c r="Q255" i="6"/>
  <c r="O255" i="6"/>
  <c r="M255" i="6"/>
  <c r="K255" i="6"/>
  <c r="I255" i="6"/>
  <c r="G255" i="6"/>
  <c r="E255" i="6"/>
  <c r="AQ254" i="6"/>
  <c r="AO254" i="6"/>
  <c r="AM254" i="6"/>
  <c r="AK254" i="6"/>
  <c r="AI254" i="6"/>
  <c r="AG254" i="6"/>
  <c r="AE254" i="6"/>
  <c r="AC254" i="6"/>
  <c r="AA254" i="6"/>
  <c r="Y254" i="6"/>
  <c r="W254" i="6"/>
  <c r="U254" i="6"/>
  <c r="S254" i="6"/>
  <c r="Q254" i="6"/>
  <c r="O254" i="6"/>
  <c r="M254" i="6"/>
  <c r="K254" i="6"/>
  <c r="I254" i="6"/>
  <c r="G254" i="6"/>
  <c r="E254" i="6"/>
  <c r="AQ253" i="6"/>
  <c r="AO253" i="6"/>
  <c r="AM253" i="6"/>
  <c r="AK253" i="6"/>
  <c r="AI253" i="6"/>
  <c r="AG253" i="6"/>
  <c r="AE253" i="6"/>
  <c r="AC253" i="6"/>
  <c r="AA253" i="6"/>
  <c r="Y253" i="6"/>
  <c r="W253" i="6"/>
  <c r="U253" i="6"/>
  <c r="S253" i="6"/>
  <c r="Q253" i="6"/>
  <c r="O253" i="6"/>
  <c r="M253" i="6"/>
  <c r="K253" i="6"/>
  <c r="I253" i="6"/>
  <c r="G253" i="6"/>
  <c r="E253" i="6"/>
  <c r="AQ252" i="6"/>
  <c r="AO252" i="6"/>
  <c r="AM252" i="6"/>
  <c r="AK252" i="6"/>
  <c r="AI252" i="6"/>
  <c r="AG252" i="6"/>
  <c r="AE252" i="6"/>
  <c r="AC252" i="6"/>
  <c r="AA252" i="6"/>
  <c r="Y252" i="6"/>
  <c r="W252" i="6"/>
  <c r="U252" i="6"/>
  <c r="S252" i="6"/>
  <c r="Q252" i="6"/>
  <c r="O252" i="6"/>
  <c r="M252" i="6"/>
  <c r="K252" i="6"/>
  <c r="I252" i="6"/>
  <c r="G252" i="6"/>
  <c r="E252" i="6"/>
  <c r="AQ251" i="6"/>
  <c r="AO251" i="6"/>
  <c r="AM251" i="6"/>
  <c r="AK251" i="6"/>
  <c r="AI251" i="6"/>
  <c r="AG251" i="6"/>
  <c r="AE251" i="6"/>
  <c r="AC251" i="6"/>
  <c r="AA251" i="6"/>
  <c r="Y251" i="6"/>
  <c r="W251" i="6"/>
  <c r="U251" i="6"/>
  <c r="S251" i="6"/>
  <c r="Q251" i="6"/>
  <c r="O251" i="6"/>
  <c r="M251" i="6"/>
  <c r="K251" i="6"/>
  <c r="I251" i="6"/>
  <c r="G251" i="6"/>
  <c r="E251" i="6"/>
  <c r="AQ250" i="6"/>
  <c r="AO250" i="6"/>
  <c r="AM250" i="6"/>
  <c r="AK250" i="6"/>
  <c r="AI250" i="6"/>
  <c r="AG250" i="6"/>
  <c r="AE250" i="6"/>
  <c r="AC250" i="6"/>
  <c r="AA250" i="6"/>
  <c r="Y250" i="6"/>
  <c r="W250" i="6"/>
  <c r="U250" i="6"/>
  <c r="S250" i="6"/>
  <c r="Q250" i="6"/>
  <c r="O250" i="6"/>
  <c r="M250" i="6"/>
  <c r="K250" i="6"/>
  <c r="I250" i="6"/>
  <c r="G250" i="6"/>
  <c r="E250" i="6"/>
  <c r="AQ249" i="6"/>
  <c r="AO249" i="6"/>
  <c r="AM249" i="6"/>
  <c r="AK249" i="6"/>
  <c r="AI249" i="6"/>
  <c r="AG249" i="6"/>
  <c r="AE249" i="6"/>
  <c r="AC249" i="6"/>
  <c r="AA249" i="6"/>
  <c r="Y249" i="6"/>
  <c r="W249" i="6"/>
  <c r="U249" i="6"/>
  <c r="S249" i="6"/>
  <c r="Q249" i="6"/>
  <c r="O249" i="6"/>
  <c r="M249" i="6"/>
  <c r="K249" i="6"/>
  <c r="I249" i="6"/>
  <c r="G249" i="6"/>
  <c r="E249" i="6"/>
  <c r="AQ248" i="6"/>
  <c r="AO248" i="6"/>
  <c r="AM248" i="6"/>
  <c r="AK248" i="6"/>
  <c r="AI248" i="6"/>
  <c r="AG248" i="6"/>
  <c r="AE248" i="6"/>
  <c r="AC248" i="6"/>
  <c r="AA248" i="6"/>
  <c r="Y248" i="6"/>
  <c r="W248" i="6"/>
  <c r="U248" i="6"/>
  <c r="S248" i="6"/>
  <c r="Q248" i="6"/>
  <c r="O248" i="6"/>
  <c r="M248" i="6"/>
  <c r="K248" i="6"/>
  <c r="I248" i="6"/>
  <c r="G248" i="6"/>
  <c r="E248" i="6"/>
  <c r="AQ247" i="6"/>
  <c r="AO247" i="6"/>
  <c r="AM247" i="6"/>
  <c r="AK247" i="6"/>
  <c r="AI247" i="6"/>
  <c r="AG247" i="6"/>
  <c r="AE247" i="6"/>
  <c r="AC247" i="6"/>
  <c r="AA247" i="6"/>
  <c r="Y247" i="6"/>
  <c r="W247" i="6"/>
  <c r="U247" i="6"/>
  <c r="S247" i="6"/>
  <c r="Q247" i="6"/>
  <c r="O247" i="6"/>
  <c r="M247" i="6"/>
  <c r="K247" i="6"/>
  <c r="I247" i="6"/>
  <c r="G247" i="6"/>
  <c r="E247" i="6"/>
  <c r="AQ246" i="6"/>
  <c r="AO246" i="6"/>
  <c r="AM246" i="6"/>
  <c r="AK246" i="6"/>
  <c r="AI246" i="6"/>
  <c r="AG246" i="6"/>
  <c r="AE246" i="6"/>
  <c r="AC246" i="6"/>
  <c r="AA246" i="6"/>
  <c r="Y246" i="6"/>
  <c r="W246" i="6"/>
  <c r="U246" i="6"/>
  <c r="S246" i="6"/>
  <c r="Q246" i="6"/>
  <c r="O246" i="6"/>
  <c r="M246" i="6"/>
  <c r="K246" i="6"/>
  <c r="I246" i="6"/>
  <c r="G246" i="6"/>
  <c r="E246" i="6"/>
  <c r="AQ245" i="6"/>
  <c r="AO245" i="6"/>
  <c r="AM245" i="6"/>
  <c r="AK245" i="6"/>
  <c r="AI245" i="6"/>
  <c r="AG245" i="6"/>
  <c r="AE245" i="6"/>
  <c r="AC245" i="6"/>
  <c r="AA245" i="6"/>
  <c r="Y245" i="6"/>
  <c r="W245" i="6"/>
  <c r="U245" i="6"/>
  <c r="S245" i="6"/>
  <c r="Q245" i="6"/>
  <c r="O245" i="6"/>
  <c r="M245" i="6"/>
  <c r="K245" i="6"/>
  <c r="I245" i="6"/>
  <c r="G245" i="6"/>
  <c r="E245" i="6"/>
  <c r="AQ244" i="6"/>
  <c r="AO244" i="6"/>
  <c r="AM244" i="6"/>
  <c r="AK244" i="6"/>
  <c r="AI244" i="6"/>
  <c r="AG244" i="6"/>
  <c r="AE244" i="6"/>
  <c r="AC244" i="6"/>
  <c r="AA244" i="6"/>
  <c r="Y244" i="6"/>
  <c r="W244" i="6"/>
  <c r="U244" i="6"/>
  <c r="S244" i="6"/>
  <c r="Q244" i="6"/>
  <c r="O244" i="6"/>
  <c r="M244" i="6"/>
  <c r="K244" i="6"/>
  <c r="I244" i="6"/>
  <c r="G244" i="6"/>
  <c r="E244" i="6"/>
  <c r="AQ243" i="6"/>
  <c r="AO243" i="6"/>
  <c r="AM243" i="6"/>
  <c r="AK243" i="6"/>
  <c r="AI243" i="6"/>
  <c r="AG243" i="6"/>
  <c r="AE243" i="6"/>
  <c r="AC243" i="6"/>
  <c r="AA243" i="6"/>
  <c r="Y243" i="6"/>
  <c r="W243" i="6"/>
  <c r="U243" i="6"/>
  <c r="S243" i="6"/>
  <c r="Q243" i="6"/>
  <c r="O243" i="6"/>
  <c r="M243" i="6"/>
  <c r="K243" i="6"/>
  <c r="I243" i="6"/>
  <c r="G243" i="6"/>
  <c r="E243" i="6"/>
  <c r="AQ242" i="6"/>
  <c r="AO242" i="6"/>
  <c r="AM242" i="6"/>
  <c r="AK242" i="6"/>
  <c r="AI242" i="6"/>
  <c r="AG242" i="6"/>
  <c r="AE242" i="6"/>
  <c r="AC242" i="6"/>
  <c r="AA242" i="6"/>
  <c r="Y242" i="6"/>
  <c r="W242" i="6"/>
  <c r="U242" i="6"/>
  <c r="S242" i="6"/>
  <c r="Q242" i="6"/>
  <c r="O242" i="6"/>
  <c r="M242" i="6"/>
  <c r="K242" i="6"/>
  <c r="I242" i="6"/>
  <c r="G242" i="6"/>
  <c r="E242" i="6"/>
  <c r="AQ241" i="6"/>
  <c r="AO241" i="6"/>
  <c r="AM241" i="6"/>
  <c r="AK241" i="6"/>
  <c r="AI241" i="6"/>
  <c r="AG241" i="6"/>
  <c r="AE241" i="6"/>
  <c r="AC241" i="6"/>
  <c r="AA241" i="6"/>
  <c r="Y241" i="6"/>
  <c r="W241" i="6"/>
  <c r="U241" i="6"/>
  <c r="S241" i="6"/>
  <c r="Q241" i="6"/>
  <c r="O241" i="6"/>
  <c r="M241" i="6"/>
  <c r="K241" i="6"/>
  <c r="I241" i="6"/>
  <c r="G241" i="6"/>
  <c r="E241" i="6"/>
  <c r="AQ240" i="6"/>
  <c r="AO240" i="6"/>
  <c r="AM240" i="6"/>
  <c r="AK240" i="6"/>
  <c r="AI240" i="6"/>
  <c r="AG240" i="6"/>
  <c r="AE240" i="6"/>
  <c r="AC240" i="6"/>
  <c r="AA240" i="6"/>
  <c r="Y240" i="6"/>
  <c r="W240" i="6"/>
  <c r="U240" i="6"/>
  <c r="S240" i="6"/>
  <c r="Q240" i="6"/>
  <c r="O240" i="6"/>
  <c r="M240" i="6"/>
  <c r="K240" i="6"/>
  <c r="I240" i="6"/>
  <c r="G240" i="6"/>
  <c r="E240" i="6"/>
  <c r="AQ239" i="6"/>
  <c r="AO239" i="6"/>
  <c r="AM239" i="6"/>
  <c r="AK239" i="6"/>
  <c r="AI239" i="6"/>
  <c r="AG239" i="6"/>
  <c r="AE239" i="6"/>
  <c r="AC239" i="6"/>
  <c r="AA239" i="6"/>
  <c r="Y239" i="6"/>
  <c r="W239" i="6"/>
  <c r="U239" i="6"/>
  <c r="S239" i="6"/>
  <c r="Q239" i="6"/>
  <c r="O239" i="6"/>
  <c r="M239" i="6"/>
  <c r="K239" i="6"/>
  <c r="I239" i="6"/>
  <c r="G239" i="6"/>
  <c r="E239" i="6"/>
  <c r="AQ238" i="6"/>
  <c r="AO238" i="6"/>
  <c r="AM238" i="6"/>
  <c r="AK238" i="6"/>
  <c r="AI238" i="6"/>
  <c r="AG238" i="6"/>
  <c r="AE238" i="6"/>
  <c r="AC238" i="6"/>
  <c r="AA238" i="6"/>
  <c r="Y238" i="6"/>
  <c r="W238" i="6"/>
  <c r="U238" i="6"/>
  <c r="S238" i="6"/>
  <c r="Q238" i="6"/>
  <c r="O238" i="6"/>
  <c r="M238" i="6"/>
  <c r="K238" i="6"/>
  <c r="I238" i="6"/>
  <c r="G238" i="6"/>
  <c r="E238" i="6"/>
  <c r="AQ237" i="6"/>
  <c r="AO237" i="6"/>
  <c r="AM237" i="6"/>
  <c r="AK237" i="6"/>
  <c r="AI237" i="6"/>
  <c r="AG237" i="6"/>
  <c r="AE237" i="6"/>
  <c r="AC237" i="6"/>
  <c r="AA237" i="6"/>
  <c r="Y237" i="6"/>
  <c r="W237" i="6"/>
  <c r="U237" i="6"/>
  <c r="S237" i="6"/>
  <c r="Q237" i="6"/>
  <c r="O237" i="6"/>
  <c r="M237" i="6"/>
  <c r="K237" i="6"/>
  <c r="I237" i="6"/>
  <c r="G237" i="6"/>
  <c r="E237" i="6"/>
  <c r="AQ236" i="6"/>
  <c r="AO236" i="6"/>
  <c r="AM236" i="6"/>
  <c r="AK236" i="6"/>
  <c r="AI236" i="6"/>
  <c r="AG236" i="6"/>
  <c r="AE236" i="6"/>
  <c r="AC236" i="6"/>
  <c r="AA236" i="6"/>
  <c r="Y236" i="6"/>
  <c r="W236" i="6"/>
  <c r="U236" i="6"/>
  <c r="S236" i="6"/>
  <c r="Q236" i="6"/>
  <c r="O236" i="6"/>
  <c r="M236" i="6"/>
  <c r="K236" i="6"/>
  <c r="I236" i="6"/>
  <c r="G236" i="6"/>
  <c r="E236" i="6"/>
  <c r="AQ235" i="6"/>
  <c r="AO235" i="6"/>
  <c r="AM235" i="6"/>
  <c r="AK235" i="6"/>
  <c r="AI235" i="6"/>
  <c r="AG235" i="6"/>
  <c r="AE235" i="6"/>
  <c r="AC235" i="6"/>
  <c r="AA235" i="6"/>
  <c r="Y235" i="6"/>
  <c r="W235" i="6"/>
  <c r="U235" i="6"/>
  <c r="S235" i="6"/>
  <c r="Q235" i="6"/>
  <c r="O235" i="6"/>
  <c r="M235" i="6"/>
  <c r="K235" i="6"/>
  <c r="I235" i="6"/>
  <c r="G235" i="6"/>
  <c r="E235" i="6"/>
  <c r="AQ234" i="6"/>
  <c r="AO234" i="6"/>
  <c r="AM234" i="6"/>
  <c r="AK234" i="6"/>
  <c r="AI234" i="6"/>
  <c r="AG234" i="6"/>
  <c r="AE234" i="6"/>
  <c r="AC234" i="6"/>
  <c r="AA234" i="6"/>
  <c r="Y234" i="6"/>
  <c r="W234" i="6"/>
  <c r="U234" i="6"/>
  <c r="S234" i="6"/>
  <c r="Q234" i="6"/>
  <c r="O234" i="6"/>
  <c r="M234" i="6"/>
  <c r="K234" i="6"/>
  <c r="I234" i="6"/>
  <c r="G234" i="6"/>
  <c r="E234" i="6"/>
  <c r="AQ233" i="6"/>
  <c r="AO233" i="6"/>
  <c r="AM233" i="6"/>
  <c r="AK233" i="6"/>
  <c r="AI233" i="6"/>
  <c r="AG233" i="6"/>
  <c r="AE233" i="6"/>
  <c r="AC233" i="6"/>
  <c r="AA233" i="6"/>
  <c r="Y233" i="6"/>
  <c r="W233" i="6"/>
  <c r="U233" i="6"/>
  <c r="S233" i="6"/>
  <c r="Q233" i="6"/>
  <c r="O233" i="6"/>
  <c r="M233" i="6"/>
  <c r="K233" i="6"/>
  <c r="I233" i="6"/>
  <c r="G233" i="6"/>
  <c r="E233" i="6"/>
  <c r="AQ232" i="6"/>
  <c r="AO232" i="6"/>
  <c r="AM232" i="6"/>
  <c r="AK232" i="6"/>
  <c r="AI232" i="6"/>
  <c r="AG232" i="6"/>
  <c r="AE232" i="6"/>
  <c r="AC232" i="6"/>
  <c r="AA232" i="6"/>
  <c r="Y232" i="6"/>
  <c r="W232" i="6"/>
  <c r="U232" i="6"/>
  <c r="S232" i="6"/>
  <c r="Q232" i="6"/>
  <c r="O232" i="6"/>
  <c r="M232" i="6"/>
  <c r="K232" i="6"/>
  <c r="I232" i="6"/>
  <c r="G232" i="6"/>
  <c r="E232" i="6"/>
  <c r="AQ231" i="6"/>
  <c r="AO231" i="6"/>
  <c r="AM231" i="6"/>
  <c r="AK231" i="6"/>
  <c r="AI231" i="6"/>
  <c r="AG231" i="6"/>
  <c r="AE231" i="6"/>
  <c r="AC231" i="6"/>
  <c r="AA231" i="6"/>
  <c r="Y231" i="6"/>
  <c r="W231" i="6"/>
  <c r="U231" i="6"/>
  <c r="S231" i="6"/>
  <c r="Q231" i="6"/>
  <c r="O231" i="6"/>
  <c r="M231" i="6"/>
  <c r="K231" i="6"/>
  <c r="I231" i="6"/>
  <c r="G231" i="6"/>
  <c r="E231" i="6"/>
  <c r="AQ230" i="6"/>
  <c r="AO230" i="6"/>
  <c r="AM230" i="6"/>
  <c r="AK230" i="6"/>
  <c r="AI230" i="6"/>
  <c r="AG230" i="6"/>
  <c r="AE230" i="6"/>
  <c r="AC230" i="6"/>
  <c r="AA230" i="6"/>
  <c r="Y230" i="6"/>
  <c r="W230" i="6"/>
  <c r="U230" i="6"/>
  <c r="S230" i="6"/>
  <c r="Q230" i="6"/>
  <c r="O230" i="6"/>
  <c r="M230" i="6"/>
  <c r="K230" i="6"/>
  <c r="I230" i="6"/>
  <c r="G230" i="6"/>
  <c r="E230" i="6"/>
  <c r="AQ229" i="6"/>
  <c r="AO229" i="6"/>
  <c r="AM229" i="6"/>
  <c r="AK229" i="6"/>
  <c r="AI229" i="6"/>
  <c r="AG229" i="6"/>
  <c r="AE229" i="6"/>
  <c r="AC229" i="6"/>
  <c r="AA229" i="6"/>
  <c r="Y229" i="6"/>
  <c r="W229" i="6"/>
  <c r="U229" i="6"/>
  <c r="S229" i="6"/>
  <c r="Q229" i="6"/>
  <c r="O229" i="6"/>
  <c r="M229" i="6"/>
  <c r="K229" i="6"/>
  <c r="I229" i="6"/>
  <c r="G229" i="6"/>
  <c r="E229" i="6"/>
  <c r="AQ228" i="6"/>
  <c r="AO228" i="6"/>
  <c r="AM228" i="6"/>
  <c r="AK228" i="6"/>
  <c r="AI228" i="6"/>
  <c r="AG228" i="6"/>
  <c r="AE228" i="6"/>
  <c r="AC228" i="6"/>
  <c r="AA228" i="6"/>
  <c r="Y228" i="6"/>
  <c r="W228" i="6"/>
  <c r="U228" i="6"/>
  <c r="S228" i="6"/>
  <c r="Q228" i="6"/>
  <c r="O228" i="6"/>
  <c r="M228" i="6"/>
  <c r="K228" i="6"/>
  <c r="I228" i="6"/>
  <c r="G228" i="6"/>
  <c r="E228" i="6"/>
  <c r="AQ227" i="6"/>
  <c r="AO227" i="6"/>
  <c r="AM227" i="6"/>
  <c r="AK227" i="6"/>
  <c r="AI227" i="6"/>
  <c r="AG227" i="6"/>
  <c r="AE227" i="6"/>
  <c r="AC227" i="6"/>
  <c r="AA227" i="6"/>
  <c r="Y227" i="6"/>
  <c r="W227" i="6"/>
  <c r="U227" i="6"/>
  <c r="S227" i="6"/>
  <c r="Q227" i="6"/>
  <c r="O227" i="6"/>
  <c r="M227" i="6"/>
  <c r="K227" i="6"/>
  <c r="I227" i="6"/>
  <c r="G227" i="6"/>
  <c r="E227" i="6"/>
  <c r="AQ226" i="6"/>
  <c r="AO226" i="6"/>
  <c r="AM226" i="6"/>
  <c r="AK226" i="6"/>
  <c r="AI226" i="6"/>
  <c r="AG226" i="6"/>
  <c r="AE226" i="6"/>
  <c r="AC226" i="6"/>
  <c r="AA226" i="6"/>
  <c r="Y226" i="6"/>
  <c r="W226" i="6"/>
  <c r="U226" i="6"/>
  <c r="S226" i="6"/>
  <c r="Q226" i="6"/>
  <c r="O226" i="6"/>
  <c r="M226" i="6"/>
  <c r="K226" i="6"/>
  <c r="I226" i="6"/>
  <c r="G226" i="6"/>
  <c r="E226" i="6"/>
  <c r="AQ225" i="6"/>
  <c r="AO225" i="6"/>
  <c r="AM225" i="6"/>
  <c r="AK225" i="6"/>
  <c r="AI225" i="6"/>
  <c r="AG225" i="6"/>
  <c r="AE225" i="6"/>
  <c r="AC225" i="6"/>
  <c r="AA225" i="6"/>
  <c r="Y225" i="6"/>
  <c r="W225" i="6"/>
  <c r="U225" i="6"/>
  <c r="S225" i="6"/>
  <c r="Q225" i="6"/>
  <c r="O225" i="6"/>
  <c r="M225" i="6"/>
  <c r="K225" i="6"/>
  <c r="I225" i="6"/>
  <c r="G225" i="6"/>
  <c r="E225" i="6"/>
  <c r="AQ224" i="6"/>
  <c r="AO224" i="6"/>
  <c r="AM224" i="6"/>
  <c r="AK224" i="6"/>
  <c r="AI224" i="6"/>
  <c r="AG224" i="6"/>
  <c r="AE224" i="6"/>
  <c r="AC224" i="6"/>
  <c r="AA224" i="6"/>
  <c r="Y224" i="6"/>
  <c r="W224" i="6"/>
  <c r="U224" i="6"/>
  <c r="S224" i="6"/>
  <c r="Q224" i="6"/>
  <c r="O224" i="6"/>
  <c r="M224" i="6"/>
  <c r="K224" i="6"/>
  <c r="I224" i="6"/>
  <c r="G224" i="6"/>
  <c r="E224" i="6"/>
  <c r="AQ223" i="6"/>
  <c r="AO223" i="6"/>
  <c r="AM223" i="6"/>
  <c r="AK223" i="6"/>
  <c r="AI223" i="6"/>
  <c r="AG223" i="6"/>
  <c r="AE223" i="6"/>
  <c r="AC223" i="6"/>
  <c r="AA223" i="6"/>
  <c r="Y223" i="6"/>
  <c r="W223" i="6"/>
  <c r="U223" i="6"/>
  <c r="S223" i="6"/>
  <c r="Q223" i="6"/>
  <c r="O223" i="6"/>
  <c r="M223" i="6"/>
  <c r="K223" i="6"/>
  <c r="I223" i="6"/>
  <c r="G223" i="6"/>
  <c r="E223" i="6"/>
  <c r="AQ222" i="6"/>
  <c r="AO222" i="6"/>
  <c r="AM222" i="6"/>
  <c r="AK222" i="6"/>
  <c r="AI222" i="6"/>
  <c r="AG222" i="6"/>
  <c r="AE222" i="6"/>
  <c r="AC222" i="6"/>
  <c r="AA222" i="6"/>
  <c r="Y222" i="6"/>
  <c r="W222" i="6"/>
  <c r="U222" i="6"/>
  <c r="S222" i="6"/>
  <c r="Q222" i="6"/>
  <c r="O222" i="6"/>
  <c r="M222" i="6"/>
  <c r="K222" i="6"/>
  <c r="I222" i="6"/>
  <c r="G222" i="6"/>
  <c r="E222" i="6"/>
  <c r="AQ221" i="6"/>
  <c r="AO221" i="6"/>
  <c r="AM221" i="6"/>
  <c r="AK221" i="6"/>
  <c r="AI221" i="6"/>
  <c r="AG221" i="6"/>
  <c r="AE221" i="6"/>
  <c r="AC221" i="6"/>
  <c r="AA221" i="6"/>
  <c r="Y221" i="6"/>
  <c r="W221" i="6"/>
  <c r="U221" i="6"/>
  <c r="S221" i="6"/>
  <c r="Q221" i="6"/>
  <c r="O221" i="6"/>
  <c r="M221" i="6"/>
  <c r="K221" i="6"/>
  <c r="I221" i="6"/>
  <c r="G221" i="6"/>
  <c r="E221" i="6"/>
  <c r="AQ220" i="6"/>
  <c r="AO220" i="6"/>
  <c r="AM220" i="6"/>
  <c r="AK220" i="6"/>
  <c r="AI220" i="6"/>
  <c r="AG220" i="6"/>
  <c r="AE220" i="6"/>
  <c r="AC220" i="6"/>
  <c r="AA220" i="6"/>
  <c r="Y220" i="6"/>
  <c r="W220" i="6"/>
  <c r="U220" i="6"/>
  <c r="S220" i="6"/>
  <c r="Q220" i="6"/>
  <c r="O220" i="6"/>
  <c r="M220" i="6"/>
  <c r="K220" i="6"/>
  <c r="I220" i="6"/>
  <c r="G220" i="6"/>
  <c r="E220" i="6"/>
  <c r="AQ219" i="6"/>
  <c r="AO219" i="6"/>
  <c r="AM219" i="6"/>
  <c r="AK219" i="6"/>
  <c r="AI219" i="6"/>
  <c r="AG219" i="6"/>
  <c r="AE219" i="6"/>
  <c r="AC219" i="6"/>
  <c r="AA219" i="6"/>
  <c r="Y219" i="6"/>
  <c r="W219" i="6"/>
  <c r="U219" i="6"/>
  <c r="S219" i="6"/>
  <c r="Q219" i="6"/>
  <c r="O219" i="6"/>
  <c r="M219" i="6"/>
  <c r="K219" i="6"/>
  <c r="I219" i="6"/>
  <c r="G219" i="6"/>
  <c r="E219" i="6"/>
  <c r="AQ218" i="6"/>
  <c r="AO218" i="6"/>
  <c r="AM218" i="6"/>
  <c r="AK218" i="6"/>
  <c r="AI218" i="6"/>
  <c r="AG218" i="6"/>
  <c r="AE218" i="6"/>
  <c r="AC218" i="6"/>
  <c r="AA218" i="6"/>
  <c r="Y218" i="6"/>
  <c r="W218" i="6"/>
  <c r="U218" i="6"/>
  <c r="S218" i="6"/>
  <c r="Q218" i="6"/>
  <c r="O218" i="6"/>
  <c r="M218" i="6"/>
  <c r="K218" i="6"/>
  <c r="I218" i="6"/>
  <c r="G218" i="6"/>
  <c r="E218" i="6"/>
  <c r="AQ217" i="6"/>
  <c r="AO217" i="6"/>
  <c r="AM217" i="6"/>
  <c r="AK217" i="6"/>
  <c r="AI217" i="6"/>
  <c r="AG217" i="6"/>
  <c r="AE217" i="6"/>
  <c r="AC217" i="6"/>
  <c r="AA217" i="6"/>
  <c r="Y217" i="6"/>
  <c r="W217" i="6"/>
  <c r="U217" i="6"/>
  <c r="S217" i="6"/>
  <c r="Q217" i="6"/>
  <c r="O217" i="6"/>
  <c r="M217" i="6"/>
  <c r="K217" i="6"/>
  <c r="I217" i="6"/>
  <c r="G217" i="6"/>
  <c r="E217" i="6"/>
  <c r="AQ216" i="6"/>
  <c r="AO216" i="6"/>
  <c r="AM216" i="6"/>
  <c r="AK216" i="6"/>
  <c r="AI216" i="6"/>
  <c r="AG216" i="6"/>
  <c r="AE216" i="6"/>
  <c r="AC216" i="6"/>
  <c r="AA216" i="6"/>
  <c r="Y216" i="6"/>
  <c r="W216" i="6"/>
  <c r="U216" i="6"/>
  <c r="S216" i="6"/>
  <c r="Q216" i="6"/>
  <c r="O216" i="6"/>
  <c r="M216" i="6"/>
  <c r="K216" i="6"/>
  <c r="I216" i="6"/>
  <c r="G216" i="6"/>
  <c r="E216" i="6"/>
  <c r="AQ215" i="6"/>
  <c r="AO215" i="6"/>
  <c r="AM215" i="6"/>
  <c r="AK215" i="6"/>
  <c r="AI215" i="6"/>
  <c r="AG215" i="6"/>
  <c r="AE215" i="6"/>
  <c r="AC215" i="6"/>
  <c r="AA215" i="6"/>
  <c r="Y215" i="6"/>
  <c r="W215" i="6"/>
  <c r="U215" i="6"/>
  <c r="S215" i="6"/>
  <c r="Q215" i="6"/>
  <c r="O215" i="6"/>
  <c r="M215" i="6"/>
  <c r="K215" i="6"/>
  <c r="I215" i="6"/>
  <c r="G215" i="6"/>
  <c r="E215" i="6"/>
  <c r="AQ214" i="6"/>
  <c r="AO214" i="6"/>
  <c r="AM214" i="6"/>
  <c r="AK214" i="6"/>
  <c r="AI214" i="6"/>
  <c r="AG214" i="6"/>
  <c r="AE214" i="6"/>
  <c r="AC214" i="6"/>
  <c r="AA214" i="6"/>
  <c r="Y214" i="6"/>
  <c r="W214" i="6"/>
  <c r="U214" i="6"/>
  <c r="S214" i="6"/>
  <c r="Q214" i="6"/>
  <c r="O214" i="6"/>
  <c r="M214" i="6"/>
  <c r="K214" i="6"/>
  <c r="I214" i="6"/>
  <c r="G214" i="6"/>
  <c r="E214" i="6"/>
  <c r="AQ213" i="6"/>
  <c r="AO213" i="6"/>
  <c r="AM213" i="6"/>
  <c r="AK213" i="6"/>
  <c r="AI213" i="6"/>
  <c r="AG213" i="6"/>
  <c r="AE213" i="6"/>
  <c r="AC213" i="6"/>
  <c r="AA213" i="6"/>
  <c r="Y213" i="6"/>
  <c r="W213" i="6"/>
  <c r="U213" i="6"/>
  <c r="S213" i="6"/>
  <c r="Q213" i="6"/>
  <c r="O213" i="6"/>
  <c r="M213" i="6"/>
  <c r="K213" i="6"/>
  <c r="I213" i="6"/>
  <c r="G213" i="6"/>
  <c r="E213" i="6"/>
  <c r="AQ212" i="6"/>
  <c r="AO212" i="6"/>
  <c r="AM212" i="6"/>
  <c r="AK212" i="6"/>
  <c r="AI212" i="6"/>
  <c r="AG212" i="6"/>
  <c r="AE212" i="6"/>
  <c r="AC212" i="6"/>
  <c r="AA212" i="6"/>
  <c r="Y212" i="6"/>
  <c r="W212" i="6"/>
  <c r="U212" i="6"/>
  <c r="S212" i="6"/>
  <c r="Q212" i="6"/>
  <c r="O212" i="6"/>
  <c r="M212" i="6"/>
  <c r="K212" i="6"/>
  <c r="I212" i="6"/>
  <c r="G212" i="6"/>
  <c r="E212" i="6"/>
  <c r="AQ211" i="6"/>
  <c r="AO211" i="6"/>
  <c r="AM211" i="6"/>
  <c r="AK211" i="6"/>
  <c r="AI211" i="6"/>
  <c r="AG211" i="6"/>
  <c r="AE211" i="6"/>
  <c r="AC211" i="6"/>
  <c r="AA211" i="6"/>
  <c r="Y211" i="6"/>
  <c r="W211" i="6"/>
  <c r="U211" i="6"/>
  <c r="S211" i="6"/>
  <c r="Q211" i="6"/>
  <c r="O211" i="6"/>
  <c r="M211" i="6"/>
  <c r="K211" i="6"/>
  <c r="I211" i="6"/>
  <c r="G211" i="6"/>
  <c r="E211" i="6"/>
  <c r="AQ210" i="6"/>
  <c r="AO210" i="6"/>
  <c r="AM210" i="6"/>
  <c r="AK210" i="6"/>
  <c r="AI210" i="6"/>
  <c r="AG210" i="6"/>
  <c r="AE210" i="6"/>
  <c r="AC210" i="6"/>
  <c r="AA210" i="6"/>
  <c r="Y210" i="6"/>
  <c r="W210" i="6"/>
  <c r="U210" i="6"/>
  <c r="S210" i="6"/>
  <c r="Q210" i="6"/>
  <c r="O210" i="6"/>
  <c r="M210" i="6"/>
  <c r="K210" i="6"/>
  <c r="I210" i="6"/>
  <c r="G210" i="6"/>
  <c r="E210" i="6"/>
  <c r="AQ209" i="6"/>
  <c r="AO209" i="6"/>
  <c r="AM209" i="6"/>
  <c r="AK209" i="6"/>
  <c r="AI209" i="6"/>
  <c r="AG209" i="6"/>
  <c r="AE209" i="6"/>
  <c r="AC209" i="6"/>
  <c r="AA209" i="6"/>
  <c r="Y209" i="6"/>
  <c r="W209" i="6"/>
  <c r="U209" i="6"/>
  <c r="S209" i="6"/>
  <c r="Q209" i="6"/>
  <c r="O209" i="6"/>
  <c r="M209" i="6"/>
  <c r="K209" i="6"/>
  <c r="I209" i="6"/>
  <c r="G209" i="6"/>
  <c r="E209" i="6"/>
  <c r="AQ208" i="6"/>
  <c r="AO208" i="6"/>
  <c r="AM208" i="6"/>
  <c r="AK208" i="6"/>
  <c r="AI208" i="6"/>
  <c r="AG208" i="6"/>
  <c r="AE208" i="6"/>
  <c r="AC208" i="6"/>
  <c r="AA208" i="6"/>
  <c r="Y208" i="6"/>
  <c r="W208" i="6"/>
  <c r="U208" i="6"/>
  <c r="S208" i="6"/>
  <c r="Q208" i="6"/>
  <c r="O208" i="6"/>
  <c r="M208" i="6"/>
  <c r="K208" i="6"/>
  <c r="I208" i="6"/>
  <c r="G208" i="6"/>
  <c r="E208" i="6"/>
  <c r="AQ207" i="6"/>
  <c r="AO207" i="6"/>
  <c r="AM207" i="6"/>
  <c r="AK207" i="6"/>
  <c r="AI207" i="6"/>
  <c r="AG207" i="6"/>
  <c r="AE207" i="6"/>
  <c r="AC207" i="6"/>
  <c r="AA207" i="6"/>
  <c r="Y207" i="6"/>
  <c r="W207" i="6"/>
  <c r="U207" i="6"/>
  <c r="S207" i="6"/>
  <c r="Q207" i="6"/>
  <c r="O207" i="6"/>
  <c r="M207" i="6"/>
  <c r="K207" i="6"/>
  <c r="I207" i="6"/>
  <c r="G207" i="6"/>
  <c r="E207" i="6"/>
  <c r="AQ206" i="6"/>
  <c r="AO206" i="6"/>
  <c r="AM206" i="6"/>
  <c r="AK206" i="6"/>
  <c r="AI206" i="6"/>
  <c r="AG206" i="6"/>
  <c r="AE206" i="6"/>
  <c r="AC206" i="6"/>
  <c r="AA206" i="6"/>
  <c r="Y206" i="6"/>
  <c r="W206" i="6"/>
  <c r="U206" i="6"/>
  <c r="S206" i="6"/>
  <c r="Q206" i="6"/>
  <c r="O206" i="6"/>
  <c r="M206" i="6"/>
  <c r="K206" i="6"/>
  <c r="I206" i="6"/>
  <c r="G206" i="6"/>
  <c r="E206" i="6"/>
  <c r="AQ205" i="6"/>
  <c r="AO205" i="6"/>
  <c r="AM205" i="6"/>
  <c r="AK205" i="6"/>
  <c r="AI205" i="6"/>
  <c r="AG205" i="6"/>
  <c r="AE205" i="6"/>
  <c r="AC205" i="6"/>
  <c r="AA205" i="6"/>
  <c r="Y205" i="6"/>
  <c r="W205" i="6"/>
  <c r="U205" i="6"/>
  <c r="S205" i="6"/>
  <c r="Q205" i="6"/>
  <c r="O205" i="6"/>
  <c r="M205" i="6"/>
  <c r="K205" i="6"/>
  <c r="I205" i="6"/>
  <c r="G205" i="6"/>
  <c r="E205" i="6"/>
  <c r="AQ204" i="6"/>
  <c r="AO204" i="6"/>
  <c r="AM204" i="6"/>
  <c r="AK204" i="6"/>
  <c r="AI204" i="6"/>
  <c r="AG204" i="6"/>
  <c r="AE204" i="6"/>
  <c r="AC204" i="6"/>
  <c r="AA204" i="6"/>
  <c r="Y204" i="6"/>
  <c r="W204" i="6"/>
  <c r="U204" i="6"/>
  <c r="S204" i="6"/>
  <c r="Q204" i="6"/>
  <c r="O204" i="6"/>
  <c r="M204" i="6"/>
  <c r="K204" i="6"/>
  <c r="I204" i="6"/>
  <c r="G204" i="6"/>
  <c r="E204" i="6"/>
  <c r="AQ203" i="6"/>
  <c r="AO203" i="6"/>
  <c r="AM203" i="6"/>
  <c r="AK203" i="6"/>
  <c r="AI203" i="6"/>
  <c r="AG203" i="6"/>
  <c r="AE203" i="6"/>
  <c r="AC203" i="6"/>
  <c r="AA203" i="6"/>
  <c r="Y203" i="6"/>
  <c r="W203" i="6"/>
  <c r="U203" i="6"/>
  <c r="S203" i="6"/>
  <c r="Q203" i="6"/>
  <c r="O203" i="6"/>
  <c r="M203" i="6"/>
  <c r="K203" i="6"/>
  <c r="I203" i="6"/>
  <c r="G203" i="6"/>
  <c r="E203" i="6"/>
  <c r="AQ202" i="6"/>
  <c r="AO202" i="6"/>
  <c r="AM202" i="6"/>
  <c r="AK202" i="6"/>
  <c r="AI202" i="6"/>
  <c r="AG202" i="6"/>
  <c r="AE202" i="6"/>
  <c r="AC202" i="6"/>
  <c r="AA202" i="6"/>
  <c r="Y202" i="6"/>
  <c r="W202" i="6"/>
  <c r="U202" i="6"/>
  <c r="S202" i="6"/>
  <c r="Q202" i="6"/>
  <c r="O202" i="6"/>
  <c r="M202" i="6"/>
  <c r="K202" i="6"/>
  <c r="I202" i="6"/>
  <c r="G202" i="6"/>
  <c r="E202" i="6"/>
  <c r="AQ201" i="6"/>
  <c r="AO201" i="6"/>
  <c r="AM201" i="6"/>
  <c r="AK201" i="6"/>
  <c r="AI201" i="6"/>
  <c r="AG201" i="6"/>
  <c r="AE201" i="6"/>
  <c r="AC201" i="6"/>
  <c r="AA201" i="6"/>
  <c r="Y201" i="6"/>
  <c r="W201" i="6"/>
  <c r="U201" i="6"/>
  <c r="S201" i="6"/>
  <c r="Q201" i="6"/>
  <c r="O201" i="6"/>
  <c r="M201" i="6"/>
  <c r="K201" i="6"/>
  <c r="I201" i="6"/>
  <c r="G201" i="6"/>
  <c r="E201" i="6"/>
  <c r="AQ200" i="6"/>
  <c r="AO200" i="6"/>
  <c r="AM200" i="6"/>
  <c r="AK200" i="6"/>
  <c r="AI200" i="6"/>
  <c r="AG200" i="6"/>
  <c r="AE200" i="6"/>
  <c r="AC200" i="6"/>
  <c r="AA200" i="6"/>
  <c r="Y200" i="6"/>
  <c r="W200" i="6"/>
  <c r="U200" i="6"/>
  <c r="S200" i="6"/>
  <c r="Q200" i="6"/>
  <c r="O200" i="6"/>
  <c r="M200" i="6"/>
  <c r="K200" i="6"/>
  <c r="I200" i="6"/>
  <c r="G200" i="6"/>
  <c r="E200" i="6"/>
  <c r="AQ199" i="6"/>
  <c r="AO199" i="6"/>
  <c r="AM199" i="6"/>
  <c r="AK199" i="6"/>
  <c r="AI199" i="6"/>
  <c r="AG199" i="6"/>
  <c r="AE199" i="6"/>
  <c r="AC199" i="6"/>
  <c r="AA199" i="6"/>
  <c r="Y199" i="6"/>
  <c r="W199" i="6"/>
  <c r="U199" i="6"/>
  <c r="S199" i="6"/>
  <c r="Q199" i="6"/>
  <c r="O199" i="6"/>
  <c r="M199" i="6"/>
  <c r="K199" i="6"/>
  <c r="I199" i="6"/>
  <c r="G199" i="6"/>
  <c r="E199" i="6"/>
  <c r="AQ198" i="6"/>
  <c r="AO198" i="6"/>
  <c r="AM198" i="6"/>
  <c r="AK198" i="6"/>
  <c r="AI198" i="6"/>
  <c r="AG198" i="6"/>
  <c r="AE198" i="6"/>
  <c r="AC198" i="6"/>
  <c r="AA198" i="6"/>
  <c r="Y198" i="6"/>
  <c r="W198" i="6"/>
  <c r="U198" i="6"/>
  <c r="S198" i="6"/>
  <c r="Q198" i="6"/>
  <c r="O198" i="6"/>
  <c r="M198" i="6"/>
  <c r="K198" i="6"/>
  <c r="I198" i="6"/>
  <c r="G198" i="6"/>
  <c r="E198" i="6"/>
  <c r="AQ197" i="6"/>
  <c r="AO197" i="6"/>
  <c r="AM197" i="6"/>
  <c r="AK197" i="6"/>
  <c r="AI197" i="6"/>
  <c r="AG197" i="6"/>
  <c r="AE197" i="6"/>
  <c r="AC197" i="6"/>
  <c r="AA197" i="6"/>
  <c r="Y197" i="6"/>
  <c r="W197" i="6"/>
  <c r="U197" i="6"/>
  <c r="S197" i="6"/>
  <c r="Q197" i="6"/>
  <c r="O197" i="6"/>
  <c r="M197" i="6"/>
  <c r="K197" i="6"/>
  <c r="I197" i="6"/>
  <c r="G197" i="6"/>
  <c r="E197" i="6"/>
  <c r="AQ196" i="6"/>
  <c r="AO196" i="6"/>
  <c r="AM196" i="6"/>
  <c r="AK196" i="6"/>
  <c r="AI196" i="6"/>
  <c r="AG196" i="6"/>
  <c r="AE196" i="6"/>
  <c r="AC196" i="6"/>
  <c r="AA196" i="6"/>
  <c r="Y196" i="6"/>
  <c r="W196" i="6"/>
  <c r="U196" i="6"/>
  <c r="S196" i="6"/>
  <c r="Q196" i="6"/>
  <c r="O196" i="6"/>
  <c r="M196" i="6"/>
  <c r="K196" i="6"/>
  <c r="I196" i="6"/>
  <c r="G196" i="6"/>
  <c r="E196" i="6"/>
  <c r="AQ195" i="6"/>
  <c r="AO195" i="6"/>
  <c r="AM195" i="6"/>
  <c r="AK195" i="6"/>
  <c r="AI195" i="6"/>
  <c r="AG195" i="6"/>
  <c r="AE195" i="6"/>
  <c r="AC195" i="6"/>
  <c r="AA195" i="6"/>
  <c r="Y195" i="6"/>
  <c r="W195" i="6"/>
  <c r="U195" i="6"/>
  <c r="S195" i="6"/>
  <c r="Q195" i="6"/>
  <c r="O195" i="6"/>
  <c r="M195" i="6"/>
  <c r="K195" i="6"/>
  <c r="I195" i="6"/>
  <c r="G195" i="6"/>
  <c r="E195" i="6"/>
  <c r="AQ194" i="6"/>
  <c r="AO194" i="6"/>
  <c r="AM194" i="6"/>
  <c r="AK194" i="6"/>
  <c r="AI194" i="6"/>
  <c r="AG194" i="6"/>
  <c r="AE194" i="6"/>
  <c r="AC194" i="6"/>
  <c r="AA194" i="6"/>
  <c r="Y194" i="6"/>
  <c r="W194" i="6"/>
  <c r="U194" i="6"/>
  <c r="S194" i="6"/>
  <c r="Q194" i="6"/>
  <c r="O194" i="6"/>
  <c r="M194" i="6"/>
  <c r="K194" i="6"/>
  <c r="I194" i="6"/>
  <c r="G194" i="6"/>
  <c r="E194" i="6"/>
  <c r="AQ193" i="6"/>
  <c r="AO193" i="6"/>
  <c r="AM193" i="6"/>
  <c r="AK193" i="6"/>
  <c r="AI193" i="6"/>
  <c r="AG193" i="6"/>
  <c r="AE193" i="6"/>
  <c r="AC193" i="6"/>
  <c r="AA193" i="6"/>
  <c r="Y193" i="6"/>
  <c r="W193" i="6"/>
  <c r="U193" i="6"/>
  <c r="S193" i="6"/>
  <c r="Q193" i="6"/>
  <c r="O193" i="6"/>
  <c r="M193" i="6"/>
  <c r="K193" i="6"/>
  <c r="I193" i="6"/>
  <c r="G193" i="6"/>
  <c r="E193" i="6"/>
  <c r="AQ192" i="6"/>
  <c r="AO192" i="6"/>
  <c r="AM192" i="6"/>
  <c r="AK192" i="6"/>
  <c r="AI192" i="6"/>
  <c r="AG192" i="6"/>
  <c r="AE192" i="6"/>
  <c r="AC192" i="6"/>
  <c r="AA192" i="6"/>
  <c r="Y192" i="6"/>
  <c r="W192" i="6"/>
  <c r="U192" i="6"/>
  <c r="S192" i="6"/>
  <c r="Q192" i="6"/>
  <c r="O192" i="6"/>
  <c r="M192" i="6"/>
  <c r="K192" i="6"/>
  <c r="I192" i="6"/>
  <c r="G192" i="6"/>
  <c r="E192" i="6"/>
  <c r="AQ191" i="6"/>
  <c r="AO191" i="6"/>
  <c r="AM191" i="6"/>
  <c r="AK191" i="6"/>
  <c r="AI191" i="6"/>
  <c r="AG191" i="6"/>
  <c r="AE191" i="6"/>
  <c r="AC191" i="6"/>
  <c r="AA191" i="6"/>
  <c r="Y191" i="6"/>
  <c r="W191" i="6"/>
  <c r="U191" i="6"/>
  <c r="S191" i="6"/>
  <c r="Q191" i="6"/>
  <c r="O191" i="6"/>
  <c r="M191" i="6"/>
  <c r="K191" i="6"/>
  <c r="I191" i="6"/>
  <c r="G191" i="6"/>
  <c r="E191" i="6"/>
  <c r="AQ190" i="6"/>
  <c r="AO190" i="6"/>
  <c r="AM190" i="6"/>
  <c r="AK190" i="6"/>
  <c r="AI190" i="6"/>
  <c r="AG190" i="6"/>
  <c r="AE190" i="6"/>
  <c r="AC190" i="6"/>
  <c r="AA190" i="6"/>
  <c r="Y190" i="6"/>
  <c r="W190" i="6"/>
  <c r="U190" i="6"/>
  <c r="S190" i="6"/>
  <c r="Q190" i="6"/>
  <c r="O190" i="6"/>
  <c r="M190" i="6"/>
  <c r="K190" i="6"/>
  <c r="I190" i="6"/>
  <c r="G190" i="6"/>
  <c r="E190" i="6"/>
  <c r="AQ189" i="6"/>
  <c r="AO189" i="6"/>
  <c r="AM189" i="6"/>
  <c r="AK189" i="6"/>
  <c r="AI189" i="6"/>
  <c r="AG189" i="6"/>
  <c r="AE189" i="6"/>
  <c r="AC189" i="6"/>
  <c r="AA189" i="6"/>
  <c r="Y189" i="6"/>
  <c r="W189" i="6"/>
  <c r="U189" i="6"/>
  <c r="S189" i="6"/>
  <c r="Q189" i="6"/>
  <c r="O189" i="6"/>
  <c r="M189" i="6"/>
  <c r="K189" i="6"/>
  <c r="I189" i="6"/>
  <c r="G189" i="6"/>
  <c r="E189" i="6"/>
  <c r="AQ188" i="6"/>
  <c r="AO188" i="6"/>
  <c r="AM188" i="6"/>
  <c r="AK188" i="6"/>
  <c r="AI188" i="6"/>
  <c r="AG188" i="6"/>
  <c r="AE188" i="6"/>
  <c r="AC188" i="6"/>
  <c r="AA188" i="6"/>
  <c r="Y188" i="6"/>
  <c r="W188" i="6"/>
  <c r="U188" i="6"/>
  <c r="S188" i="6"/>
  <c r="Q188" i="6"/>
  <c r="O188" i="6"/>
  <c r="M188" i="6"/>
  <c r="K188" i="6"/>
  <c r="I188" i="6"/>
  <c r="G188" i="6"/>
  <c r="E188" i="6"/>
  <c r="AQ187" i="6"/>
  <c r="AO187" i="6"/>
  <c r="AM187" i="6"/>
  <c r="AK187" i="6"/>
  <c r="AI187" i="6"/>
  <c r="AG187" i="6"/>
  <c r="AE187" i="6"/>
  <c r="AC187" i="6"/>
  <c r="AA187" i="6"/>
  <c r="Y187" i="6"/>
  <c r="W187" i="6"/>
  <c r="U187" i="6"/>
  <c r="S187" i="6"/>
  <c r="Q187" i="6"/>
  <c r="O187" i="6"/>
  <c r="M187" i="6"/>
  <c r="K187" i="6"/>
  <c r="I187" i="6"/>
  <c r="G187" i="6"/>
  <c r="E187" i="6"/>
  <c r="AQ186" i="6"/>
  <c r="AO186" i="6"/>
  <c r="AM186" i="6"/>
  <c r="AK186" i="6"/>
  <c r="AI186" i="6"/>
  <c r="AG186" i="6"/>
  <c r="AE186" i="6"/>
  <c r="AC186" i="6"/>
  <c r="AA186" i="6"/>
  <c r="Y186" i="6"/>
  <c r="W186" i="6"/>
  <c r="U186" i="6"/>
  <c r="S186" i="6"/>
  <c r="Q186" i="6"/>
  <c r="O186" i="6"/>
  <c r="M186" i="6"/>
  <c r="K186" i="6"/>
  <c r="I186" i="6"/>
  <c r="G186" i="6"/>
  <c r="E186" i="6"/>
  <c r="AQ185" i="6"/>
  <c r="AO185" i="6"/>
  <c r="AM185" i="6"/>
  <c r="AK185" i="6"/>
  <c r="AI185" i="6"/>
  <c r="AG185" i="6"/>
  <c r="AE185" i="6"/>
  <c r="AC185" i="6"/>
  <c r="AA185" i="6"/>
  <c r="Y185" i="6"/>
  <c r="W185" i="6"/>
  <c r="U185" i="6"/>
  <c r="S185" i="6"/>
  <c r="Q185" i="6"/>
  <c r="O185" i="6"/>
  <c r="M185" i="6"/>
  <c r="K185" i="6"/>
  <c r="I185" i="6"/>
  <c r="G185" i="6"/>
  <c r="E185" i="6"/>
  <c r="AQ184" i="6"/>
  <c r="AO184" i="6"/>
  <c r="AM184" i="6"/>
  <c r="AK184" i="6"/>
  <c r="AI184" i="6"/>
  <c r="AG184" i="6"/>
  <c r="AE184" i="6"/>
  <c r="AC184" i="6"/>
  <c r="AA184" i="6"/>
  <c r="Y184" i="6"/>
  <c r="W184" i="6"/>
  <c r="U184" i="6"/>
  <c r="S184" i="6"/>
  <c r="Q184" i="6"/>
  <c r="O184" i="6"/>
  <c r="M184" i="6"/>
  <c r="K184" i="6"/>
  <c r="I184" i="6"/>
  <c r="G184" i="6"/>
  <c r="E184" i="6"/>
  <c r="AQ183" i="6"/>
  <c r="AO183" i="6"/>
  <c r="AM183" i="6"/>
  <c r="AK183" i="6"/>
  <c r="AI183" i="6"/>
  <c r="AG183" i="6"/>
  <c r="AE183" i="6"/>
  <c r="AC183" i="6"/>
  <c r="AA183" i="6"/>
  <c r="Y183" i="6"/>
  <c r="W183" i="6"/>
  <c r="U183" i="6"/>
  <c r="S183" i="6"/>
  <c r="Q183" i="6"/>
  <c r="O183" i="6"/>
  <c r="M183" i="6"/>
  <c r="K183" i="6"/>
  <c r="I183" i="6"/>
  <c r="G183" i="6"/>
  <c r="E183" i="6"/>
  <c r="AQ182" i="6"/>
  <c r="AO182" i="6"/>
  <c r="AM182" i="6"/>
  <c r="AK182" i="6"/>
  <c r="AI182" i="6"/>
  <c r="AG182" i="6"/>
  <c r="AE182" i="6"/>
  <c r="AC182" i="6"/>
  <c r="AA182" i="6"/>
  <c r="Y182" i="6"/>
  <c r="W182" i="6"/>
  <c r="U182" i="6"/>
  <c r="S182" i="6"/>
  <c r="Q182" i="6"/>
  <c r="O182" i="6"/>
  <c r="M182" i="6"/>
  <c r="K182" i="6"/>
  <c r="I182" i="6"/>
  <c r="G182" i="6"/>
  <c r="E182" i="6"/>
  <c r="AQ181" i="6"/>
  <c r="AO181" i="6"/>
  <c r="AM181" i="6"/>
  <c r="AK181" i="6"/>
  <c r="AI181" i="6"/>
  <c r="AG181" i="6"/>
  <c r="AE181" i="6"/>
  <c r="AC181" i="6"/>
  <c r="AA181" i="6"/>
  <c r="Y181" i="6"/>
  <c r="W181" i="6"/>
  <c r="U181" i="6"/>
  <c r="S181" i="6"/>
  <c r="Q181" i="6"/>
  <c r="O181" i="6"/>
  <c r="M181" i="6"/>
  <c r="K181" i="6"/>
  <c r="I181" i="6"/>
  <c r="G181" i="6"/>
  <c r="E181" i="6"/>
  <c r="AQ180" i="6"/>
  <c r="AO180" i="6"/>
  <c r="AM180" i="6"/>
  <c r="AK180" i="6"/>
  <c r="AI180" i="6"/>
  <c r="AG180" i="6"/>
  <c r="AE180" i="6"/>
  <c r="AC180" i="6"/>
  <c r="AA180" i="6"/>
  <c r="Y180" i="6"/>
  <c r="W180" i="6"/>
  <c r="U180" i="6"/>
  <c r="S180" i="6"/>
  <c r="Q180" i="6"/>
  <c r="O180" i="6"/>
  <c r="M180" i="6"/>
  <c r="K180" i="6"/>
  <c r="I180" i="6"/>
  <c r="G180" i="6"/>
  <c r="E180" i="6"/>
  <c r="AQ179" i="6"/>
  <c r="AO179" i="6"/>
  <c r="AM179" i="6"/>
  <c r="AK179" i="6"/>
  <c r="AI179" i="6"/>
  <c r="AG179" i="6"/>
  <c r="AE179" i="6"/>
  <c r="AC179" i="6"/>
  <c r="AA179" i="6"/>
  <c r="Y179" i="6"/>
  <c r="W179" i="6"/>
  <c r="U179" i="6"/>
  <c r="S179" i="6"/>
  <c r="Q179" i="6"/>
  <c r="O179" i="6"/>
  <c r="M179" i="6"/>
  <c r="K179" i="6"/>
  <c r="I179" i="6"/>
  <c r="G179" i="6"/>
  <c r="E179" i="6"/>
  <c r="AQ178" i="6"/>
  <c r="AO178" i="6"/>
  <c r="AM178" i="6"/>
  <c r="AK178" i="6"/>
  <c r="AI178" i="6"/>
  <c r="AG178" i="6"/>
  <c r="AE178" i="6"/>
  <c r="AC178" i="6"/>
  <c r="AA178" i="6"/>
  <c r="Y178" i="6"/>
  <c r="W178" i="6"/>
  <c r="U178" i="6"/>
  <c r="S178" i="6"/>
  <c r="Q178" i="6"/>
  <c r="O178" i="6"/>
  <c r="M178" i="6"/>
  <c r="K178" i="6"/>
  <c r="I178" i="6"/>
  <c r="G178" i="6"/>
  <c r="E178" i="6"/>
  <c r="AQ177" i="6"/>
  <c r="AO177" i="6"/>
  <c r="AM177" i="6"/>
  <c r="AK177" i="6"/>
  <c r="AI177" i="6"/>
  <c r="AG177" i="6"/>
  <c r="AE177" i="6"/>
  <c r="AC177" i="6"/>
  <c r="AA177" i="6"/>
  <c r="Y177" i="6"/>
  <c r="W177" i="6"/>
  <c r="U177" i="6"/>
  <c r="S177" i="6"/>
  <c r="Q177" i="6"/>
  <c r="O177" i="6"/>
  <c r="M177" i="6"/>
  <c r="K177" i="6"/>
  <c r="I177" i="6"/>
  <c r="G177" i="6"/>
  <c r="E177" i="6"/>
  <c r="AQ176" i="6"/>
  <c r="AO176" i="6"/>
  <c r="AM176" i="6"/>
  <c r="AK176" i="6"/>
  <c r="AI176" i="6"/>
  <c r="AG176" i="6"/>
  <c r="AE176" i="6"/>
  <c r="AC176" i="6"/>
  <c r="AA176" i="6"/>
  <c r="Y176" i="6"/>
  <c r="W176" i="6"/>
  <c r="U176" i="6"/>
  <c r="S176" i="6"/>
  <c r="Q176" i="6"/>
  <c r="O176" i="6"/>
  <c r="M176" i="6"/>
  <c r="K176" i="6"/>
  <c r="I176" i="6"/>
  <c r="G176" i="6"/>
  <c r="E176" i="6"/>
  <c r="AQ175" i="6"/>
  <c r="AO175" i="6"/>
  <c r="AM175" i="6"/>
  <c r="AK175" i="6"/>
  <c r="AI175" i="6"/>
  <c r="AG175" i="6"/>
  <c r="AE175" i="6"/>
  <c r="AC175" i="6"/>
  <c r="AA175" i="6"/>
  <c r="Y175" i="6"/>
  <c r="W175" i="6"/>
  <c r="U175" i="6"/>
  <c r="S175" i="6"/>
  <c r="Q175" i="6"/>
  <c r="O175" i="6"/>
  <c r="M175" i="6"/>
  <c r="K175" i="6"/>
  <c r="I175" i="6"/>
  <c r="G175" i="6"/>
  <c r="E175" i="6"/>
  <c r="AQ174" i="6"/>
  <c r="AO174" i="6"/>
  <c r="AM174" i="6"/>
  <c r="AK174" i="6"/>
  <c r="AI174" i="6"/>
  <c r="AG174" i="6"/>
  <c r="AE174" i="6"/>
  <c r="AC174" i="6"/>
  <c r="AA174" i="6"/>
  <c r="Y174" i="6"/>
  <c r="W174" i="6"/>
  <c r="U174" i="6"/>
  <c r="S174" i="6"/>
  <c r="Q174" i="6"/>
  <c r="O174" i="6"/>
  <c r="M174" i="6"/>
  <c r="K174" i="6"/>
  <c r="I174" i="6"/>
  <c r="G174" i="6"/>
  <c r="E174" i="6"/>
  <c r="AQ173" i="6"/>
  <c r="AO173" i="6"/>
  <c r="AM173" i="6"/>
  <c r="AK173" i="6"/>
  <c r="AI173" i="6"/>
  <c r="AG173" i="6"/>
  <c r="AE173" i="6"/>
  <c r="AC173" i="6"/>
  <c r="AA173" i="6"/>
  <c r="Y173" i="6"/>
  <c r="W173" i="6"/>
  <c r="U173" i="6"/>
  <c r="S173" i="6"/>
  <c r="Q173" i="6"/>
  <c r="O173" i="6"/>
  <c r="M173" i="6"/>
  <c r="K173" i="6"/>
  <c r="I173" i="6"/>
  <c r="G173" i="6"/>
  <c r="E173" i="6"/>
  <c r="AQ172" i="6"/>
  <c r="AO172" i="6"/>
  <c r="AM172" i="6"/>
  <c r="AK172" i="6"/>
  <c r="AI172" i="6"/>
  <c r="AG172" i="6"/>
  <c r="AE172" i="6"/>
  <c r="AC172" i="6"/>
  <c r="AA172" i="6"/>
  <c r="Y172" i="6"/>
  <c r="W172" i="6"/>
  <c r="U172" i="6"/>
  <c r="S172" i="6"/>
  <c r="Q172" i="6"/>
  <c r="O172" i="6"/>
  <c r="M172" i="6"/>
  <c r="K172" i="6"/>
  <c r="I172" i="6"/>
  <c r="G172" i="6"/>
  <c r="E172" i="6"/>
  <c r="AQ171" i="6"/>
  <c r="AO171" i="6"/>
  <c r="AM171" i="6"/>
  <c r="AK171" i="6"/>
  <c r="AI171" i="6"/>
  <c r="AG171" i="6"/>
  <c r="AE171" i="6"/>
  <c r="AC171" i="6"/>
  <c r="AA171" i="6"/>
  <c r="Y171" i="6"/>
  <c r="W171" i="6"/>
  <c r="U171" i="6"/>
  <c r="S171" i="6"/>
  <c r="Q171" i="6"/>
  <c r="O171" i="6"/>
  <c r="M171" i="6"/>
  <c r="K171" i="6"/>
  <c r="I171" i="6"/>
  <c r="G171" i="6"/>
  <c r="E171" i="6"/>
  <c r="AQ170" i="6"/>
  <c r="AO170" i="6"/>
  <c r="AM170" i="6"/>
  <c r="AK170" i="6"/>
  <c r="AI170" i="6"/>
  <c r="AG170" i="6"/>
  <c r="AE170" i="6"/>
  <c r="AC170" i="6"/>
  <c r="AA170" i="6"/>
  <c r="Y170" i="6"/>
  <c r="W170" i="6"/>
  <c r="U170" i="6"/>
  <c r="S170" i="6"/>
  <c r="Q170" i="6"/>
  <c r="O170" i="6"/>
  <c r="M170" i="6"/>
  <c r="K170" i="6"/>
  <c r="I170" i="6"/>
  <c r="G170" i="6"/>
  <c r="E170" i="6"/>
  <c r="AQ169" i="6"/>
  <c r="AO169" i="6"/>
  <c r="AM169" i="6"/>
  <c r="AK169" i="6"/>
  <c r="AI169" i="6"/>
  <c r="AG169" i="6"/>
  <c r="AE169" i="6"/>
  <c r="AC169" i="6"/>
  <c r="AA169" i="6"/>
  <c r="Y169" i="6"/>
  <c r="W169" i="6"/>
  <c r="U169" i="6"/>
  <c r="S169" i="6"/>
  <c r="Q169" i="6"/>
  <c r="O169" i="6"/>
  <c r="M169" i="6"/>
  <c r="K169" i="6"/>
  <c r="I169" i="6"/>
  <c r="G169" i="6"/>
  <c r="E169" i="6"/>
  <c r="AQ168" i="6"/>
  <c r="AO168" i="6"/>
  <c r="AM168" i="6"/>
  <c r="AK168" i="6"/>
  <c r="AI168" i="6"/>
  <c r="AG168" i="6"/>
  <c r="AE168" i="6"/>
  <c r="AC168" i="6"/>
  <c r="AA168" i="6"/>
  <c r="Y168" i="6"/>
  <c r="W168" i="6"/>
  <c r="U168" i="6"/>
  <c r="S168" i="6"/>
  <c r="Q168" i="6"/>
  <c r="O168" i="6"/>
  <c r="M168" i="6"/>
  <c r="K168" i="6"/>
  <c r="I168" i="6"/>
  <c r="G168" i="6"/>
  <c r="E168" i="6"/>
  <c r="AQ167" i="6"/>
  <c r="AO167" i="6"/>
  <c r="AM167" i="6"/>
  <c r="AK167" i="6"/>
  <c r="AI167" i="6"/>
  <c r="AG167" i="6"/>
  <c r="AE167" i="6"/>
  <c r="AC167" i="6"/>
  <c r="AA167" i="6"/>
  <c r="Y167" i="6"/>
  <c r="W167" i="6"/>
  <c r="U167" i="6"/>
  <c r="S167" i="6"/>
  <c r="Q167" i="6"/>
  <c r="O167" i="6"/>
  <c r="M167" i="6"/>
  <c r="K167" i="6"/>
  <c r="I167" i="6"/>
  <c r="G167" i="6"/>
  <c r="E167" i="6"/>
  <c r="AQ166" i="6"/>
  <c r="AO166" i="6"/>
  <c r="AM166" i="6"/>
  <c r="AK166" i="6"/>
  <c r="AI166" i="6"/>
  <c r="AG166" i="6"/>
  <c r="AE166" i="6"/>
  <c r="AC166" i="6"/>
  <c r="AA166" i="6"/>
  <c r="Y166" i="6"/>
  <c r="W166" i="6"/>
  <c r="U166" i="6"/>
  <c r="S166" i="6"/>
  <c r="Q166" i="6"/>
  <c r="O166" i="6"/>
  <c r="M166" i="6"/>
  <c r="K166" i="6"/>
  <c r="I166" i="6"/>
  <c r="G166" i="6"/>
  <c r="E166" i="6"/>
  <c r="AQ165" i="6"/>
  <c r="AO165" i="6"/>
  <c r="AM165" i="6"/>
  <c r="AK165" i="6"/>
  <c r="AI165" i="6"/>
  <c r="AG165" i="6"/>
  <c r="AE165" i="6"/>
  <c r="AC165" i="6"/>
  <c r="AA165" i="6"/>
  <c r="Y165" i="6"/>
  <c r="W165" i="6"/>
  <c r="U165" i="6"/>
  <c r="S165" i="6"/>
  <c r="Q165" i="6"/>
  <c r="O165" i="6"/>
  <c r="M165" i="6"/>
  <c r="K165" i="6"/>
  <c r="I165" i="6"/>
  <c r="G165" i="6"/>
  <c r="E165" i="6"/>
  <c r="AQ164" i="6"/>
  <c r="AO164" i="6"/>
  <c r="AM164" i="6"/>
  <c r="AK164" i="6"/>
  <c r="AI164" i="6"/>
  <c r="AG164" i="6"/>
  <c r="AE164" i="6"/>
  <c r="AC164" i="6"/>
  <c r="AA164" i="6"/>
  <c r="Y164" i="6"/>
  <c r="W164" i="6"/>
  <c r="U164" i="6"/>
  <c r="S164" i="6"/>
  <c r="Q164" i="6"/>
  <c r="O164" i="6"/>
  <c r="M164" i="6"/>
  <c r="K164" i="6"/>
  <c r="I164" i="6"/>
  <c r="G164" i="6"/>
  <c r="E164" i="6"/>
  <c r="AQ163" i="6"/>
  <c r="AO163" i="6"/>
  <c r="AM163" i="6"/>
  <c r="AK163" i="6"/>
  <c r="AI163" i="6"/>
  <c r="AG163" i="6"/>
  <c r="AE163" i="6"/>
  <c r="AC163" i="6"/>
  <c r="AA163" i="6"/>
  <c r="Y163" i="6"/>
  <c r="W163" i="6"/>
  <c r="U163" i="6"/>
  <c r="S163" i="6"/>
  <c r="Q163" i="6"/>
  <c r="O163" i="6"/>
  <c r="M163" i="6"/>
  <c r="K163" i="6"/>
  <c r="I163" i="6"/>
  <c r="G163" i="6"/>
  <c r="E163" i="6"/>
  <c r="AQ162" i="6"/>
  <c r="AO162" i="6"/>
  <c r="AM162" i="6"/>
  <c r="AK162" i="6"/>
  <c r="AI162" i="6"/>
  <c r="AG162" i="6"/>
  <c r="AE162" i="6"/>
  <c r="AC162" i="6"/>
  <c r="AA162" i="6"/>
  <c r="Y162" i="6"/>
  <c r="W162" i="6"/>
  <c r="U162" i="6"/>
  <c r="S162" i="6"/>
  <c r="Q162" i="6"/>
  <c r="O162" i="6"/>
  <c r="M162" i="6"/>
  <c r="K162" i="6"/>
  <c r="I162" i="6"/>
  <c r="G162" i="6"/>
  <c r="E162" i="6"/>
  <c r="AQ161" i="6"/>
  <c r="AO161" i="6"/>
  <c r="AM161" i="6"/>
  <c r="AK161" i="6"/>
  <c r="AI161" i="6"/>
  <c r="AG161" i="6"/>
  <c r="AE161" i="6"/>
  <c r="AC161" i="6"/>
  <c r="AA161" i="6"/>
  <c r="Y161" i="6"/>
  <c r="W161" i="6"/>
  <c r="U161" i="6"/>
  <c r="S161" i="6"/>
  <c r="Q161" i="6"/>
  <c r="O161" i="6"/>
  <c r="M161" i="6"/>
  <c r="K161" i="6"/>
  <c r="I161" i="6"/>
  <c r="G161" i="6"/>
  <c r="E161" i="6"/>
  <c r="AQ160" i="6"/>
  <c r="AO160" i="6"/>
  <c r="AM160" i="6"/>
  <c r="AK160" i="6"/>
  <c r="AI160" i="6"/>
  <c r="AG160" i="6"/>
  <c r="AE160" i="6"/>
  <c r="AC160" i="6"/>
  <c r="AA160" i="6"/>
  <c r="Y160" i="6"/>
  <c r="W160" i="6"/>
  <c r="U160" i="6"/>
  <c r="S160" i="6"/>
  <c r="Q160" i="6"/>
  <c r="O160" i="6"/>
  <c r="M160" i="6"/>
  <c r="K160" i="6"/>
  <c r="I160" i="6"/>
  <c r="G160" i="6"/>
  <c r="E160" i="6"/>
  <c r="AQ159" i="6"/>
  <c r="AO159" i="6"/>
  <c r="AM159" i="6"/>
  <c r="AK159" i="6"/>
  <c r="AI159" i="6"/>
  <c r="AG159" i="6"/>
  <c r="AE159" i="6"/>
  <c r="AC159" i="6"/>
  <c r="AA159" i="6"/>
  <c r="Y159" i="6"/>
  <c r="W159" i="6"/>
  <c r="U159" i="6"/>
  <c r="S159" i="6"/>
  <c r="Q159" i="6"/>
  <c r="O159" i="6"/>
  <c r="M159" i="6"/>
  <c r="K159" i="6"/>
  <c r="I159" i="6"/>
  <c r="G159" i="6"/>
  <c r="E159" i="6"/>
  <c r="AQ158" i="6"/>
  <c r="AO158" i="6"/>
  <c r="AM158" i="6"/>
  <c r="AK158" i="6"/>
  <c r="AI158" i="6"/>
  <c r="AG158" i="6"/>
  <c r="AE158" i="6"/>
  <c r="AC158" i="6"/>
  <c r="AA158" i="6"/>
  <c r="Y158" i="6"/>
  <c r="W158" i="6"/>
  <c r="U158" i="6"/>
  <c r="S158" i="6"/>
  <c r="Q158" i="6"/>
  <c r="O158" i="6"/>
  <c r="M158" i="6"/>
  <c r="K158" i="6"/>
  <c r="I158" i="6"/>
  <c r="G158" i="6"/>
  <c r="E158" i="6"/>
  <c r="AQ157" i="6"/>
  <c r="AO157" i="6"/>
  <c r="AM157" i="6"/>
  <c r="AK157" i="6"/>
  <c r="AI157" i="6"/>
  <c r="AG157" i="6"/>
  <c r="AE157" i="6"/>
  <c r="AC157" i="6"/>
  <c r="AA157" i="6"/>
  <c r="Y157" i="6"/>
  <c r="W157" i="6"/>
  <c r="U157" i="6"/>
  <c r="S157" i="6"/>
  <c r="Q157" i="6"/>
  <c r="O157" i="6"/>
  <c r="M157" i="6"/>
  <c r="K157" i="6"/>
  <c r="I157" i="6"/>
  <c r="G157" i="6"/>
  <c r="E157" i="6"/>
  <c r="AQ156" i="6"/>
  <c r="AO156" i="6"/>
  <c r="AM156" i="6"/>
  <c r="AK156" i="6"/>
  <c r="AI156" i="6"/>
  <c r="AG156" i="6"/>
  <c r="AE156" i="6"/>
  <c r="AC156" i="6"/>
  <c r="AA156" i="6"/>
  <c r="Y156" i="6"/>
  <c r="W156" i="6"/>
  <c r="U156" i="6"/>
  <c r="S156" i="6"/>
  <c r="Q156" i="6"/>
  <c r="O156" i="6"/>
  <c r="M156" i="6"/>
  <c r="K156" i="6"/>
  <c r="I156" i="6"/>
  <c r="G156" i="6"/>
  <c r="E156" i="6"/>
  <c r="AQ155" i="6"/>
  <c r="AO155" i="6"/>
  <c r="AM155" i="6"/>
  <c r="AK155" i="6"/>
  <c r="AI155" i="6"/>
  <c r="AG155" i="6"/>
  <c r="AE155" i="6"/>
  <c r="AC155" i="6"/>
  <c r="AA155" i="6"/>
  <c r="Y155" i="6"/>
  <c r="W155" i="6"/>
  <c r="U155" i="6"/>
  <c r="S155" i="6"/>
  <c r="Q155" i="6"/>
  <c r="O155" i="6"/>
  <c r="M155" i="6"/>
  <c r="K155" i="6"/>
  <c r="I155" i="6"/>
  <c r="G155" i="6"/>
  <c r="E155" i="6"/>
  <c r="AQ154" i="6"/>
  <c r="AO154" i="6"/>
  <c r="AM154" i="6"/>
  <c r="AK154" i="6"/>
  <c r="AI154" i="6"/>
  <c r="AG154" i="6"/>
  <c r="AE154" i="6"/>
  <c r="AC154" i="6"/>
  <c r="AA154" i="6"/>
  <c r="Y154" i="6"/>
  <c r="W154" i="6"/>
  <c r="U154" i="6"/>
  <c r="S154" i="6"/>
  <c r="Q154" i="6"/>
  <c r="O154" i="6"/>
  <c r="M154" i="6"/>
  <c r="K154" i="6"/>
  <c r="I154" i="6"/>
  <c r="G154" i="6"/>
  <c r="E154" i="6"/>
  <c r="AQ153" i="6"/>
  <c r="AO153" i="6"/>
  <c r="AM153" i="6"/>
  <c r="AK153" i="6"/>
  <c r="AI153" i="6"/>
  <c r="AG153" i="6"/>
  <c r="AE153" i="6"/>
  <c r="AC153" i="6"/>
  <c r="AA153" i="6"/>
  <c r="Y153" i="6"/>
  <c r="W153" i="6"/>
  <c r="U153" i="6"/>
  <c r="S153" i="6"/>
  <c r="Q153" i="6"/>
  <c r="O153" i="6"/>
  <c r="M153" i="6"/>
  <c r="K153" i="6"/>
  <c r="I153" i="6"/>
  <c r="G153" i="6"/>
  <c r="E153" i="6"/>
  <c r="AQ152" i="6"/>
  <c r="AO152" i="6"/>
  <c r="AM152" i="6"/>
  <c r="AK152" i="6"/>
  <c r="AI152" i="6"/>
  <c r="AG152" i="6"/>
  <c r="AE152" i="6"/>
  <c r="AC152" i="6"/>
  <c r="AA152" i="6"/>
  <c r="Y152" i="6"/>
  <c r="W152" i="6"/>
  <c r="U152" i="6"/>
  <c r="S152" i="6"/>
  <c r="Q152" i="6"/>
  <c r="O152" i="6"/>
  <c r="M152" i="6"/>
  <c r="K152" i="6"/>
  <c r="I152" i="6"/>
  <c r="G152" i="6"/>
  <c r="E152" i="6"/>
  <c r="AQ151" i="6"/>
  <c r="AO151" i="6"/>
  <c r="AM151" i="6"/>
  <c r="AK151" i="6"/>
  <c r="AI151" i="6"/>
  <c r="AG151" i="6"/>
  <c r="AE151" i="6"/>
  <c r="AC151" i="6"/>
  <c r="AA151" i="6"/>
  <c r="Y151" i="6"/>
  <c r="W151" i="6"/>
  <c r="U151" i="6"/>
  <c r="S151" i="6"/>
  <c r="Q151" i="6"/>
  <c r="O151" i="6"/>
  <c r="M151" i="6"/>
  <c r="K151" i="6"/>
  <c r="I151" i="6"/>
  <c r="G151" i="6"/>
  <c r="E151" i="6"/>
  <c r="AQ150" i="6"/>
  <c r="AO150" i="6"/>
  <c r="AM150" i="6"/>
  <c r="AK150" i="6"/>
  <c r="AI150" i="6"/>
  <c r="AG150" i="6"/>
  <c r="AE150" i="6"/>
  <c r="AC150" i="6"/>
  <c r="AA150" i="6"/>
  <c r="Y150" i="6"/>
  <c r="W150" i="6"/>
  <c r="U150" i="6"/>
  <c r="S150" i="6"/>
  <c r="Q150" i="6"/>
  <c r="O150" i="6"/>
  <c r="M150" i="6"/>
  <c r="K150" i="6"/>
  <c r="I150" i="6"/>
  <c r="G150" i="6"/>
  <c r="E150" i="6"/>
  <c r="AQ149" i="6"/>
  <c r="AO149" i="6"/>
  <c r="AM149" i="6"/>
  <c r="AK149" i="6"/>
  <c r="AI149" i="6"/>
  <c r="AG149" i="6"/>
  <c r="AE149" i="6"/>
  <c r="AC149" i="6"/>
  <c r="AA149" i="6"/>
  <c r="Y149" i="6"/>
  <c r="W149" i="6"/>
  <c r="U149" i="6"/>
  <c r="S149" i="6"/>
  <c r="Q149" i="6"/>
  <c r="O149" i="6"/>
  <c r="M149" i="6"/>
  <c r="K149" i="6"/>
  <c r="I149" i="6"/>
  <c r="G149" i="6"/>
  <c r="E149" i="6"/>
  <c r="AQ148" i="6"/>
  <c r="AO148" i="6"/>
  <c r="AM148" i="6"/>
  <c r="AK148" i="6"/>
  <c r="AI148" i="6"/>
  <c r="AG148" i="6"/>
  <c r="AE148" i="6"/>
  <c r="AC148" i="6"/>
  <c r="AA148" i="6"/>
  <c r="Y148" i="6"/>
  <c r="W148" i="6"/>
  <c r="U148" i="6"/>
  <c r="S148" i="6"/>
  <c r="Q148" i="6"/>
  <c r="O148" i="6"/>
  <c r="M148" i="6"/>
  <c r="K148" i="6"/>
  <c r="I148" i="6"/>
  <c r="G148" i="6"/>
  <c r="E148" i="6"/>
  <c r="AQ147" i="6"/>
  <c r="AO147" i="6"/>
  <c r="AM147" i="6"/>
  <c r="AK147" i="6"/>
  <c r="AI147" i="6"/>
  <c r="AG147" i="6"/>
  <c r="AE147" i="6"/>
  <c r="AC147" i="6"/>
  <c r="AA147" i="6"/>
  <c r="Y147" i="6"/>
  <c r="W147" i="6"/>
  <c r="U147" i="6"/>
  <c r="S147" i="6"/>
  <c r="Q147" i="6"/>
  <c r="O147" i="6"/>
  <c r="M147" i="6"/>
  <c r="K147" i="6"/>
  <c r="I147" i="6"/>
  <c r="G147" i="6"/>
  <c r="E147" i="6"/>
  <c r="AQ146" i="6"/>
  <c r="AO146" i="6"/>
  <c r="AM146" i="6"/>
  <c r="AK146" i="6"/>
  <c r="AI146" i="6"/>
  <c r="AG146" i="6"/>
  <c r="AE146" i="6"/>
  <c r="AC146" i="6"/>
  <c r="AA146" i="6"/>
  <c r="Y146" i="6"/>
  <c r="W146" i="6"/>
  <c r="U146" i="6"/>
  <c r="S146" i="6"/>
  <c r="Q146" i="6"/>
  <c r="O146" i="6"/>
  <c r="M146" i="6"/>
  <c r="K146" i="6"/>
  <c r="I146" i="6"/>
  <c r="G146" i="6"/>
  <c r="E146" i="6"/>
  <c r="AQ145" i="6"/>
  <c r="AO145" i="6"/>
  <c r="AM145" i="6"/>
  <c r="AK145" i="6"/>
  <c r="AI145" i="6"/>
  <c r="AG145" i="6"/>
  <c r="AE145" i="6"/>
  <c r="AC145" i="6"/>
  <c r="AA145" i="6"/>
  <c r="Y145" i="6"/>
  <c r="W145" i="6"/>
  <c r="U145" i="6"/>
  <c r="S145" i="6"/>
  <c r="Q145" i="6"/>
  <c r="O145" i="6"/>
  <c r="M145" i="6"/>
  <c r="K145" i="6"/>
  <c r="I145" i="6"/>
  <c r="G145" i="6"/>
  <c r="E145" i="6"/>
  <c r="AQ144" i="6"/>
  <c r="AO144" i="6"/>
  <c r="AM144" i="6"/>
  <c r="AK144" i="6"/>
  <c r="AI144" i="6"/>
  <c r="AG144" i="6"/>
  <c r="AE144" i="6"/>
  <c r="AC144" i="6"/>
  <c r="AA144" i="6"/>
  <c r="Y144" i="6"/>
  <c r="W144" i="6"/>
  <c r="U144" i="6"/>
  <c r="S144" i="6"/>
  <c r="Q144" i="6"/>
  <c r="O144" i="6"/>
  <c r="M144" i="6"/>
  <c r="K144" i="6"/>
  <c r="I144" i="6"/>
  <c r="G144" i="6"/>
  <c r="E144" i="6"/>
  <c r="AQ143" i="6"/>
  <c r="AO143" i="6"/>
  <c r="AM143" i="6"/>
  <c r="AK143" i="6"/>
  <c r="AI143" i="6"/>
  <c r="AG143" i="6"/>
  <c r="AE143" i="6"/>
  <c r="AC143" i="6"/>
  <c r="AA143" i="6"/>
  <c r="Y143" i="6"/>
  <c r="W143" i="6"/>
  <c r="U143" i="6"/>
  <c r="S143" i="6"/>
  <c r="Q143" i="6"/>
  <c r="O143" i="6"/>
  <c r="M143" i="6"/>
  <c r="K143" i="6"/>
  <c r="I143" i="6"/>
  <c r="G143" i="6"/>
  <c r="E143" i="6"/>
  <c r="AQ142" i="6"/>
  <c r="AO142" i="6"/>
  <c r="AM142" i="6"/>
  <c r="AK142" i="6"/>
  <c r="AI142" i="6"/>
  <c r="AG142" i="6"/>
  <c r="AE142" i="6"/>
  <c r="AC142" i="6"/>
  <c r="AA142" i="6"/>
  <c r="Y142" i="6"/>
  <c r="W142" i="6"/>
  <c r="U142" i="6"/>
  <c r="S142" i="6"/>
  <c r="Q142" i="6"/>
  <c r="O142" i="6"/>
  <c r="M142" i="6"/>
  <c r="K142" i="6"/>
  <c r="I142" i="6"/>
  <c r="G142" i="6"/>
  <c r="E142" i="6"/>
  <c r="AQ141" i="6"/>
  <c r="AO141" i="6"/>
  <c r="AM141" i="6"/>
  <c r="AK141" i="6"/>
  <c r="AI141" i="6"/>
  <c r="AG141" i="6"/>
  <c r="AE141" i="6"/>
  <c r="AC141" i="6"/>
  <c r="AA141" i="6"/>
  <c r="Y141" i="6"/>
  <c r="W141" i="6"/>
  <c r="U141" i="6"/>
  <c r="S141" i="6"/>
  <c r="Q141" i="6"/>
  <c r="O141" i="6"/>
  <c r="M141" i="6"/>
  <c r="K141" i="6"/>
  <c r="I141" i="6"/>
  <c r="G141" i="6"/>
  <c r="E141" i="6"/>
  <c r="AQ140" i="6"/>
  <c r="AO140" i="6"/>
  <c r="AM140" i="6"/>
  <c r="AK140" i="6"/>
  <c r="AI140" i="6"/>
  <c r="AG140" i="6"/>
  <c r="AE140" i="6"/>
  <c r="AC140" i="6"/>
  <c r="AA140" i="6"/>
  <c r="Y140" i="6"/>
  <c r="W140" i="6"/>
  <c r="U140" i="6"/>
  <c r="S140" i="6"/>
  <c r="Q140" i="6"/>
  <c r="O140" i="6"/>
  <c r="M140" i="6"/>
  <c r="K140" i="6"/>
  <c r="I140" i="6"/>
  <c r="G140" i="6"/>
  <c r="E140" i="6"/>
  <c r="AQ139" i="6"/>
  <c r="AO139" i="6"/>
  <c r="AM139" i="6"/>
  <c r="AK139" i="6"/>
  <c r="AI139" i="6"/>
  <c r="AG139" i="6"/>
  <c r="AE139" i="6"/>
  <c r="AC139" i="6"/>
  <c r="AA139" i="6"/>
  <c r="Y139" i="6"/>
  <c r="W139" i="6"/>
  <c r="U139" i="6"/>
  <c r="S139" i="6"/>
  <c r="Q139" i="6"/>
  <c r="O139" i="6"/>
  <c r="M139" i="6"/>
  <c r="K139" i="6"/>
  <c r="I139" i="6"/>
  <c r="G139" i="6"/>
  <c r="E139" i="6"/>
  <c r="AQ138" i="6"/>
  <c r="AO138" i="6"/>
  <c r="AM138" i="6"/>
  <c r="AK138" i="6"/>
  <c r="AI138" i="6"/>
  <c r="AG138" i="6"/>
  <c r="AE138" i="6"/>
  <c r="AC138" i="6"/>
  <c r="AA138" i="6"/>
  <c r="Y138" i="6"/>
  <c r="W138" i="6"/>
  <c r="U138" i="6"/>
  <c r="S138" i="6"/>
  <c r="Q138" i="6"/>
  <c r="O138" i="6"/>
  <c r="M138" i="6"/>
  <c r="K138" i="6"/>
  <c r="I138" i="6"/>
  <c r="G138" i="6"/>
  <c r="E138" i="6"/>
  <c r="AQ137" i="6"/>
  <c r="AO137" i="6"/>
  <c r="AM137" i="6"/>
  <c r="AK137" i="6"/>
  <c r="AI137" i="6"/>
  <c r="AG137" i="6"/>
  <c r="AE137" i="6"/>
  <c r="AC137" i="6"/>
  <c r="AA137" i="6"/>
  <c r="Y137" i="6"/>
  <c r="W137" i="6"/>
  <c r="U137" i="6"/>
  <c r="S137" i="6"/>
  <c r="Q137" i="6"/>
  <c r="O137" i="6"/>
  <c r="M137" i="6"/>
  <c r="K137" i="6"/>
  <c r="I137" i="6"/>
  <c r="G137" i="6"/>
  <c r="E137" i="6"/>
  <c r="AQ136" i="6"/>
  <c r="AO136" i="6"/>
  <c r="AM136" i="6"/>
  <c r="AK136" i="6"/>
  <c r="AI136" i="6"/>
  <c r="AG136" i="6"/>
  <c r="AE136" i="6"/>
  <c r="AC136" i="6"/>
  <c r="AA136" i="6"/>
  <c r="Y136" i="6"/>
  <c r="W136" i="6"/>
  <c r="U136" i="6"/>
  <c r="S136" i="6"/>
  <c r="Q136" i="6"/>
  <c r="O136" i="6"/>
  <c r="M136" i="6"/>
  <c r="K136" i="6"/>
  <c r="I136" i="6"/>
  <c r="G136" i="6"/>
  <c r="E136" i="6"/>
  <c r="AQ135" i="6"/>
  <c r="AO135" i="6"/>
  <c r="AM135" i="6"/>
  <c r="AK135" i="6"/>
  <c r="AI135" i="6"/>
  <c r="AG135" i="6"/>
  <c r="AE135" i="6"/>
  <c r="AC135" i="6"/>
  <c r="AA135" i="6"/>
  <c r="Y135" i="6"/>
  <c r="W135" i="6"/>
  <c r="U135" i="6"/>
  <c r="S135" i="6"/>
  <c r="Q135" i="6"/>
  <c r="O135" i="6"/>
  <c r="M135" i="6"/>
  <c r="K135" i="6"/>
  <c r="I135" i="6"/>
  <c r="G135" i="6"/>
  <c r="E135" i="6"/>
  <c r="AQ134" i="6"/>
  <c r="AO134" i="6"/>
  <c r="AM134" i="6"/>
  <c r="AK134" i="6"/>
  <c r="AI134" i="6"/>
  <c r="AG134" i="6"/>
  <c r="AE134" i="6"/>
  <c r="AC134" i="6"/>
  <c r="AA134" i="6"/>
  <c r="Y134" i="6"/>
  <c r="W134" i="6"/>
  <c r="U134" i="6"/>
  <c r="S134" i="6"/>
  <c r="Q134" i="6"/>
  <c r="O134" i="6"/>
  <c r="M134" i="6"/>
  <c r="K134" i="6"/>
  <c r="I134" i="6"/>
  <c r="G134" i="6"/>
  <c r="E134" i="6"/>
  <c r="AQ133" i="6"/>
  <c r="AO133" i="6"/>
  <c r="AM133" i="6"/>
  <c r="AK133" i="6"/>
  <c r="AI133" i="6"/>
  <c r="AG133" i="6"/>
  <c r="AE133" i="6"/>
  <c r="AC133" i="6"/>
  <c r="AA133" i="6"/>
  <c r="Y133" i="6"/>
  <c r="W133" i="6"/>
  <c r="U133" i="6"/>
  <c r="S133" i="6"/>
  <c r="Q133" i="6"/>
  <c r="O133" i="6"/>
  <c r="M133" i="6"/>
  <c r="K133" i="6"/>
  <c r="I133" i="6"/>
  <c r="G133" i="6"/>
  <c r="E133" i="6"/>
  <c r="AQ132" i="6"/>
  <c r="AO132" i="6"/>
  <c r="AM132" i="6"/>
  <c r="AK132" i="6"/>
  <c r="AI132" i="6"/>
  <c r="AG132" i="6"/>
  <c r="AE132" i="6"/>
  <c r="AC132" i="6"/>
  <c r="AA132" i="6"/>
  <c r="Y132" i="6"/>
  <c r="W132" i="6"/>
  <c r="U132" i="6"/>
  <c r="S132" i="6"/>
  <c r="Q132" i="6"/>
  <c r="O132" i="6"/>
  <c r="M132" i="6"/>
  <c r="K132" i="6"/>
  <c r="I132" i="6"/>
  <c r="G132" i="6"/>
  <c r="E132" i="6"/>
  <c r="AQ131" i="6"/>
  <c r="AO131" i="6"/>
  <c r="AM131" i="6"/>
  <c r="AK131" i="6"/>
  <c r="AI131" i="6"/>
  <c r="AG131" i="6"/>
  <c r="AE131" i="6"/>
  <c r="AC131" i="6"/>
  <c r="AA131" i="6"/>
  <c r="Y131" i="6"/>
  <c r="W131" i="6"/>
  <c r="U131" i="6"/>
  <c r="S131" i="6"/>
  <c r="Q131" i="6"/>
  <c r="O131" i="6"/>
  <c r="M131" i="6"/>
  <c r="K131" i="6"/>
  <c r="I131" i="6"/>
  <c r="G131" i="6"/>
  <c r="E131" i="6"/>
  <c r="AQ130" i="6"/>
  <c r="AO130" i="6"/>
  <c r="AM130" i="6"/>
  <c r="AK130" i="6"/>
  <c r="AI130" i="6"/>
  <c r="AG130" i="6"/>
  <c r="AE130" i="6"/>
  <c r="AC130" i="6"/>
  <c r="AA130" i="6"/>
  <c r="Y130" i="6"/>
  <c r="W130" i="6"/>
  <c r="U130" i="6"/>
  <c r="S130" i="6"/>
  <c r="Q130" i="6"/>
  <c r="O130" i="6"/>
  <c r="M130" i="6"/>
  <c r="K130" i="6"/>
  <c r="I130" i="6"/>
  <c r="G130" i="6"/>
  <c r="E130" i="6"/>
  <c r="AQ129" i="6"/>
  <c r="AO129" i="6"/>
  <c r="AM129" i="6"/>
  <c r="AK129" i="6"/>
  <c r="AI129" i="6"/>
  <c r="AG129" i="6"/>
  <c r="AE129" i="6"/>
  <c r="AC129" i="6"/>
  <c r="AA129" i="6"/>
  <c r="Y129" i="6"/>
  <c r="W129" i="6"/>
  <c r="U129" i="6"/>
  <c r="S129" i="6"/>
  <c r="Q129" i="6"/>
  <c r="O129" i="6"/>
  <c r="M129" i="6"/>
  <c r="K129" i="6"/>
  <c r="I129" i="6"/>
  <c r="G129" i="6"/>
  <c r="E129" i="6"/>
  <c r="AQ128" i="6"/>
  <c r="AO128" i="6"/>
  <c r="AM128" i="6"/>
  <c r="AK128" i="6"/>
  <c r="AI128" i="6"/>
  <c r="AG128" i="6"/>
  <c r="AE128" i="6"/>
  <c r="AC128" i="6"/>
  <c r="AA128" i="6"/>
  <c r="Y128" i="6"/>
  <c r="W128" i="6"/>
  <c r="U128" i="6"/>
  <c r="S128" i="6"/>
  <c r="Q128" i="6"/>
  <c r="O128" i="6"/>
  <c r="M128" i="6"/>
  <c r="K128" i="6"/>
  <c r="I128" i="6"/>
  <c r="G128" i="6"/>
  <c r="E128" i="6"/>
  <c r="AQ127" i="6"/>
  <c r="AO127" i="6"/>
  <c r="AM127" i="6"/>
  <c r="AK127" i="6"/>
  <c r="AI127" i="6"/>
  <c r="AG127" i="6"/>
  <c r="AE127" i="6"/>
  <c r="AC127" i="6"/>
  <c r="AA127" i="6"/>
  <c r="Y127" i="6"/>
  <c r="W127" i="6"/>
  <c r="U127" i="6"/>
  <c r="S127" i="6"/>
  <c r="Q127" i="6"/>
  <c r="O127" i="6"/>
  <c r="M127" i="6"/>
  <c r="K127" i="6"/>
  <c r="I127" i="6"/>
  <c r="G127" i="6"/>
  <c r="E127" i="6"/>
  <c r="AQ126" i="6"/>
  <c r="AO126" i="6"/>
  <c r="AM126" i="6"/>
  <c r="AK126" i="6"/>
  <c r="AI126" i="6"/>
  <c r="AG126" i="6"/>
  <c r="AE126" i="6"/>
  <c r="AC126" i="6"/>
  <c r="AA126" i="6"/>
  <c r="Y126" i="6"/>
  <c r="W126" i="6"/>
  <c r="U126" i="6"/>
  <c r="S126" i="6"/>
  <c r="Q126" i="6"/>
  <c r="O126" i="6"/>
  <c r="M126" i="6"/>
  <c r="K126" i="6"/>
  <c r="I126" i="6"/>
  <c r="G126" i="6"/>
  <c r="E126" i="6"/>
  <c r="AQ125" i="6"/>
  <c r="AO125" i="6"/>
  <c r="AM125" i="6"/>
  <c r="AK125" i="6"/>
  <c r="AI125" i="6"/>
  <c r="AG125" i="6"/>
  <c r="AE125" i="6"/>
  <c r="AC125" i="6"/>
  <c r="AA125" i="6"/>
  <c r="Y125" i="6"/>
  <c r="W125" i="6"/>
  <c r="U125" i="6"/>
  <c r="S125" i="6"/>
  <c r="Q125" i="6"/>
  <c r="O125" i="6"/>
  <c r="M125" i="6"/>
  <c r="K125" i="6"/>
  <c r="I125" i="6"/>
  <c r="G125" i="6"/>
  <c r="E125" i="6"/>
  <c r="AQ124" i="6"/>
  <c r="AO124" i="6"/>
  <c r="AM124" i="6"/>
  <c r="AK124" i="6"/>
  <c r="AI124" i="6"/>
  <c r="AG124" i="6"/>
  <c r="AE124" i="6"/>
  <c r="AC124" i="6"/>
  <c r="AA124" i="6"/>
  <c r="Y124" i="6"/>
  <c r="W124" i="6"/>
  <c r="U124" i="6"/>
  <c r="S124" i="6"/>
  <c r="Q124" i="6"/>
  <c r="O124" i="6"/>
  <c r="M124" i="6"/>
  <c r="K124" i="6"/>
  <c r="I124" i="6"/>
  <c r="G124" i="6"/>
  <c r="E124" i="6"/>
  <c r="AQ123" i="6"/>
  <c r="AO123" i="6"/>
  <c r="AM123" i="6"/>
  <c r="AK123" i="6"/>
  <c r="AI123" i="6"/>
  <c r="AG123" i="6"/>
  <c r="AE123" i="6"/>
  <c r="AC123" i="6"/>
  <c r="AA123" i="6"/>
  <c r="Y123" i="6"/>
  <c r="W123" i="6"/>
  <c r="U123" i="6"/>
  <c r="S123" i="6"/>
  <c r="Q123" i="6"/>
  <c r="O123" i="6"/>
  <c r="M123" i="6"/>
  <c r="K123" i="6"/>
  <c r="I123" i="6"/>
  <c r="G123" i="6"/>
  <c r="E123" i="6"/>
  <c r="AQ122" i="6"/>
  <c r="AO122" i="6"/>
  <c r="AM122" i="6"/>
  <c r="AK122" i="6"/>
  <c r="AI122" i="6"/>
  <c r="AG122" i="6"/>
  <c r="AE122" i="6"/>
  <c r="AC122" i="6"/>
  <c r="AA122" i="6"/>
  <c r="Y122" i="6"/>
  <c r="W122" i="6"/>
  <c r="U122" i="6"/>
  <c r="S122" i="6"/>
  <c r="Q122" i="6"/>
  <c r="O122" i="6"/>
  <c r="M122" i="6"/>
  <c r="K122" i="6"/>
  <c r="I122" i="6"/>
  <c r="G122" i="6"/>
  <c r="E122" i="6"/>
  <c r="AQ121" i="6"/>
  <c r="AO121" i="6"/>
  <c r="AM121" i="6"/>
  <c r="AK121" i="6"/>
  <c r="AI121" i="6"/>
  <c r="AG121" i="6"/>
  <c r="AE121" i="6"/>
  <c r="AC121" i="6"/>
  <c r="AA121" i="6"/>
  <c r="Y121" i="6"/>
  <c r="W121" i="6"/>
  <c r="U121" i="6"/>
  <c r="S121" i="6"/>
  <c r="Q121" i="6"/>
  <c r="O121" i="6"/>
  <c r="M121" i="6"/>
  <c r="K121" i="6"/>
  <c r="I121" i="6"/>
  <c r="G121" i="6"/>
  <c r="E121" i="6"/>
  <c r="AQ120" i="6"/>
  <c r="AO120" i="6"/>
  <c r="AM120" i="6"/>
  <c r="AK120" i="6"/>
  <c r="AI120" i="6"/>
  <c r="AG120" i="6"/>
  <c r="AE120" i="6"/>
  <c r="AC120" i="6"/>
  <c r="AA120" i="6"/>
  <c r="Y120" i="6"/>
  <c r="W120" i="6"/>
  <c r="U120" i="6"/>
  <c r="S120" i="6"/>
  <c r="Q120" i="6"/>
  <c r="O120" i="6"/>
  <c r="M120" i="6"/>
  <c r="K120" i="6"/>
  <c r="I120" i="6"/>
  <c r="G120" i="6"/>
  <c r="E120" i="6"/>
  <c r="AQ119" i="6"/>
  <c r="AO119" i="6"/>
  <c r="AM119" i="6"/>
  <c r="AK119" i="6"/>
  <c r="AI119" i="6"/>
  <c r="AG119" i="6"/>
  <c r="AE119" i="6"/>
  <c r="AC119" i="6"/>
  <c r="AA119" i="6"/>
  <c r="Y119" i="6"/>
  <c r="W119" i="6"/>
  <c r="U119" i="6"/>
  <c r="S119" i="6"/>
  <c r="Q119" i="6"/>
  <c r="O119" i="6"/>
  <c r="M119" i="6"/>
  <c r="K119" i="6"/>
  <c r="I119" i="6"/>
  <c r="G119" i="6"/>
  <c r="E119" i="6"/>
  <c r="AQ118" i="6"/>
  <c r="AO118" i="6"/>
  <c r="AM118" i="6"/>
  <c r="AK118" i="6"/>
  <c r="AI118" i="6"/>
  <c r="AG118" i="6"/>
  <c r="AE118" i="6"/>
  <c r="AC118" i="6"/>
  <c r="AA118" i="6"/>
  <c r="Y118" i="6"/>
  <c r="W118" i="6"/>
  <c r="U118" i="6"/>
  <c r="S118" i="6"/>
  <c r="Q118" i="6"/>
  <c r="O118" i="6"/>
  <c r="M118" i="6"/>
  <c r="K118" i="6"/>
  <c r="I118" i="6"/>
  <c r="G118" i="6"/>
  <c r="E118" i="6"/>
  <c r="AQ117" i="6"/>
  <c r="AO117" i="6"/>
  <c r="AM117" i="6"/>
  <c r="AK117" i="6"/>
  <c r="AI117" i="6"/>
  <c r="AG117" i="6"/>
  <c r="AE117" i="6"/>
  <c r="AC117" i="6"/>
  <c r="AA117" i="6"/>
  <c r="Y117" i="6"/>
  <c r="W117" i="6"/>
  <c r="U117" i="6"/>
  <c r="S117" i="6"/>
  <c r="Q117" i="6"/>
  <c r="O117" i="6"/>
  <c r="M117" i="6"/>
  <c r="K117" i="6"/>
  <c r="I117" i="6"/>
  <c r="G117" i="6"/>
  <c r="E117" i="6"/>
  <c r="AQ116" i="6"/>
  <c r="AO116" i="6"/>
  <c r="AM116" i="6"/>
  <c r="AK116" i="6"/>
  <c r="AI116" i="6"/>
  <c r="AG116" i="6"/>
  <c r="AE116" i="6"/>
  <c r="AC116" i="6"/>
  <c r="AA116" i="6"/>
  <c r="Y116" i="6"/>
  <c r="W116" i="6"/>
  <c r="U116" i="6"/>
  <c r="S116" i="6"/>
  <c r="Q116" i="6"/>
  <c r="O116" i="6"/>
  <c r="M116" i="6"/>
  <c r="K116" i="6"/>
  <c r="I116" i="6"/>
  <c r="G116" i="6"/>
  <c r="E116" i="6"/>
  <c r="AQ115" i="6"/>
  <c r="AO115" i="6"/>
  <c r="AM115" i="6"/>
  <c r="AK115" i="6"/>
  <c r="AI115" i="6"/>
  <c r="AG115" i="6"/>
  <c r="AE115" i="6"/>
  <c r="AC115" i="6"/>
  <c r="AA115" i="6"/>
  <c r="Y115" i="6"/>
  <c r="W115" i="6"/>
  <c r="U115" i="6"/>
  <c r="S115" i="6"/>
  <c r="Q115" i="6"/>
  <c r="O115" i="6"/>
  <c r="M115" i="6"/>
  <c r="K115" i="6"/>
  <c r="I115" i="6"/>
  <c r="G115" i="6"/>
  <c r="E115" i="6"/>
  <c r="AQ114" i="6"/>
  <c r="AO114" i="6"/>
  <c r="AM114" i="6"/>
  <c r="AK114" i="6"/>
  <c r="AI114" i="6"/>
  <c r="AG114" i="6"/>
  <c r="AE114" i="6"/>
  <c r="AC114" i="6"/>
  <c r="AA114" i="6"/>
  <c r="Y114" i="6"/>
  <c r="W114" i="6"/>
  <c r="U114" i="6"/>
  <c r="S114" i="6"/>
  <c r="Q114" i="6"/>
  <c r="O114" i="6"/>
  <c r="M114" i="6"/>
  <c r="K114" i="6"/>
  <c r="I114" i="6"/>
  <c r="G114" i="6"/>
  <c r="E114" i="6"/>
  <c r="AQ113" i="6"/>
  <c r="AO113" i="6"/>
  <c r="AM113" i="6"/>
  <c r="AK113" i="6"/>
  <c r="AI113" i="6"/>
  <c r="AG113" i="6"/>
  <c r="AE113" i="6"/>
  <c r="AC113" i="6"/>
  <c r="AA113" i="6"/>
  <c r="Y113" i="6"/>
  <c r="W113" i="6"/>
  <c r="U113" i="6"/>
  <c r="S113" i="6"/>
  <c r="Q113" i="6"/>
  <c r="O113" i="6"/>
  <c r="M113" i="6"/>
  <c r="K113" i="6"/>
  <c r="I113" i="6"/>
  <c r="G113" i="6"/>
  <c r="E113" i="6"/>
  <c r="AQ112" i="6"/>
  <c r="AO112" i="6"/>
  <c r="AM112" i="6"/>
  <c r="AK112" i="6"/>
  <c r="AI112" i="6"/>
  <c r="AG112" i="6"/>
  <c r="AE112" i="6"/>
  <c r="AC112" i="6"/>
  <c r="AA112" i="6"/>
  <c r="Y112" i="6"/>
  <c r="W112" i="6"/>
  <c r="U112" i="6"/>
  <c r="S112" i="6"/>
  <c r="Q112" i="6"/>
  <c r="O112" i="6"/>
  <c r="M112" i="6"/>
  <c r="K112" i="6"/>
  <c r="I112" i="6"/>
  <c r="G112" i="6"/>
  <c r="E112" i="6"/>
  <c r="AQ111" i="6"/>
  <c r="AO111" i="6"/>
  <c r="AM111" i="6"/>
  <c r="AK111" i="6"/>
  <c r="AI111" i="6"/>
  <c r="AG111" i="6"/>
  <c r="AE111" i="6"/>
  <c r="AC111" i="6"/>
  <c r="AA111" i="6"/>
  <c r="Y111" i="6"/>
  <c r="W111" i="6"/>
  <c r="U111" i="6"/>
  <c r="S111" i="6"/>
  <c r="Q111" i="6"/>
  <c r="O111" i="6"/>
  <c r="M111" i="6"/>
  <c r="K111" i="6"/>
  <c r="I111" i="6"/>
  <c r="G111" i="6"/>
  <c r="E111" i="6"/>
  <c r="AQ110" i="6"/>
  <c r="AO110" i="6"/>
  <c r="AM110" i="6"/>
  <c r="AK110" i="6"/>
  <c r="AI110" i="6"/>
  <c r="AG110" i="6"/>
  <c r="AE110" i="6"/>
  <c r="AC110" i="6"/>
  <c r="AA110" i="6"/>
  <c r="Y110" i="6"/>
  <c r="W110" i="6"/>
  <c r="U110" i="6"/>
  <c r="S110" i="6"/>
  <c r="Q110" i="6"/>
  <c r="O110" i="6"/>
  <c r="M110" i="6"/>
  <c r="K110" i="6"/>
  <c r="I110" i="6"/>
  <c r="G110" i="6"/>
  <c r="E110" i="6"/>
  <c r="AQ109" i="6"/>
  <c r="AO109" i="6"/>
  <c r="AM109" i="6"/>
  <c r="AK109" i="6"/>
  <c r="AI109" i="6"/>
  <c r="AG109" i="6"/>
  <c r="AE109" i="6"/>
  <c r="AC109" i="6"/>
  <c r="AA109" i="6"/>
  <c r="Y109" i="6"/>
  <c r="W109" i="6"/>
  <c r="U109" i="6"/>
  <c r="S109" i="6"/>
  <c r="Q109" i="6"/>
  <c r="O109" i="6"/>
  <c r="M109" i="6"/>
  <c r="K109" i="6"/>
  <c r="I109" i="6"/>
  <c r="G109" i="6"/>
  <c r="E109" i="6"/>
  <c r="AQ108" i="6"/>
  <c r="AO108" i="6"/>
  <c r="AM108" i="6"/>
  <c r="AK108" i="6"/>
  <c r="AI108" i="6"/>
  <c r="AG108" i="6"/>
  <c r="AE108" i="6"/>
  <c r="AC108" i="6"/>
  <c r="AA108" i="6"/>
  <c r="Y108" i="6"/>
  <c r="W108" i="6"/>
  <c r="U108" i="6"/>
  <c r="S108" i="6"/>
  <c r="Q108" i="6"/>
  <c r="O108" i="6"/>
  <c r="M108" i="6"/>
  <c r="K108" i="6"/>
  <c r="I108" i="6"/>
  <c r="G108" i="6"/>
  <c r="E108" i="6"/>
  <c r="AQ107" i="6"/>
  <c r="AO107" i="6"/>
  <c r="AM107" i="6"/>
  <c r="AK107" i="6"/>
  <c r="AI107" i="6"/>
  <c r="AG107" i="6"/>
  <c r="AE107" i="6"/>
  <c r="AC107" i="6"/>
  <c r="AA107" i="6"/>
  <c r="Y107" i="6"/>
  <c r="W107" i="6"/>
  <c r="U107" i="6"/>
  <c r="S107" i="6"/>
  <c r="Q107" i="6"/>
  <c r="O107" i="6"/>
  <c r="M107" i="6"/>
  <c r="K107" i="6"/>
  <c r="I107" i="6"/>
  <c r="G107" i="6"/>
  <c r="E107" i="6"/>
  <c r="AQ106" i="6"/>
  <c r="AO106" i="6"/>
  <c r="AM106" i="6"/>
  <c r="AK106" i="6"/>
  <c r="AI106" i="6"/>
  <c r="AG106" i="6"/>
  <c r="AE106" i="6"/>
  <c r="AC106" i="6"/>
  <c r="AA106" i="6"/>
  <c r="Y106" i="6"/>
  <c r="W106" i="6"/>
  <c r="U106" i="6"/>
  <c r="S106" i="6"/>
  <c r="Q106" i="6"/>
  <c r="O106" i="6"/>
  <c r="M106" i="6"/>
  <c r="K106" i="6"/>
  <c r="I106" i="6"/>
  <c r="G106" i="6"/>
  <c r="E106" i="6"/>
  <c r="AQ105" i="6"/>
  <c r="AO105" i="6"/>
  <c r="AM105" i="6"/>
  <c r="AK105" i="6"/>
  <c r="AI105" i="6"/>
  <c r="AG105" i="6"/>
  <c r="AE105" i="6"/>
  <c r="AC105" i="6"/>
  <c r="AA105" i="6"/>
  <c r="Y105" i="6"/>
  <c r="W105" i="6"/>
  <c r="U105" i="6"/>
  <c r="S105" i="6"/>
  <c r="Q105" i="6"/>
  <c r="O105" i="6"/>
  <c r="M105" i="6"/>
  <c r="K105" i="6"/>
  <c r="I105" i="6"/>
  <c r="G105" i="6"/>
  <c r="E105" i="6"/>
  <c r="AQ104" i="6"/>
  <c r="AO104" i="6"/>
  <c r="AM104" i="6"/>
  <c r="AK104" i="6"/>
  <c r="AI104" i="6"/>
  <c r="AG104" i="6"/>
  <c r="AE104" i="6"/>
  <c r="AC104" i="6"/>
  <c r="AA104" i="6"/>
  <c r="Y104" i="6"/>
  <c r="W104" i="6"/>
  <c r="U104" i="6"/>
  <c r="S104" i="6"/>
  <c r="Q104" i="6"/>
  <c r="O104" i="6"/>
  <c r="M104" i="6"/>
  <c r="K104" i="6"/>
  <c r="I104" i="6"/>
  <c r="G104" i="6"/>
  <c r="E104" i="6"/>
  <c r="AQ103" i="6"/>
  <c r="AO103" i="6"/>
  <c r="AM103" i="6"/>
  <c r="AK103" i="6"/>
  <c r="AI103" i="6"/>
  <c r="AG103" i="6"/>
  <c r="AE103" i="6"/>
  <c r="AC103" i="6"/>
  <c r="AA103" i="6"/>
  <c r="Y103" i="6"/>
  <c r="W103" i="6"/>
  <c r="U103" i="6"/>
  <c r="S103" i="6"/>
  <c r="Q103" i="6"/>
  <c r="O103" i="6"/>
  <c r="M103" i="6"/>
  <c r="K103" i="6"/>
  <c r="I103" i="6"/>
  <c r="G103" i="6"/>
  <c r="E103" i="6"/>
  <c r="AQ102" i="6"/>
  <c r="AO102" i="6"/>
  <c r="AM102" i="6"/>
  <c r="AK102" i="6"/>
  <c r="AI102" i="6"/>
  <c r="AG102" i="6"/>
  <c r="AE102" i="6"/>
  <c r="AC102" i="6"/>
  <c r="AA102" i="6"/>
  <c r="Y102" i="6"/>
  <c r="W102" i="6"/>
  <c r="U102" i="6"/>
  <c r="S102" i="6"/>
  <c r="Q102" i="6"/>
  <c r="O102" i="6"/>
  <c r="M102" i="6"/>
  <c r="K102" i="6"/>
  <c r="I102" i="6"/>
  <c r="G102" i="6"/>
  <c r="E102" i="6"/>
  <c r="AQ101" i="6"/>
  <c r="AO101" i="6"/>
  <c r="AM101" i="6"/>
  <c r="AK101" i="6"/>
  <c r="AI101" i="6"/>
  <c r="AG101" i="6"/>
  <c r="AE101" i="6"/>
  <c r="AC101" i="6"/>
  <c r="AA101" i="6"/>
  <c r="Y101" i="6"/>
  <c r="W101" i="6"/>
  <c r="U101" i="6"/>
  <c r="S101" i="6"/>
  <c r="Q101" i="6"/>
  <c r="O101" i="6"/>
  <c r="M101" i="6"/>
  <c r="K101" i="6"/>
  <c r="I101" i="6"/>
  <c r="G101" i="6"/>
  <c r="E101" i="6"/>
  <c r="AQ100" i="6"/>
  <c r="AO100" i="6"/>
  <c r="AM100" i="6"/>
  <c r="AK100" i="6"/>
  <c r="AI100" i="6"/>
  <c r="AG100" i="6"/>
  <c r="AE100" i="6"/>
  <c r="AC100" i="6"/>
  <c r="AA100" i="6"/>
  <c r="Y100" i="6"/>
  <c r="W100" i="6"/>
  <c r="U100" i="6"/>
  <c r="S100" i="6"/>
  <c r="Q100" i="6"/>
  <c r="O100" i="6"/>
  <c r="M100" i="6"/>
  <c r="K100" i="6"/>
  <c r="I100" i="6"/>
  <c r="G100" i="6"/>
  <c r="E100" i="6"/>
  <c r="AQ99" i="6"/>
  <c r="AO99" i="6"/>
  <c r="AM99" i="6"/>
  <c r="AK99" i="6"/>
  <c r="AI99" i="6"/>
  <c r="AG99" i="6"/>
  <c r="AE99" i="6"/>
  <c r="AC99" i="6"/>
  <c r="AA99" i="6"/>
  <c r="Y99" i="6"/>
  <c r="W99" i="6"/>
  <c r="U99" i="6"/>
  <c r="S99" i="6"/>
  <c r="Q99" i="6"/>
  <c r="O99" i="6"/>
  <c r="M99" i="6"/>
  <c r="K99" i="6"/>
  <c r="I99" i="6"/>
  <c r="G99" i="6"/>
  <c r="E99" i="6"/>
  <c r="AQ98" i="6"/>
  <c r="AO98" i="6"/>
  <c r="AM98" i="6"/>
  <c r="AK98" i="6"/>
  <c r="AI98" i="6"/>
  <c r="AG98" i="6"/>
  <c r="AE98" i="6"/>
  <c r="AC98" i="6"/>
  <c r="AA98" i="6"/>
  <c r="Y98" i="6"/>
  <c r="W98" i="6"/>
  <c r="U98" i="6"/>
  <c r="S98" i="6"/>
  <c r="Q98" i="6"/>
  <c r="O98" i="6"/>
  <c r="M98" i="6"/>
  <c r="K98" i="6"/>
  <c r="I98" i="6"/>
  <c r="G98" i="6"/>
  <c r="E98" i="6"/>
  <c r="AQ97" i="6"/>
  <c r="AO97" i="6"/>
  <c r="AM97" i="6"/>
  <c r="AK97" i="6"/>
  <c r="AI97" i="6"/>
  <c r="AG97" i="6"/>
  <c r="AE97" i="6"/>
  <c r="AC97" i="6"/>
  <c r="AA97" i="6"/>
  <c r="Y97" i="6"/>
  <c r="W97" i="6"/>
  <c r="U97" i="6"/>
  <c r="S97" i="6"/>
  <c r="Q97" i="6"/>
  <c r="O97" i="6"/>
  <c r="M97" i="6"/>
  <c r="K97" i="6"/>
  <c r="I97" i="6"/>
  <c r="G97" i="6"/>
  <c r="E97" i="6"/>
  <c r="AQ96" i="6"/>
  <c r="AO96" i="6"/>
  <c r="AM96" i="6"/>
  <c r="AK96" i="6"/>
  <c r="AI96" i="6"/>
  <c r="AG96" i="6"/>
  <c r="AE96" i="6"/>
  <c r="AC96" i="6"/>
  <c r="AA96" i="6"/>
  <c r="Y96" i="6"/>
  <c r="W96" i="6"/>
  <c r="U96" i="6"/>
  <c r="S96" i="6"/>
  <c r="Q96" i="6"/>
  <c r="O96" i="6"/>
  <c r="M96" i="6"/>
  <c r="K96" i="6"/>
  <c r="I96" i="6"/>
  <c r="G96" i="6"/>
  <c r="E96" i="6"/>
  <c r="AQ95" i="6"/>
  <c r="AO95" i="6"/>
  <c r="AM95" i="6"/>
  <c r="AK95" i="6"/>
  <c r="AI95" i="6"/>
  <c r="AG95" i="6"/>
  <c r="AE95" i="6"/>
  <c r="AC95" i="6"/>
  <c r="AA95" i="6"/>
  <c r="Y95" i="6"/>
  <c r="W95" i="6"/>
  <c r="U95" i="6"/>
  <c r="S95" i="6"/>
  <c r="Q95" i="6"/>
  <c r="O95" i="6"/>
  <c r="M95" i="6"/>
  <c r="K95" i="6"/>
  <c r="I95" i="6"/>
  <c r="G95" i="6"/>
  <c r="E95" i="6"/>
  <c r="AQ94" i="6"/>
  <c r="AO94" i="6"/>
  <c r="AM94" i="6"/>
  <c r="AK94" i="6"/>
  <c r="AI94" i="6"/>
  <c r="AG94" i="6"/>
  <c r="AE94" i="6"/>
  <c r="AC94" i="6"/>
  <c r="AA94" i="6"/>
  <c r="Y94" i="6"/>
  <c r="W94" i="6"/>
  <c r="U94" i="6"/>
  <c r="S94" i="6"/>
  <c r="Q94" i="6"/>
  <c r="O94" i="6"/>
  <c r="M94" i="6"/>
  <c r="K94" i="6"/>
  <c r="I94" i="6"/>
  <c r="G94" i="6"/>
  <c r="E94" i="6"/>
  <c r="AQ93" i="6"/>
  <c r="AO93" i="6"/>
  <c r="AM93" i="6"/>
  <c r="AK93" i="6"/>
  <c r="AI93" i="6"/>
  <c r="AG93" i="6"/>
  <c r="AE93" i="6"/>
  <c r="AC93" i="6"/>
  <c r="AA93" i="6"/>
  <c r="Y93" i="6"/>
  <c r="W93" i="6"/>
  <c r="U93" i="6"/>
  <c r="S93" i="6"/>
  <c r="Q93" i="6"/>
  <c r="O93" i="6"/>
  <c r="M93" i="6"/>
  <c r="K93" i="6"/>
  <c r="I93" i="6"/>
  <c r="G93" i="6"/>
  <c r="E93" i="6"/>
  <c r="AQ92" i="6"/>
  <c r="AO92" i="6"/>
  <c r="AM92" i="6"/>
  <c r="AK92" i="6"/>
  <c r="AI92" i="6"/>
  <c r="AG92" i="6"/>
  <c r="AE92" i="6"/>
  <c r="AC92" i="6"/>
  <c r="AA92" i="6"/>
  <c r="Y92" i="6"/>
  <c r="W92" i="6"/>
  <c r="U92" i="6"/>
  <c r="S92" i="6"/>
  <c r="Q92" i="6"/>
  <c r="O92" i="6"/>
  <c r="M92" i="6"/>
  <c r="K92" i="6"/>
  <c r="I92" i="6"/>
  <c r="G92" i="6"/>
  <c r="E92" i="6"/>
  <c r="AQ91" i="6"/>
  <c r="AO91" i="6"/>
  <c r="AM91" i="6"/>
  <c r="AK91" i="6"/>
  <c r="AI91" i="6"/>
  <c r="AG91" i="6"/>
  <c r="AE91" i="6"/>
  <c r="AC91" i="6"/>
  <c r="AA91" i="6"/>
  <c r="Y91" i="6"/>
  <c r="W91" i="6"/>
  <c r="U91" i="6"/>
  <c r="S91" i="6"/>
  <c r="Q91" i="6"/>
  <c r="O91" i="6"/>
  <c r="M91" i="6"/>
  <c r="K91" i="6"/>
  <c r="I91" i="6"/>
  <c r="G91" i="6"/>
  <c r="E91" i="6"/>
  <c r="AQ90" i="6"/>
  <c r="AO90" i="6"/>
  <c r="AM90" i="6"/>
  <c r="AK90" i="6"/>
  <c r="AI90" i="6"/>
  <c r="AG90" i="6"/>
  <c r="AE90" i="6"/>
  <c r="AC90" i="6"/>
  <c r="AA90" i="6"/>
  <c r="Y90" i="6"/>
  <c r="W90" i="6"/>
  <c r="U90" i="6"/>
  <c r="S90" i="6"/>
  <c r="Q90" i="6"/>
  <c r="O90" i="6"/>
  <c r="M90" i="6"/>
  <c r="K90" i="6"/>
  <c r="I90" i="6"/>
  <c r="G90" i="6"/>
  <c r="E90" i="6"/>
  <c r="AQ89" i="6"/>
  <c r="AO89" i="6"/>
  <c r="AM89" i="6"/>
  <c r="AK89" i="6"/>
  <c r="AI89" i="6"/>
  <c r="AG89" i="6"/>
  <c r="AE89" i="6"/>
  <c r="AC89" i="6"/>
  <c r="AA89" i="6"/>
  <c r="Y89" i="6"/>
  <c r="W89" i="6"/>
  <c r="U89" i="6"/>
  <c r="S89" i="6"/>
  <c r="Q89" i="6"/>
  <c r="O89" i="6"/>
  <c r="M89" i="6"/>
  <c r="K89" i="6"/>
  <c r="I89" i="6"/>
  <c r="G89" i="6"/>
  <c r="E89" i="6"/>
  <c r="AQ88" i="6"/>
  <c r="AO88" i="6"/>
  <c r="AM88" i="6"/>
  <c r="AK88" i="6"/>
  <c r="AI88" i="6"/>
  <c r="AG88" i="6"/>
  <c r="AE88" i="6"/>
  <c r="AC88" i="6"/>
  <c r="AA88" i="6"/>
  <c r="Y88" i="6"/>
  <c r="W88" i="6"/>
  <c r="U88" i="6"/>
  <c r="S88" i="6"/>
  <c r="Q88" i="6"/>
  <c r="O88" i="6"/>
  <c r="M88" i="6"/>
  <c r="K88" i="6"/>
  <c r="I88" i="6"/>
  <c r="G88" i="6"/>
  <c r="E88" i="6"/>
  <c r="AQ87" i="6"/>
  <c r="AO87" i="6"/>
  <c r="AM87" i="6"/>
  <c r="AK87" i="6"/>
  <c r="AI87" i="6"/>
  <c r="AG87" i="6"/>
  <c r="AE87" i="6"/>
  <c r="AC87" i="6"/>
  <c r="AA87" i="6"/>
  <c r="Y87" i="6"/>
  <c r="W87" i="6"/>
  <c r="U87" i="6"/>
  <c r="S87" i="6"/>
  <c r="Q87" i="6"/>
  <c r="O87" i="6"/>
  <c r="M87" i="6"/>
  <c r="K87" i="6"/>
  <c r="I87" i="6"/>
  <c r="G87" i="6"/>
  <c r="E87" i="6"/>
  <c r="AQ86" i="6"/>
  <c r="AO86" i="6"/>
  <c r="AM86" i="6"/>
  <c r="AK86" i="6"/>
  <c r="AI86" i="6"/>
  <c r="AG86" i="6"/>
  <c r="AE86" i="6"/>
  <c r="AC86" i="6"/>
  <c r="AA86" i="6"/>
  <c r="Y86" i="6"/>
  <c r="W86" i="6"/>
  <c r="U86" i="6"/>
  <c r="S86" i="6"/>
  <c r="Q86" i="6"/>
  <c r="O86" i="6"/>
  <c r="M86" i="6"/>
  <c r="K86" i="6"/>
  <c r="I86" i="6"/>
  <c r="G86" i="6"/>
  <c r="E86" i="6"/>
  <c r="AQ85" i="6"/>
  <c r="AO85" i="6"/>
  <c r="AM85" i="6"/>
  <c r="AK85" i="6"/>
  <c r="AI85" i="6"/>
  <c r="AG85" i="6"/>
  <c r="AE85" i="6"/>
  <c r="AC85" i="6"/>
  <c r="AA85" i="6"/>
  <c r="Y85" i="6"/>
  <c r="W85" i="6"/>
  <c r="U85" i="6"/>
  <c r="S85" i="6"/>
  <c r="Q85" i="6"/>
  <c r="O85" i="6"/>
  <c r="M85" i="6"/>
  <c r="K85" i="6"/>
  <c r="I85" i="6"/>
  <c r="G85" i="6"/>
  <c r="E85" i="6"/>
  <c r="AQ84" i="6"/>
  <c r="AO84" i="6"/>
  <c r="AM84" i="6"/>
  <c r="AK84" i="6"/>
  <c r="AI84" i="6"/>
  <c r="AG84" i="6"/>
  <c r="AE84" i="6"/>
  <c r="AC84" i="6"/>
  <c r="AA84" i="6"/>
  <c r="Y84" i="6"/>
  <c r="W84" i="6"/>
  <c r="U84" i="6"/>
  <c r="S84" i="6"/>
  <c r="Q84" i="6"/>
  <c r="O84" i="6"/>
  <c r="M84" i="6"/>
  <c r="K84" i="6"/>
  <c r="I84" i="6"/>
  <c r="G84" i="6"/>
  <c r="E84" i="6"/>
  <c r="AQ83" i="6"/>
  <c r="AO83" i="6"/>
  <c r="AM83" i="6"/>
  <c r="AK83" i="6"/>
  <c r="AI83" i="6"/>
  <c r="AG83" i="6"/>
  <c r="AE83" i="6"/>
  <c r="AC83" i="6"/>
  <c r="AA83" i="6"/>
  <c r="Y83" i="6"/>
  <c r="W83" i="6"/>
  <c r="U83" i="6"/>
  <c r="S83" i="6"/>
  <c r="Q83" i="6"/>
  <c r="O83" i="6"/>
  <c r="M83" i="6"/>
  <c r="K83" i="6"/>
  <c r="I83" i="6"/>
  <c r="G83" i="6"/>
  <c r="E83" i="6"/>
  <c r="AQ82" i="6"/>
  <c r="AO82" i="6"/>
  <c r="AM82" i="6"/>
  <c r="AK82" i="6"/>
  <c r="AI82" i="6"/>
  <c r="AG82" i="6"/>
  <c r="AE82" i="6"/>
  <c r="AC82" i="6"/>
  <c r="AA82" i="6"/>
  <c r="Y82" i="6"/>
  <c r="W82" i="6"/>
  <c r="U82" i="6"/>
  <c r="S82" i="6"/>
  <c r="Q82" i="6"/>
  <c r="O82" i="6"/>
  <c r="M82" i="6"/>
  <c r="K82" i="6"/>
  <c r="I82" i="6"/>
  <c r="G82" i="6"/>
  <c r="E82" i="6"/>
  <c r="AQ81" i="6"/>
  <c r="AO81" i="6"/>
  <c r="AM81" i="6"/>
  <c r="AK81" i="6"/>
  <c r="AI81" i="6"/>
  <c r="AG81" i="6"/>
  <c r="AE81" i="6"/>
  <c r="AC81" i="6"/>
  <c r="AA81" i="6"/>
  <c r="Y81" i="6"/>
  <c r="W81" i="6"/>
  <c r="U81" i="6"/>
  <c r="S81" i="6"/>
  <c r="Q81" i="6"/>
  <c r="O81" i="6"/>
  <c r="M81" i="6"/>
  <c r="K81" i="6"/>
  <c r="I81" i="6"/>
  <c r="G81" i="6"/>
  <c r="E81" i="6"/>
  <c r="AQ80" i="6"/>
  <c r="AO80" i="6"/>
  <c r="AM80" i="6"/>
  <c r="AK80" i="6"/>
  <c r="AI80" i="6"/>
  <c r="AG80" i="6"/>
  <c r="AE80" i="6"/>
  <c r="AC80" i="6"/>
  <c r="AA80" i="6"/>
  <c r="Y80" i="6"/>
  <c r="W80" i="6"/>
  <c r="U80" i="6"/>
  <c r="S80" i="6"/>
  <c r="Q80" i="6"/>
  <c r="O80" i="6"/>
  <c r="M80" i="6"/>
  <c r="K80" i="6"/>
  <c r="I80" i="6"/>
  <c r="G80" i="6"/>
  <c r="E80" i="6"/>
  <c r="AQ79" i="6"/>
  <c r="AO79" i="6"/>
  <c r="AM79" i="6"/>
  <c r="AK79" i="6"/>
  <c r="AI79" i="6"/>
  <c r="AG79" i="6"/>
  <c r="AE79" i="6"/>
  <c r="AC79" i="6"/>
  <c r="AA79" i="6"/>
  <c r="Y79" i="6"/>
  <c r="W79" i="6"/>
  <c r="U79" i="6"/>
  <c r="S79" i="6"/>
  <c r="Q79" i="6"/>
  <c r="O79" i="6"/>
  <c r="M79" i="6"/>
  <c r="K79" i="6"/>
  <c r="I79" i="6"/>
  <c r="G79" i="6"/>
  <c r="E79" i="6"/>
  <c r="AQ78" i="6"/>
  <c r="AO78" i="6"/>
  <c r="AM78" i="6"/>
  <c r="AK78" i="6"/>
  <c r="AI78" i="6"/>
  <c r="AG78" i="6"/>
  <c r="AE78" i="6"/>
  <c r="AC78" i="6"/>
  <c r="AA78" i="6"/>
  <c r="Y78" i="6"/>
  <c r="W78" i="6"/>
  <c r="U78" i="6"/>
  <c r="S78" i="6"/>
  <c r="Q78" i="6"/>
  <c r="O78" i="6"/>
  <c r="M78" i="6"/>
  <c r="K78" i="6"/>
  <c r="I78" i="6"/>
  <c r="G78" i="6"/>
  <c r="E78" i="6"/>
  <c r="AQ77" i="6"/>
  <c r="AO77" i="6"/>
  <c r="AM77" i="6"/>
  <c r="AK77" i="6"/>
  <c r="AI77" i="6"/>
  <c r="AG77" i="6"/>
  <c r="AE77" i="6"/>
  <c r="AC77" i="6"/>
  <c r="AA77" i="6"/>
  <c r="Y77" i="6"/>
  <c r="W77" i="6"/>
  <c r="U77" i="6"/>
  <c r="S77" i="6"/>
  <c r="Q77" i="6"/>
  <c r="O77" i="6"/>
  <c r="M77" i="6"/>
  <c r="K77" i="6"/>
  <c r="I77" i="6"/>
  <c r="G77" i="6"/>
  <c r="E77" i="6"/>
  <c r="AQ76" i="6"/>
  <c r="AO76" i="6"/>
  <c r="AM76" i="6"/>
  <c r="AK76" i="6"/>
  <c r="AI76" i="6"/>
  <c r="AG76" i="6"/>
  <c r="AE76" i="6"/>
  <c r="AC76" i="6"/>
  <c r="AA76" i="6"/>
  <c r="Y76" i="6"/>
  <c r="W76" i="6"/>
  <c r="U76" i="6"/>
  <c r="S76" i="6"/>
  <c r="Q76" i="6"/>
  <c r="O76" i="6"/>
  <c r="M76" i="6"/>
  <c r="K76" i="6"/>
  <c r="I76" i="6"/>
  <c r="G76" i="6"/>
  <c r="E76" i="6"/>
  <c r="AQ75" i="6"/>
  <c r="AO75" i="6"/>
  <c r="AM75" i="6"/>
  <c r="AK75" i="6"/>
  <c r="AI75" i="6"/>
  <c r="AG75" i="6"/>
  <c r="AE75" i="6"/>
  <c r="AC75" i="6"/>
  <c r="AA75" i="6"/>
  <c r="Y75" i="6"/>
  <c r="W75" i="6"/>
  <c r="U75" i="6"/>
  <c r="S75" i="6"/>
  <c r="Q75" i="6"/>
  <c r="O75" i="6"/>
  <c r="M75" i="6"/>
  <c r="K75" i="6"/>
  <c r="I75" i="6"/>
  <c r="G75" i="6"/>
  <c r="E75" i="6"/>
  <c r="AQ74" i="6"/>
  <c r="AO74" i="6"/>
  <c r="AM74" i="6"/>
  <c r="AK74" i="6"/>
  <c r="AI74" i="6"/>
  <c r="AG74" i="6"/>
  <c r="AE74" i="6"/>
  <c r="AC74" i="6"/>
  <c r="AA74" i="6"/>
  <c r="Y74" i="6"/>
  <c r="W74" i="6"/>
  <c r="U74" i="6"/>
  <c r="S74" i="6"/>
  <c r="Q74" i="6"/>
  <c r="O74" i="6"/>
  <c r="M74" i="6"/>
  <c r="K74" i="6"/>
  <c r="I74" i="6"/>
  <c r="G74" i="6"/>
  <c r="E74" i="6"/>
  <c r="AQ73" i="6"/>
  <c r="AO73" i="6"/>
  <c r="AM73" i="6"/>
  <c r="AK73" i="6"/>
  <c r="AI73" i="6"/>
  <c r="AG73" i="6"/>
  <c r="AE73" i="6"/>
  <c r="AC73" i="6"/>
  <c r="AA73" i="6"/>
  <c r="Y73" i="6"/>
  <c r="W73" i="6"/>
  <c r="U73" i="6"/>
  <c r="S73" i="6"/>
  <c r="Q73" i="6"/>
  <c r="O73" i="6"/>
  <c r="M73" i="6"/>
  <c r="K73" i="6"/>
  <c r="I73" i="6"/>
  <c r="G73" i="6"/>
  <c r="E73" i="6"/>
  <c r="AQ72" i="6"/>
  <c r="AO72" i="6"/>
  <c r="AM72" i="6"/>
  <c r="AK72" i="6"/>
  <c r="AI72" i="6"/>
  <c r="AG72" i="6"/>
  <c r="AE72" i="6"/>
  <c r="AC72" i="6"/>
  <c r="AA72" i="6"/>
  <c r="Y72" i="6"/>
  <c r="W72" i="6"/>
  <c r="U72" i="6"/>
  <c r="S72" i="6"/>
  <c r="Q72" i="6"/>
  <c r="O72" i="6"/>
  <c r="M72" i="6"/>
  <c r="K72" i="6"/>
  <c r="I72" i="6"/>
  <c r="G72" i="6"/>
  <c r="E72" i="6"/>
  <c r="AQ71" i="6"/>
  <c r="AO71" i="6"/>
  <c r="AM71" i="6"/>
  <c r="AK71" i="6"/>
  <c r="AI71" i="6"/>
  <c r="AG71" i="6"/>
  <c r="AE71" i="6"/>
  <c r="AC71" i="6"/>
  <c r="AA71" i="6"/>
  <c r="Y71" i="6"/>
  <c r="W71" i="6"/>
  <c r="U71" i="6"/>
  <c r="S71" i="6"/>
  <c r="Q71" i="6"/>
  <c r="O71" i="6"/>
  <c r="M71" i="6"/>
  <c r="K71" i="6"/>
  <c r="I71" i="6"/>
  <c r="G71" i="6"/>
  <c r="E71" i="6"/>
  <c r="AQ70" i="6"/>
  <c r="AO70" i="6"/>
  <c r="AM70" i="6"/>
  <c r="AK70" i="6"/>
  <c r="AI70" i="6"/>
  <c r="AG70" i="6"/>
  <c r="AE70" i="6"/>
  <c r="AC70" i="6"/>
  <c r="AA70" i="6"/>
  <c r="Y70" i="6"/>
  <c r="W70" i="6"/>
  <c r="U70" i="6"/>
  <c r="S70" i="6"/>
  <c r="Q70" i="6"/>
  <c r="O70" i="6"/>
  <c r="M70" i="6"/>
  <c r="K70" i="6"/>
  <c r="I70" i="6"/>
  <c r="G70" i="6"/>
  <c r="E70" i="6"/>
  <c r="AQ69" i="6"/>
  <c r="AO69" i="6"/>
  <c r="AM69" i="6"/>
  <c r="AK69" i="6"/>
  <c r="AI69" i="6"/>
  <c r="AG69" i="6"/>
  <c r="AE69" i="6"/>
  <c r="AC69" i="6"/>
  <c r="AA69" i="6"/>
  <c r="Y69" i="6"/>
  <c r="W69" i="6"/>
  <c r="U69" i="6"/>
  <c r="S69" i="6"/>
  <c r="Q69" i="6"/>
  <c r="O69" i="6"/>
  <c r="M69" i="6"/>
  <c r="K69" i="6"/>
  <c r="I69" i="6"/>
  <c r="G69" i="6"/>
  <c r="E69" i="6"/>
  <c r="AQ68" i="6"/>
  <c r="AO68" i="6"/>
  <c r="AM68" i="6"/>
  <c r="AK68" i="6"/>
  <c r="AI68" i="6"/>
  <c r="AG68" i="6"/>
  <c r="AE68" i="6"/>
  <c r="AC68" i="6"/>
  <c r="AA68" i="6"/>
  <c r="Y68" i="6"/>
  <c r="W68" i="6"/>
  <c r="U68" i="6"/>
  <c r="S68" i="6"/>
  <c r="Q68" i="6"/>
  <c r="O68" i="6"/>
  <c r="M68" i="6"/>
  <c r="K68" i="6"/>
  <c r="I68" i="6"/>
  <c r="G68" i="6"/>
  <c r="E68" i="6"/>
  <c r="AQ67" i="6"/>
  <c r="AO67" i="6"/>
  <c r="AM67" i="6"/>
  <c r="AK67" i="6"/>
  <c r="AI67" i="6"/>
  <c r="AG67" i="6"/>
  <c r="AE67" i="6"/>
  <c r="AC67" i="6"/>
  <c r="AA67" i="6"/>
  <c r="Y67" i="6"/>
  <c r="W67" i="6"/>
  <c r="U67" i="6"/>
  <c r="S67" i="6"/>
  <c r="Q67" i="6"/>
  <c r="O67" i="6"/>
  <c r="M67" i="6"/>
  <c r="K67" i="6"/>
  <c r="I67" i="6"/>
  <c r="G67" i="6"/>
  <c r="E67" i="6"/>
  <c r="AQ66" i="6"/>
  <c r="AO66" i="6"/>
  <c r="AM66" i="6"/>
  <c r="AK66" i="6"/>
  <c r="AI66" i="6"/>
  <c r="AG66" i="6"/>
  <c r="AE66" i="6"/>
  <c r="AC66" i="6"/>
  <c r="AA66" i="6"/>
  <c r="Y66" i="6"/>
  <c r="W66" i="6"/>
  <c r="U66" i="6"/>
  <c r="S66" i="6"/>
  <c r="Q66" i="6"/>
  <c r="O66" i="6"/>
  <c r="M66" i="6"/>
  <c r="K66" i="6"/>
  <c r="I66" i="6"/>
  <c r="G66" i="6"/>
  <c r="E66" i="6"/>
  <c r="AQ65" i="6"/>
  <c r="AO65" i="6"/>
  <c r="AM65" i="6"/>
  <c r="AK65" i="6"/>
  <c r="AI65" i="6"/>
  <c r="AG65" i="6"/>
  <c r="AE65" i="6"/>
  <c r="AC65" i="6"/>
  <c r="AA65" i="6"/>
  <c r="Y65" i="6"/>
  <c r="W65" i="6"/>
  <c r="U65" i="6"/>
  <c r="S65" i="6"/>
  <c r="Q65" i="6"/>
  <c r="O65" i="6"/>
  <c r="M65" i="6"/>
  <c r="K65" i="6"/>
  <c r="I65" i="6"/>
  <c r="G65" i="6"/>
  <c r="E65" i="6"/>
  <c r="AQ64" i="6"/>
  <c r="AO64" i="6"/>
  <c r="AM64" i="6"/>
  <c r="AK64" i="6"/>
  <c r="AI64" i="6"/>
  <c r="AG64" i="6"/>
  <c r="AE64" i="6"/>
  <c r="AC64" i="6"/>
  <c r="AA64" i="6"/>
  <c r="Y64" i="6"/>
  <c r="W64" i="6"/>
  <c r="U64" i="6"/>
  <c r="S64" i="6"/>
  <c r="Q64" i="6"/>
  <c r="O64" i="6"/>
  <c r="M64" i="6"/>
  <c r="K64" i="6"/>
  <c r="I64" i="6"/>
  <c r="G64" i="6"/>
  <c r="E64" i="6"/>
  <c r="AQ63" i="6"/>
  <c r="AO63" i="6"/>
  <c r="AM63" i="6"/>
  <c r="AK63" i="6"/>
  <c r="AI63" i="6"/>
  <c r="AG63" i="6"/>
  <c r="AE63" i="6"/>
  <c r="AC63" i="6"/>
  <c r="AA63" i="6"/>
  <c r="Y63" i="6"/>
  <c r="W63" i="6"/>
  <c r="U63" i="6"/>
  <c r="S63" i="6"/>
  <c r="Q63" i="6"/>
  <c r="O63" i="6"/>
  <c r="M63" i="6"/>
  <c r="K63" i="6"/>
  <c r="I63" i="6"/>
  <c r="G63" i="6"/>
  <c r="E63" i="6"/>
  <c r="AQ62" i="6"/>
  <c r="AO62" i="6"/>
  <c r="AM62" i="6"/>
  <c r="AK62" i="6"/>
  <c r="AI62" i="6"/>
  <c r="AG62" i="6"/>
  <c r="AE62" i="6"/>
  <c r="AC62" i="6"/>
  <c r="AA62" i="6"/>
  <c r="Y62" i="6"/>
  <c r="W62" i="6"/>
  <c r="U62" i="6"/>
  <c r="S62" i="6"/>
  <c r="Q62" i="6"/>
  <c r="O62" i="6"/>
  <c r="M62" i="6"/>
  <c r="K62" i="6"/>
  <c r="I62" i="6"/>
  <c r="G62" i="6"/>
  <c r="E62" i="6"/>
  <c r="AQ61" i="6"/>
  <c r="AO61" i="6"/>
  <c r="AM61" i="6"/>
  <c r="AK61" i="6"/>
  <c r="AI61" i="6"/>
  <c r="AG61" i="6"/>
  <c r="AE61" i="6"/>
  <c r="AC61" i="6"/>
  <c r="AA61" i="6"/>
  <c r="Y61" i="6"/>
  <c r="W61" i="6"/>
  <c r="U61" i="6"/>
  <c r="S61" i="6"/>
  <c r="Q61" i="6"/>
  <c r="O61" i="6"/>
  <c r="M61" i="6"/>
  <c r="K61" i="6"/>
  <c r="I61" i="6"/>
  <c r="G61" i="6"/>
  <c r="E61" i="6"/>
  <c r="AQ60" i="6"/>
  <c r="AO60" i="6"/>
  <c r="AM60" i="6"/>
  <c r="AK60" i="6"/>
  <c r="AI60" i="6"/>
  <c r="AG60" i="6"/>
  <c r="AE60" i="6"/>
  <c r="AC60" i="6"/>
  <c r="AA60" i="6"/>
  <c r="Y60" i="6"/>
  <c r="W60" i="6"/>
  <c r="U60" i="6"/>
  <c r="S60" i="6"/>
  <c r="Q60" i="6"/>
  <c r="O60" i="6"/>
  <c r="M60" i="6"/>
  <c r="K60" i="6"/>
  <c r="I60" i="6"/>
  <c r="G60" i="6"/>
  <c r="E60" i="6"/>
  <c r="AQ59" i="6"/>
  <c r="AO59" i="6"/>
  <c r="AM59" i="6"/>
  <c r="AK59" i="6"/>
  <c r="AI59" i="6"/>
  <c r="AG59" i="6"/>
  <c r="AE59" i="6"/>
  <c r="AC59" i="6"/>
  <c r="AA59" i="6"/>
  <c r="Y59" i="6"/>
  <c r="W59" i="6"/>
  <c r="U59" i="6"/>
  <c r="S59" i="6"/>
  <c r="Q59" i="6"/>
  <c r="O59" i="6"/>
  <c r="M59" i="6"/>
  <c r="K59" i="6"/>
  <c r="I59" i="6"/>
  <c r="G59" i="6"/>
  <c r="E59" i="6"/>
  <c r="AQ58" i="6"/>
  <c r="AO58" i="6"/>
  <c r="AM58" i="6"/>
  <c r="AK58" i="6"/>
  <c r="AI58" i="6"/>
  <c r="AG58" i="6"/>
  <c r="AE58" i="6"/>
  <c r="AC58" i="6"/>
  <c r="AA58" i="6"/>
  <c r="Y58" i="6"/>
  <c r="W58" i="6"/>
  <c r="U58" i="6"/>
  <c r="S58" i="6"/>
  <c r="Q58" i="6"/>
  <c r="O58" i="6"/>
  <c r="M58" i="6"/>
  <c r="K58" i="6"/>
  <c r="I58" i="6"/>
  <c r="G58" i="6"/>
  <c r="E58" i="6"/>
  <c r="AQ57" i="6"/>
  <c r="AO57" i="6"/>
  <c r="AM57" i="6"/>
  <c r="AK57" i="6"/>
  <c r="AI57" i="6"/>
  <c r="AG57" i="6"/>
  <c r="AE57" i="6"/>
  <c r="AC57" i="6"/>
  <c r="AA57" i="6"/>
  <c r="Y57" i="6"/>
  <c r="W57" i="6"/>
  <c r="U57" i="6"/>
  <c r="S57" i="6"/>
  <c r="Q57" i="6"/>
  <c r="O57" i="6"/>
  <c r="M57" i="6"/>
  <c r="K57" i="6"/>
  <c r="I57" i="6"/>
  <c r="G57" i="6"/>
  <c r="E57" i="6"/>
  <c r="AQ56" i="6"/>
  <c r="AO56" i="6"/>
  <c r="AM56" i="6"/>
  <c r="AK56" i="6"/>
  <c r="AI56" i="6"/>
  <c r="AG56" i="6"/>
  <c r="AE56" i="6"/>
  <c r="AC56" i="6"/>
  <c r="AA56" i="6"/>
  <c r="Y56" i="6"/>
  <c r="W56" i="6"/>
  <c r="U56" i="6"/>
  <c r="S56" i="6"/>
  <c r="Q56" i="6"/>
  <c r="O56" i="6"/>
  <c r="M56" i="6"/>
  <c r="K56" i="6"/>
  <c r="I56" i="6"/>
  <c r="G56" i="6"/>
  <c r="E56" i="6"/>
  <c r="AQ55" i="6"/>
  <c r="AO55" i="6"/>
  <c r="AM55" i="6"/>
  <c r="AK55" i="6"/>
  <c r="AI55" i="6"/>
  <c r="AG55" i="6"/>
  <c r="AE55" i="6"/>
  <c r="AC55" i="6"/>
  <c r="AA55" i="6"/>
  <c r="Y55" i="6"/>
  <c r="W55" i="6"/>
  <c r="U55" i="6"/>
  <c r="S55" i="6"/>
  <c r="Q55" i="6"/>
  <c r="O55" i="6"/>
  <c r="M55" i="6"/>
  <c r="K55" i="6"/>
  <c r="I55" i="6"/>
  <c r="G55" i="6"/>
  <c r="E55" i="6"/>
  <c r="AQ54" i="6"/>
  <c r="AO54" i="6"/>
  <c r="AM54" i="6"/>
  <c r="AK54" i="6"/>
  <c r="AI54" i="6"/>
  <c r="AG54" i="6"/>
  <c r="AE54" i="6"/>
  <c r="AC54" i="6"/>
  <c r="AA54" i="6"/>
  <c r="Y54" i="6"/>
  <c r="W54" i="6"/>
  <c r="U54" i="6"/>
  <c r="S54" i="6"/>
  <c r="Q54" i="6"/>
  <c r="O54" i="6"/>
  <c r="M54" i="6"/>
  <c r="K54" i="6"/>
  <c r="I54" i="6"/>
  <c r="G54" i="6"/>
  <c r="E54" i="6"/>
  <c r="AQ53" i="6"/>
  <c r="AO53" i="6"/>
  <c r="AM53" i="6"/>
  <c r="AK53" i="6"/>
  <c r="AI53" i="6"/>
  <c r="AG53" i="6"/>
  <c r="AE53" i="6"/>
  <c r="AC53" i="6"/>
  <c r="AA53" i="6"/>
  <c r="Y53" i="6"/>
  <c r="W53" i="6"/>
  <c r="U53" i="6"/>
  <c r="S53" i="6"/>
  <c r="Q53" i="6"/>
  <c r="O53" i="6"/>
  <c r="M53" i="6"/>
  <c r="K53" i="6"/>
  <c r="I53" i="6"/>
  <c r="G53" i="6"/>
  <c r="E53" i="6"/>
  <c r="AQ52" i="6"/>
  <c r="AO52" i="6"/>
  <c r="AM52" i="6"/>
  <c r="AK52" i="6"/>
  <c r="AI52" i="6"/>
  <c r="AG52" i="6"/>
  <c r="AE52" i="6"/>
  <c r="AC52" i="6"/>
  <c r="AA52" i="6"/>
  <c r="Y52" i="6"/>
  <c r="W52" i="6"/>
  <c r="U52" i="6"/>
  <c r="S52" i="6"/>
  <c r="Q52" i="6"/>
  <c r="O52" i="6"/>
  <c r="M52" i="6"/>
  <c r="K52" i="6"/>
  <c r="I52" i="6"/>
  <c r="G52" i="6"/>
  <c r="E52" i="6"/>
  <c r="AQ51" i="6"/>
  <c r="AO51" i="6"/>
  <c r="AM51" i="6"/>
  <c r="AK51" i="6"/>
  <c r="AI51" i="6"/>
  <c r="AG51" i="6"/>
  <c r="AE51" i="6"/>
  <c r="AC51" i="6"/>
  <c r="AA51" i="6"/>
  <c r="Y51" i="6"/>
  <c r="W51" i="6"/>
  <c r="U51" i="6"/>
  <c r="S51" i="6"/>
  <c r="Q51" i="6"/>
  <c r="O51" i="6"/>
  <c r="M51" i="6"/>
  <c r="K51" i="6"/>
  <c r="I51" i="6"/>
  <c r="G51" i="6"/>
  <c r="E51" i="6"/>
  <c r="AQ50" i="6"/>
  <c r="AO50" i="6"/>
  <c r="AM50" i="6"/>
  <c r="AK50" i="6"/>
  <c r="AI50" i="6"/>
  <c r="AG50" i="6"/>
  <c r="AE50" i="6"/>
  <c r="AC50" i="6"/>
  <c r="AA50" i="6"/>
  <c r="Y50" i="6"/>
  <c r="W50" i="6"/>
  <c r="U50" i="6"/>
  <c r="S50" i="6"/>
  <c r="Q50" i="6"/>
  <c r="O50" i="6"/>
  <c r="M50" i="6"/>
  <c r="K50" i="6"/>
  <c r="I50" i="6"/>
  <c r="G50" i="6"/>
  <c r="E50" i="6"/>
  <c r="AQ49" i="6"/>
  <c r="AO49" i="6"/>
  <c r="AM49" i="6"/>
  <c r="AK49" i="6"/>
  <c r="AI49" i="6"/>
  <c r="AG49" i="6"/>
  <c r="AE49" i="6"/>
  <c r="AC49" i="6"/>
  <c r="AA49" i="6"/>
  <c r="Y49" i="6"/>
  <c r="W49" i="6"/>
  <c r="U49" i="6"/>
  <c r="S49" i="6"/>
  <c r="Q49" i="6"/>
  <c r="O49" i="6"/>
  <c r="M49" i="6"/>
  <c r="K49" i="6"/>
  <c r="I49" i="6"/>
  <c r="G49" i="6"/>
  <c r="E49" i="6"/>
  <c r="AQ48" i="6"/>
  <c r="AO48" i="6"/>
  <c r="AM48" i="6"/>
  <c r="AK48" i="6"/>
  <c r="AI48" i="6"/>
  <c r="AG48" i="6"/>
  <c r="AE48" i="6"/>
  <c r="AC48" i="6"/>
  <c r="AA48" i="6"/>
  <c r="Y48" i="6"/>
  <c r="W48" i="6"/>
  <c r="U48" i="6"/>
  <c r="S48" i="6"/>
  <c r="Q48" i="6"/>
  <c r="O48" i="6"/>
  <c r="M48" i="6"/>
  <c r="K48" i="6"/>
  <c r="I48" i="6"/>
  <c r="G48" i="6"/>
  <c r="E48" i="6"/>
  <c r="AQ47" i="6"/>
  <c r="AO47" i="6"/>
  <c r="AM47" i="6"/>
  <c r="AK47" i="6"/>
  <c r="AI47" i="6"/>
  <c r="AG47" i="6"/>
  <c r="AE47" i="6"/>
  <c r="AC47" i="6"/>
  <c r="AA47" i="6"/>
  <c r="Y47" i="6"/>
  <c r="W47" i="6"/>
  <c r="U47" i="6"/>
  <c r="S47" i="6"/>
  <c r="Q47" i="6"/>
  <c r="O47" i="6"/>
  <c r="M47" i="6"/>
  <c r="K47" i="6"/>
  <c r="I47" i="6"/>
  <c r="G47" i="6"/>
  <c r="E47" i="6"/>
  <c r="AQ46" i="6"/>
  <c r="AO46" i="6"/>
  <c r="AM46" i="6"/>
  <c r="AK46" i="6"/>
  <c r="AI46" i="6"/>
  <c r="AG46" i="6"/>
  <c r="AE46" i="6"/>
  <c r="AC46" i="6"/>
  <c r="AA46" i="6"/>
  <c r="Y46" i="6"/>
  <c r="W46" i="6"/>
  <c r="U46" i="6"/>
  <c r="S46" i="6"/>
  <c r="Q46" i="6"/>
  <c r="O46" i="6"/>
  <c r="M46" i="6"/>
  <c r="K46" i="6"/>
  <c r="I46" i="6"/>
  <c r="G46" i="6"/>
  <c r="E46" i="6"/>
  <c r="AQ45" i="6"/>
  <c r="AO45" i="6"/>
  <c r="AM45" i="6"/>
  <c r="AK45" i="6"/>
  <c r="AI45" i="6"/>
  <c r="AG45" i="6"/>
  <c r="AE45" i="6"/>
  <c r="AC45" i="6"/>
  <c r="AA45" i="6"/>
  <c r="Y45" i="6"/>
  <c r="W45" i="6"/>
  <c r="U45" i="6"/>
  <c r="S45" i="6"/>
  <c r="Q45" i="6"/>
  <c r="O45" i="6"/>
  <c r="M45" i="6"/>
  <c r="K45" i="6"/>
  <c r="I45" i="6"/>
  <c r="G45" i="6"/>
  <c r="E45" i="6"/>
  <c r="AQ44" i="6"/>
  <c r="AO44" i="6"/>
  <c r="AM44" i="6"/>
  <c r="AK44" i="6"/>
  <c r="AI44" i="6"/>
  <c r="AG44" i="6"/>
  <c r="AE44" i="6"/>
  <c r="AC44" i="6"/>
  <c r="AA44" i="6"/>
  <c r="Y44" i="6"/>
  <c r="W44" i="6"/>
  <c r="U44" i="6"/>
  <c r="S44" i="6"/>
  <c r="Q44" i="6"/>
  <c r="O44" i="6"/>
  <c r="M44" i="6"/>
  <c r="K44" i="6"/>
  <c r="I44" i="6"/>
  <c r="G44" i="6"/>
  <c r="E44" i="6"/>
  <c r="AQ43" i="6"/>
  <c r="AO43" i="6"/>
  <c r="AM43" i="6"/>
  <c r="AK43" i="6"/>
  <c r="AI43" i="6"/>
  <c r="AG43" i="6"/>
  <c r="AE43" i="6"/>
  <c r="AC43" i="6"/>
  <c r="AA43" i="6"/>
  <c r="Y43" i="6"/>
  <c r="W43" i="6"/>
  <c r="U43" i="6"/>
  <c r="S43" i="6"/>
  <c r="Q43" i="6"/>
  <c r="O43" i="6"/>
  <c r="M43" i="6"/>
  <c r="K43" i="6"/>
  <c r="I43" i="6"/>
  <c r="G43" i="6"/>
  <c r="E43" i="6"/>
  <c r="AQ42" i="6"/>
  <c r="AO42" i="6"/>
  <c r="AM42" i="6"/>
  <c r="AK42" i="6"/>
  <c r="AI42" i="6"/>
  <c r="AG42" i="6"/>
  <c r="AE42" i="6"/>
  <c r="AC42" i="6"/>
  <c r="AA42" i="6"/>
  <c r="Y42" i="6"/>
  <c r="W42" i="6"/>
  <c r="U42" i="6"/>
  <c r="S42" i="6"/>
  <c r="Q42" i="6"/>
  <c r="O42" i="6"/>
  <c r="M42" i="6"/>
  <c r="K42" i="6"/>
  <c r="I42" i="6"/>
  <c r="G42" i="6"/>
  <c r="E42" i="6"/>
  <c r="AQ41" i="6"/>
  <c r="AO41" i="6"/>
  <c r="AM41" i="6"/>
  <c r="AK41" i="6"/>
  <c r="AI41" i="6"/>
  <c r="AG41" i="6"/>
  <c r="AE41" i="6"/>
  <c r="AC41" i="6"/>
  <c r="AA41" i="6"/>
  <c r="Y41" i="6"/>
  <c r="W41" i="6"/>
  <c r="U41" i="6"/>
  <c r="S41" i="6"/>
  <c r="Q41" i="6"/>
  <c r="O41" i="6"/>
  <c r="M41" i="6"/>
  <c r="K41" i="6"/>
  <c r="I41" i="6"/>
  <c r="G41" i="6"/>
  <c r="E41" i="6"/>
  <c r="AQ40" i="6"/>
  <c r="AO40" i="6"/>
  <c r="AM40" i="6"/>
  <c r="AK40" i="6"/>
  <c r="AI40" i="6"/>
  <c r="AG40" i="6"/>
  <c r="AE40" i="6"/>
  <c r="AC40" i="6"/>
  <c r="AA40" i="6"/>
  <c r="Y40" i="6"/>
  <c r="W40" i="6"/>
  <c r="U40" i="6"/>
  <c r="S40" i="6"/>
  <c r="Q40" i="6"/>
  <c r="O40" i="6"/>
  <c r="M40" i="6"/>
  <c r="K40" i="6"/>
  <c r="I40" i="6"/>
  <c r="G40" i="6"/>
  <c r="E40" i="6"/>
  <c r="AQ39" i="6"/>
  <c r="AO39" i="6"/>
  <c r="AM39" i="6"/>
  <c r="AK39" i="6"/>
  <c r="AI39" i="6"/>
  <c r="AG39" i="6"/>
  <c r="AE39" i="6"/>
  <c r="AC39" i="6"/>
  <c r="AA39" i="6"/>
  <c r="Y39" i="6"/>
  <c r="W39" i="6"/>
  <c r="U39" i="6"/>
  <c r="S39" i="6"/>
  <c r="Q39" i="6"/>
  <c r="O39" i="6"/>
  <c r="M39" i="6"/>
  <c r="K39" i="6"/>
  <c r="I39" i="6"/>
  <c r="G39" i="6"/>
  <c r="E39" i="6"/>
  <c r="AO38" i="6"/>
  <c r="AM38" i="6"/>
  <c r="AK38" i="6"/>
  <c r="AI38" i="6"/>
  <c r="AG38" i="6"/>
  <c r="AE38" i="6"/>
  <c r="AC38" i="6"/>
  <c r="AA38" i="6"/>
  <c r="Y38" i="6"/>
  <c r="W38" i="6"/>
  <c r="U38" i="6"/>
  <c r="S38" i="6"/>
  <c r="Q38" i="6"/>
  <c r="O38" i="6"/>
  <c r="M38" i="6"/>
  <c r="K38" i="6"/>
  <c r="I38" i="6"/>
  <c r="G38" i="6"/>
  <c r="AQ36" i="6"/>
  <c r="AO36" i="6"/>
  <c r="AM36" i="6"/>
  <c r="AK36" i="6"/>
  <c r="AI36" i="6"/>
  <c r="AG36" i="6"/>
  <c r="AE36" i="6"/>
  <c r="AC36" i="6"/>
  <c r="AA36" i="6"/>
  <c r="Y36" i="6"/>
  <c r="W36" i="6"/>
  <c r="U36" i="6"/>
  <c r="S36" i="6"/>
  <c r="Q36" i="6"/>
  <c r="O36" i="6"/>
  <c r="M36" i="6"/>
  <c r="K36" i="6"/>
  <c r="I36" i="6"/>
  <c r="G36" i="6"/>
  <c r="E36" i="6"/>
  <c r="AQ35" i="6"/>
  <c r="AO35" i="6"/>
  <c r="AM35" i="6"/>
  <c r="AK35" i="6"/>
  <c r="AI35" i="6"/>
  <c r="AG35" i="6"/>
  <c r="AE35" i="6"/>
  <c r="AC35" i="6"/>
  <c r="AA35" i="6"/>
  <c r="Y35" i="6"/>
  <c r="W35" i="6"/>
  <c r="U35" i="6"/>
  <c r="S35" i="6"/>
  <c r="Q35" i="6"/>
  <c r="O35" i="6"/>
  <c r="M35" i="6"/>
  <c r="K35" i="6"/>
  <c r="I35" i="6"/>
  <c r="G35" i="6"/>
  <c r="E35" i="6"/>
  <c r="AO34" i="6"/>
  <c r="AM34" i="6"/>
  <c r="AK34" i="6"/>
  <c r="AI34" i="6"/>
  <c r="AG34" i="6"/>
  <c r="AE34" i="6"/>
  <c r="AC34" i="6"/>
  <c r="AA34" i="6"/>
  <c r="Y34" i="6"/>
  <c r="W34" i="6"/>
  <c r="U34" i="6"/>
  <c r="S34" i="6"/>
  <c r="Q34" i="6"/>
  <c r="O34" i="6"/>
  <c r="M34" i="6"/>
  <c r="K34" i="6"/>
  <c r="I34" i="6"/>
  <c r="G34" i="6"/>
  <c r="AQ33" i="6"/>
  <c r="AO33" i="6"/>
  <c r="AM33" i="6"/>
  <c r="AK33" i="6"/>
  <c r="AI33" i="6"/>
  <c r="AG33" i="6"/>
  <c r="AE33" i="6"/>
  <c r="AC33" i="6"/>
  <c r="AA33" i="6"/>
  <c r="Y33" i="6"/>
  <c r="W33" i="6"/>
  <c r="U33" i="6"/>
  <c r="S33" i="6"/>
  <c r="Q33" i="6"/>
  <c r="O33" i="6"/>
  <c r="M33" i="6"/>
  <c r="K33" i="6"/>
  <c r="I33" i="6"/>
  <c r="G33" i="6"/>
  <c r="AQ32" i="6"/>
  <c r="AO32" i="6"/>
  <c r="AM32" i="6"/>
  <c r="AK32" i="6"/>
  <c r="AI32" i="6"/>
  <c r="AG32" i="6"/>
  <c r="AE32" i="6"/>
  <c r="AC32" i="6"/>
  <c r="AA32" i="6"/>
  <c r="Y32" i="6"/>
  <c r="W32" i="6"/>
  <c r="U32" i="6"/>
  <c r="S32" i="6"/>
  <c r="Q32" i="6"/>
  <c r="O32" i="6"/>
  <c r="M32" i="6"/>
  <c r="K32" i="6"/>
  <c r="I32" i="6"/>
  <c r="G32" i="6"/>
  <c r="E32" i="6"/>
  <c r="AQ31" i="6"/>
  <c r="AO31" i="6"/>
  <c r="AM31" i="6"/>
  <c r="AK31" i="6"/>
  <c r="AI31" i="6"/>
  <c r="AG31" i="6"/>
  <c r="AE31" i="6"/>
  <c r="AC31" i="6"/>
  <c r="AA31" i="6"/>
  <c r="Y31" i="6"/>
  <c r="W31" i="6"/>
  <c r="U31" i="6"/>
  <c r="S31" i="6"/>
  <c r="Q31" i="6"/>
  <c r="O31" i="6"/>
  <c r="M31" i="6"/>
  <c r="K31" i="6"/>
  <c r="I31" i="6"/>
  <c r="G31" i="6"/>
  <c r="E31" i="6"/>
  <c r="AQ30" i="6"/>
  <c r="AO30" i="6"/>
  <c r="AM30" i="6"/>
  <c r="AK30" i="6"/>
  <c r="AI30" i="6"/>
  <c r="AG30" i="6"/>
  <c r="AE30" i="6"/>
  <c r="AC30" i="6"/>
  <c r="AA30" i="6"/>
  <c r="Y30" i="6"/>
  <c r="W30" i="6"/>
  <c r="U30" i="6"/>
  <c r="S30" i="6"/>
  <c r="Q30" i="6"/>
  <c r="O30" i="6"/>
  <c r="M30" i="6"/>
  <c r="K30" i="6"/>
  <c r="I30" i="6"/>
  <c r="G30" i="6"/>
  <c r="E30" i="6"/>
  <c r="AQ29" i="6"/>
  <c r="AO29" i="6"/>
  <c r="AM29" i="6"/>
  <c r="AK29" i="6"/>
  <c r="AI29" i="6"/>
  <c r="AG29" i="6"/>
  <c r="AE29" i="6"/>
  <c r="AC29" i="6"/>
  <c r="AA29" i="6"/>
  <c r="Y29" i="6"/>
  <c r="W29" i="6"/>
  <c r="U29" i="6"/>
  <c r="S29" i="6"/>
  <c r="Q29" i="6"/>
  <c r="O29" i="6"/>
  <c r="M29" i="6"/>
  <c r="K29" i="6"/>
  <c r="I29" i="6"/>
  <c r="G29" i="6"/>
  <c r="E29" i="6"/>
  <c r="AQ28" i="6"/>
  <c r="AO28" i="6"/>
  <c r="AM28" i="6"/>
  <c r="AK28" i="6"/>
  <c r="AI28" i="6"/>
  <c r="AG28" i="6"/>
  <c r="AE28" i="6"/>
  <c r="AC28" i="6"/>
  <c r="AA28" i="6"/>
  <c r="Y28" i="6"/>
  <c r="W28" i="6"/>
  <c r="U28" i="6"/>
  <c r="S28" i="6"/>
  <c r="Q28" i="6"/>
  <c r="O28" i="6"/>
  <c r="M28" i="6"/>
  <c r="K28" i="6"/>
  <c r="I28" i="6"/>
  <c r="G28" i="6"/>
  <c r="E28" i="6"/>
  <c r="AQ27" i="6"/>
  <c r="AO27" i="6"/>
  <c r="AM27" i="6"/>
  <c r="AK27" i="6"/>
  <c r="AI27" i="6"/>
  <c r="AG27" i="6"/>
  <c r="AE27" i="6"/>
  <c r="AC27" i="6"/>
  <c r="AA27" i="6"/>
  <c r="Y27" i="6"/>
  <c r="W27" i="6"/>
  <c r="U27" i="6"/>
  <c r="S27" i="6"/>
  <c r="Q27" i="6"/>
  <c r="O27" i="6"/>
  <c r="M27" i="6"/>
  <c r="K27" i="6"/>
  <c r="I27" i="6"/>
  <c r="G27" i="6"/>
  <c r="E27" i="6"/>
  <c r="AQ26" i="6"/>
  <c r="AO26" i="6"/>
  <c r="AM26" i="6"/>
  <c r="AK26" i="6"/>
  <c r="AI26" i="6"/>
  <c r="AG26" i="6"/>
  <c r="AE26" i="6"/>
  <c r="AC26" i="6"/>
  <c r="AA26" i="6"/>
  <c r="Y26" i="6"/>
  <c r="W26" i="6"/>
  <c r="U26" i="6"/>
  <c r="S26" i="6"/>
  <c r="Q26" i="6"/>
  <c r="O26" i="6"/>
  <c r="M26" i="6"/>
  <c r="K26" i="6"/>
  <c r="I26" i="6"/>
  <c r="G26" i="6"/>
  <c r="E26" i="6"/>
  <c r="AQ25" i="6"/>
  <c r="AO25" i="6"/>
  <c r="AM25" i="6"/>
  <c r="AK25" i="6"/>
  <c r="AI25" i="6"/>
  <c r="AG25" i="6"/>
  <c r="AE25" i="6"/>
  <c r="AC25" i="6"/>
  <c r="AA25" i="6"/>
  <c r="Y25" i="6"/>
  <c r="W25" i="6"/>
  <c r="U25" i="6"/>
  <c r="S25" i="6"/>
  <c r="Q25" i="6"/>
  <c r="O25" i="6"/>
  <c r="M25" i="6"/>
  <c r="K25" i="6"/>
  <c r="I25" i="6"/>
  <c r="G25" i="6"/>
  <c r="E25" i="6"/>
  <c r="AQ24" i="6"/>
  <c r="AO24" i="6"/>
  <c r="AM24" i="6"/>
  <c r="AK24" i="6"/>
  <c r="AI24" i="6"/>
  <c r="AG24" i="6"/>
  <c r="AE24" i="6"/>
  <c r="AC24" i="6"/>
  <c r="AA24" i="6"/>
  <c r="Y24" i="6"/>
  <c r="W24" i="6"/>
  <c r="U24" i="6"/>
  <c r="S24" i="6"/>
  <c r="Q24" i="6"/>
  <c r="O24" i="6"/>
  <c r="M24" i="6"/>
  <c r="K24" i="6"/>
  <c r="I24" i="6"/>
  <c r="G24" i="6"/>
  <c r="E24" i="6"/>
  <c r="AQ23" i="6"/>
  <c r="AO23" i="6"/>
  <c r="AM23" i="6"/>
  <c r="AK23" i="6"/>
  <c r="AI23" i="6"/>
  <c r="AG23" i="6"/>
  <c r="AE23" i="6"/>
  <c r="AC23" i="6"/>
  <c r="AA23" i="6"/>
  <c r="Y23" i="6"/>
  <c r="W23" i="6"/>
  <c r="U23" i="6"/>
  <c r="S23" i="6"/>
  <c r="Q23" i="6"/>
  <c r="O23" i="6"/>
  <c r="M23" i="6"/>
  <c r="K23" i="6"/>
  <c r="I23" i="6"/>
  <c r="G23" i="6"/>
  <c r="E23" i="6"/>
  <c r="AO37" i="6"/>
  <c r="AM37" i="6"/>
  <c r="AK37" i="6"/>
  <c r="AI37" i="6"/>
  <c r="AG37" i="6"/>
  <c r="AE37" i="6"/>
  <c r="AC37" i="6"/>
  <c r="AA37" i="6"/>
  <c r="Y37" i="6"/>
  <c r="W37" i="6"/>
  <c r="U37" i="6"/>
  <c r="S37" i="6"/>
  <c r="Q37" i="6"/>
  <c r="O37" i="6"/>
  <c r="M37" i="6"/>
  <c r="K37" i="6"/>
  <c r="I37" i="6"/>
  <c r="G37" i="6"/>
  <c r="E37" i="6"/>
  <c r="AQ22" i="6"/>
  <c r="AO22" i="6"/>
  <c r="AM22" i="6"/>
  <c r="AK22" i="6"/>
  <c r="AI22" i="6"/>
  <c r="AG22" i="6"/>
  <c r="AE22" i="6"/>
  <c r="AC22" i="6"/>
  <c r="AA22" i="6"/>
  <c r="Y22" i="6"/>
  <c r="W22" i="6"/>
  <c r="U22" i="6"/>
  <c r="S22" i="6"/>
  <c r="Q22" i="6"/>
  <c r="O22" i="6"/>
  <c r="M22" i="6"/>
  <c r="K22" i="6"/>
  <c r="I22" i="6"/>
  <c r="G22" i="6"/>
  <c r="E22" i="6"/>
  <c r="AQ21" i="6"/>
  <c r="AO21" i="6"/>
  <c r="AM21" i="6"/>
  <c r="AK21" i="6"/>
  <c r="AI21" i="6"/>
  <c r="AG21" i="6"/>
  <c r="AE21" i="6"/>
  <c r="AC21" i="6"/>
  <c r="AA21" i="6"/>
  <c r="Y21" i="6"/>
  <c r="W21" i="6"/>
  <c r="U21" i="6"/>
  <c r="S21" i="6"/>
  <c r="Q21" i="6"/>
  <c r="O21" i="6"/>
  <c r="M21" i="6"/>
  <c r="K21" i="6"/>
  <c r="I21" i="6"/>
  <c r="G21" i="6"/>
  <c r="E21" i="6"/>
  <c r="AQ20" i="6"/>
  <c r="AO20" i="6"/>
  <c r="AM20" i="6"/>
  <c r="AK20" i="6"/>
  <c r="AI20" i="6"/>
  <c r="AG20" i="6"/>
  <c r="AE20" i="6"/>
  <c r="AC20" i="6"/>
  <c r="AA20" i="6"/>
  <c r="Y20" i="6"/>
  <c r="W20" i="6"/>
  <c r="U20" i="6"/>
  <c r="S20" i="6"/>
  <c r="Q20" i="6"/>
  <c r="O20" i="6"/>
  <c r="M20" i="6"/>
  <c r="K20" i="6"/>
  <c r="I20" i="6"/>
  <c r="G20" i="6"/>
  <c r="E20" i="6"/>
  <c r="AQ19" i="6"/>
  <c r="AO19" i="6"/>
  <c r="AM19" i="6"/>
  <c r="AK19" i="6"/>
  <c r="AI19" i="6"/>
  <c r="AG19" i="6"/>
  <c r="AE19" i="6"/>
  <c r="AC19" i="6"/>
  <c r="AA19" i="6"/>
  <c r="Y19" i="6"/>
  <c r="W19" i="6"/>
  <c r="U19" i="6"/>
  <c r="S19" i="6"/>
  <c r="Q19" i="6"/>
  <c r="O19" i="6"/>
  <c r="M19" i="6"/>
  <c r="K19" i="6"/>
  <c r="I19" i="6"/>
  <c r="G19" i="6"/>
  <c r="E19" i="6"/>
  <c r="AQ18" i="6"/>
  <c r="AO18" i="6"/>
  <c r="AM18" i="6"/>
  <c r="AK18" i="6"/>
  <c r="AI18" i="6"/>
  <c r="AG18" i="6"/>
  <c r="AE18" i="6"/>
  <c r="AC18" i="6"/>
  <c r="AA18" i="6"/>
  <c r="Y18" i="6"/>
  <c r="W18" i="6"/>
  <c r="U18" i="6"/>
  <c r="S18" i="6"/>
  <c r="Q18" i="6"/>
  <c r="O18" i="6"/>
  <c r="M18" i="6"/>
  <c r="K18" i="6"/>
  <c r="I18" i="6"/>
  <c r="G18" i="6"/>
  <c r="E18" i="6"/>
  <c r="AQ17" i="6"/>
  <c r="AO17" i="6"/>
  <c r="AM17" i="6"/>
  <c r="AK17" i="6"/>
  <c r="AI17" i="6"/>
  <c r="AG17" i="6"/>
  <c r="AE17" i="6"/>
  <c r="AC17" i="6"/>
  <c r="AA17" i="6"/>
  <c r="Y17" i="6"/>
  <c r="W17" i="6"/>
  <c r="U17" i="6"/>
  <c r="S17" i="6"/>
  <c r="Q17" i="6"/>
  <c r="O17" i="6"/>
  <c r="M17" i="6"/>
  <c r="K17" i="6"/>
  <c r="I17" i="6"/>
  <c r="G17" i="6"/>
  <c r="E17" i="6"/>
  <c r="AQ16" i="6"/>
  <c r="AO16" i="6"/>
  <c r="AM16" i="6"/>
  <c r="AK16" i="6"/>
  <c r="AI16" i="6"/>
  <c r="AG16" i="6"/>
  <c r="AE16" i="6"/>
  <c r="AC16" i="6"/>
  <c r="AA16" i="6"/>
  <c r="Y16" i="6"/>
  <c r="W16" i="6"/>
  <c r="U16" i="6"/>
  <c r="S16" i="6"/>
  <c r="Q16" i="6"/>
  <c r="O16" i="6"/>
  <c r="M16" i="6"/>
  <c r="K16" i="6"/>
  <c r="I16" i="6"/>
  <c r="G16" i="6"/>
  <c r="E16" i="6"/>
  <c r="AQ15" i="6"/>
  <c r="AO15" i="6"/>
  <c r="AM15" i="6"/>
  <c r="AK15" i="6"/>
  <c r="AI15" i="6"/>
  <c r="AG15" i="6"/>
  <c r="AE15" i="6"/>
  <c r="AC15" i="6"/>
  <c r="AA15" i="6"/>
  <c r="Y15" i="6"/>
  <c r="W15" i="6"/>
  <c r="U15" i="6"/>
  <c r="S15" i="6"/>
  <c r="Q15" i="6"/>
  <c r="O15" i="6"/>
  <c r="M15" i="6"/>
  <c r="K15" i="6"/>
  <c r="I15" i="6"/>
  <c r="G15" i="6"/>
  <c r="E15" i="6"/>
  <c r="AQ14" i="6"/>
  <c r="AO14" i="6"/>
  <c r="AM14" i="6"/>
  <c r="AK14" i="6"/>
  <c r="AI14" i="6"/>
  <c r="AG14" i="6"/>
  <c r="AE14" i="6"/>
  <c r="AC14" i="6"/>
  <c r="AA14" i="6"/>
  <c r="Y14" i="6"/>
  <c r="W14" i="6"/>
  <c r="U14" i="6"/>
  <c r="S14" i="6"/>
  <c r="Q14" i="6"/>
  <c r="O14" i="6"/>
  <c r="M14" i="6"/>
  <c r="K14" i="6"/>
  <c r="I14" i="6"/>
  <c r="G14" i="6"/>
  <c r="E14" i="6"/>
  <c r="AQ13" i="6"/>
  <c r="AO13" i="6"/>
  <c r="AM13" i="6"/>
  <c r="AK13" i="6"/>
  <c r="AI13" i="6"/>
  <c r="AG13" i="6"/>
  <c r="AE13" i="6"/>
  <c r="AC13" i="6"/>
  <c r="AA13" i="6"/>
  <c r="Y13" i="6"/>
  <c r="W13" i="6"/>
  <c r="U13" i="6"/>
  <c r="S13" i="6"/>
  <c r="Q13" i="6"/>
  <c r="O13" i="6"/>
  <c r="M13" i="6"/>
  <c r="K13" i="6"/>
  <c r="I13" i="6"/>
  <c r="G13" i="6"/>
  <c r="E13" i="6"/>
  <c r="AQ12" i="6"/>
  <c r="AO12" i="6"/>
  <c r="AM12" i="6"/>
  <c r="AK12" i="6"/>
  <c r="AI12" i="6"/>
  <c r="AG12" i="6"/>
  <c r="AE12" i="6"/>
  <c r="AC12" i="6"/>
  <c r="AA12" i="6"/>
  <c r="Y12" i="6"/>
  <c r="W12" i="6"/>
  <c r="U12" i="6"/>
  <c r="S12" i="6"/>
  <c r="Q12" i="6"/>
  <c r="O12" i="6"/>
  <c r="M12" i="6"/>
  <c r="K12" i="6"/>
  <c r="I12" i="6"/>
  <c r="G12" i="6"/>
  <c r="E12" i="6"/>
  <c r="AQ10" i="6"/>
  <c r="AO10" i="6"/>
  <c r="AM10" i="6"/>
  <c r="AK10" i="6"/>
  <c r="AI10" i="6"/>
  <c r="AG10" i="6"/>
  <c r="AE10" i="6"/>
  <c r="AC10" i="6"/>
  <c r="AA10" i="6"/>
  <c r="Y10" i="6"/>
  <c r="W10" i="6"/>
  <c r="U10" i="6"/>
  <c r="S10" i="6"/>
  <c r="Q10" i="6"/>
  <c r="O10" i="6"/>
  <c r="M10" i="6"/>
  <c r="K10" i="6"/>
  <c r="I10" i="6"/>
  <c r="G10" i="6"/>
  <c r="E10" i="6"/>
  <c r="F34" i="9" l="1"/>
  <c r="F36" i="9" s="1"/>
  <c r="F38" i="9" s="1"/>
  <c r="F43" i="9" s="1"/>
  <c r="L65" i="9"/>
  <c r="L76" i="9" s="1"/>
  <c r="I38" i="5"/>
  <c r="F18" i="9"/>
  <c r="F19" i="9" s="1"/>
  <c r="F20" i="9" s="1"/>
  <c r="F21" i="9" s="1"/>
  <c r="S12" i="9"/>
  <c r="S14" i="9" s="1"/>
  <c r="S18" i="9" s="1"/>
  <c r="L67" i="9"/>
  <c r="L69" i="9" s="1"/>
  <c r="L74" i="9" s="1"/>
  <c r="F45" i="9"/>
  <c r="F62" i="9"/>
  <c r="F65" i="9" s="1"/>
  <c r="E65" i="9"/>
  <c r="L18" i="9"/>
  <c r="L19" i="9"/>
  <c r="L20" i="9" s="1"/>
  <c r="L21" i="9" s="1"/>
  <c r="L34" i="9"/>
  <c r="Q1" i="6"/>
  <c r="Q3" i="6" s="1"/>
  <c r="AG1" i="6"/>
  <c r="AG3" i="6" s="1"/>
  <c r="E33" i="6"/>
  <c r="K4" i="6"/>
  <c r="M2" i="6"/>
  <c r="M5" i="6"/>
  <c r="U1" i="6"/>
  <c r="U3" i="6" s="1"/>
  <c r="AK1" i="6"/>
  <c r="AK3" i="6" s="1"/>
  <c r="G1" i="6"/>
  <c r="G2" i="6" s="1"/>
  <c r="W1" i="6"/>
  <c r="W2" i="6" s="1"/>
  <c r="AM6" i="6"/>
  <c r="O1" i="6"/>
  <c r="O3" i="6" s="1"/>
  <c r="AE1" i="6"/>
  <c r="AE3" i="6" s="1"/>
  <c r="K2" i="6"/>
  <c r="O40" i="5"/>
  <c r="AM2" i="6"/>
  <c r="AM3" i="6"/>
  <c r="S1" i="6"/>
  <c r="S3" i="6" s="1"/>
  <c r="AI3" i="6"/>
  <c r="AM4" i="6"/>
  <c r="AM5" i="6"/>
  <c r="AM1" i="6"/>
  <c r="K6" i="6"/>
  <c r="K5" i="6"/>
  <c r="AI1" i="6"/>
  <c r="AI5" i="6"/>
  <c r="AI6" i="6"/>
  <c r="M6" i="6"/>
  <c r="I1" i="6"/>
  <c r="I2" i="6" s="1"/>
  <c r="Y1" i="6"/>
  <c r="Y2" i="6" s="1"/>
  <c r="AO1" i="6"/>
  <c r="AO2" i="6" s="1"/>
  <c r="M4" i="6"/>
  <c r="K1" i="6"/>
  <c r="AA1" i="6"/>
  <c r="AA2" i="6" s="1"/>
  <c r="AQ1" i="6"/>
  <c r="AQ2" i="6" s="1"/>
  <c r="AI2" i="6"/>
  <c r="K3" i="6"/>
  <c r="AI4" i="6"/>
  <c r="M1" i="6"/>
  <c r="AC1" i="6"/>
  <c r="AC2" i="6" s="1"/>
  <c r="M3" i="6"/>
  <c r="I37" i="5" l="1"/>
  <c r="C37" i="5"/>
  <c r="L75" i="9"/>
  <c r="L77" i="9" s="1"/>
  <c r="L79" i="9" s="1"/>
  <c r="L81" i="9" s="1"/>
  <c r="L82" i="9" s="1"/>
  <c r="L86" i="9" s="1"/>
  <c r="F44" i="9"/>
  <c r="F46" i="9" s="1"/>
  <c r="F48" i="9" s="1"/>
  <c r="F50" i="9" s="1"/>
  <c r="F51" i="9" s="1"/>
  <c r="F55" i="9" s="1"/>
  <c r="S19" i="9"/>
  <c r="S20" i="9" s="1"/>
  <c r="S21" i="9" s="1"/>
  <c r="S22" i="9" s="1"/>
  <c r="L36" i="9"/>
  <c r="L38" i="9" s="1"/>
  <c r="L43" i="9" s="1"/>
  <c r="L45" i="9"/>
  <c r="F76" i="9"/>
  <c r="F67" i="9"/>
  <c r="F69" i="9" s="1"/>
  <c r="F74" i="9" s="1"/>
  <c r="O2" i="6"/>
  <c r="AG2" i="6"/>
  <c r="AG5" i="6" s="1"/>
  <c r="Q2" i="6"/>
  <c r="Q5" i="6" s="1"/>
  <c r="AK2" i="6"/>
  <c r="AK5" i="6" s="1"/>
  <c r="W3" i="6"/>
  <c r="W4" i="6" s="1"/>
  <c r="U2" i="6"/>
  <c r="U5" i="6" s="1"/>
  <c r="E1" i="6"/>
  <c r="E3" i="6" s="1"/>
  <c r="S2" i="6"/>
  <c r="S5" i="6" s="1"/>
  <c r="G3" i="6"/>
  <c r="G6" i="6" s="1"/>
  <c r="AE2" i="6"/>
  <c r="AE6" i="6" s="1"/>
  <c r="Y3" i="6"/>
  <c r="Y4" i="6" s="1"/>
  <c r="AQ3" i="6"/>
  <c r="AQ5" i="6" s="1"/>
  <c r="AO3" i="6"/>
  <c r="AO5" i="6" s="1"/>
  <c r="AC3" i="6"/>
  <c r="AC5" i="6" s="1"/>
  <c r="AA3" i="6"/>
  <c r="AA5" i="6" s="1"/>
  <c r="I3" i="6"/>
  <c r="I6" i="6" s="1"/>
  <c r="O5" i="6"/>
  <c r="O6" i="6"/>
  <c r="O4" i="6"/>
  <c r="Q4" i="6" l="1"/>
  <c r="Q6" i="6"/>
  <c r="AG4" i="6"/>
  <c r="L44" i="9"/>
  <c r="L46" i="9" s="1"/>
  <c r="L48" i="9" s="1"/>
  <c r="L50" i="9" s="1"/>
  <c r="L51" i="9" s="1"/>
  <c r="L55" i="9" s="1"/>
  <c r="F75" i="9"/>
  <c r="F77" i="9" s="1"/>
  <c r="F79" i="9" s="1"/>
  <c r="F81" i="9" s="1"/>
  <c r="F82" i="9" s="1"/>
  <c r="F86" i="9" s="1"/>
  <c r="W6" i="6"/>
  <c r="W5" i="6"/>
  <c r="S6" i="6"/>
  <c r="AK6" i="6"/>
  <c r="AG6" i="6"/>
  <c r="AK4" i="6"/>
  <c r="U6" i="6"/>
  <c r="U4" i="6"/>
  <c r="S4" i="6"/>
  <c r="Y5" i="6"/>
  <c r="G4" i="6"/>
  <c r="G5" i="6"/>
  <c r="AE5" i="6"/>
  <c r="E2" i="6"/>
  <c r="E4" i="6" s="1"/>
  <c r="AE4" i="6"/>
  <c r="AA4" i="6"/>
  <c r="Y6" i="6"/>
  <c r="AQ4" i="6"/>
  <c r="I5" i="6"/>
  <c r="AQ6" i="6"/>
  <c r="AC6" i="6"/>
  <c r="AO6" i="6"/>
  <c r="AC4" i="6"/>
  <c r="AO4" i="6"/>
  <c r="I4" i="6"/>
  <c r="AA6" i="6"/>
  <c r="C50" i="5"/>
  <c r="F50" i="5" s="1"/>
  <c r="I50" i="5"/>
  <c r="L50" i="5" s="1"/>
  <c r="L60" i="5" s="1"/>
  <c r="I29" i="5"/>
  <c r="L29" i="5" s="1"/>
  <c r="E5" i="6" l="1"/>
  <c r="E6" i="6"/>
  <c r="I60" i="5"/>
  <c r="C60" i="5"/>
  <c r="F60" i="5" s="1"/>
  <c r="I39" i="5"/>
  <c r="L39" i="5" s="1"/>
  <c r="C39" i="5"/>
  <c r="F39" i="5" s="1"/>
  <c r="H60" i="5"/>
  <c r="B60" i="5"/>
  <c r="H39" i="5"/>
  <c r="I55" i="5"/>
  <c r="C55" i="5"/>
  <c r="B31" i="5" l="1"/>
  <c r="H52" i="5" s="1"/>
  <c r="I54" i="5"/>
  <c r="I34" i="5"/>
  <c r="C34" i="5"/>
  <c r="H56" i="5"/>
  <c r="B56" i="5"/>
  <c r="H35" i="5"/>
  <c r="B52" i="5" l="1"/>
  <c r="H31" i="5"/>
  <c r="O2" i="7" l="1"/>
  <c r="P2" i="7" s="1"/>
  <c r="Q2" i="7" l="1"/>
  <c r="O36" i="7"/>
  <c r="P36" i="7" s="1"/>
  <c r="Q36" i="7" s="1"/>
  <c r="O35" i="7" l="1"/>
  <c r="P35" i="7" s="1"/>
  <c r="Q35" i="7" s="1"/>
  <c r="O31" i="7"/>
  <c r="P31" i="7" s="1"/>
  <c r="Q31" i="7" s="1"/>
  <c r="O27" i="7"/>
  <c r="P27" i="7" s="1"/>
  <c r="Q27" i="7" s="1"/>
  <c r="O23" i="7"/>
  <c r="P23" i="7" s="1"/>
  <c r="Q23" i="7" s="1"/>
  <c r="O19" i="7"/>
  <c r="P19" i="7" s="1"/>
  <c r="Q19" i="7" s="1"/>
  <c r="O15" i="7"/>
  <c r="P15" i="7" s="1"/>
  <c r="Q15" i="7" s="1"/>
  <c r="O28" i="7"/>
  <c r="P28" i="7" s="1"/>
  <c r="Q28" i="7" s="1"/>
  <c r="O12" i="7"/>
  <c r="P12" i="7" s="1"/>
  <c r="O20" i="7"/>
  <c r="P20" i="7" s="1"/>
  <c r="Q20" i="7" s="1"/>
  <c r="O34" i="7"/>
  <c r="P34" i="7" s="1"/>
  <c r="Q34" i="7" s="1"/>
  <c r="O30" i="7"/>
  <c r="P30" i="7" s="1"/>
  <c r="Q30" i="7" s="1"/>
  <c r="O26" i="7"/>
  <c r="P26" i="7" s="1"/>
  <c r="Q26" i="7" s="1"/>
  <c r="O22" i="7"/>
  <c r="P22" i="7" s="1"/>
  <c r="Q22" i="7" s="1"/>
  <c r="O18" i="7"/>
  <c r="P18" i="7" s="1"/>
  <c r="Q18" i="7" s="1"/>
  <c r="O14" i="7"/>
  <c r="P14" i="7" s="1"/>
  <c r="Q14" i="7" s="1"/>
  <c r="O32" i="7"/>
  <c r="P32" i="7" s="1"/>
  <c r="Q32" i="7" s="1"/>
  <c r="O33" i="7"/>
  <c r="P33" i="7" s="1"/>
  <c r="Q33" i="7" s="1"/>
  <c r="O29" i="7"/>
  <c r="P29" i="7" s="1"/>
  <c r="Q29" i="7" s="1"/>
  <c r="O25" i="7"/>
  <c r="P25" i="7" s="1"/>
  <c r="Q25" i="7" s="1"/>
  <c r="O21" i="7"/>
  <c r="P21" i="7" s="1"/>
  <c r="Q21" i="7" s="1"/>
  <c r="O17" i="7"/>
  <c r="P17" i="7" s="1"/>
  <c r="Q17" i="7" s="1"/>
  <c r="O13" i="7"/>
  <c r="P13" i="7" s="1"/>
  <c r="Q13" i="7" s="1"/>
  <c r="O16" i="7"/>
  <c r="P16" i="7" s="1"/>
  <c r="Q16" i="7" s="1"/>
  <c r="O24" i="7"/>
  <c r="P24" i="7" s="1"/>
  <c r="Q24" i="7" s="1"/>
  <c r="Q12" i="7" l="1"/>
  <c r="Q38" i="7" s="1"/>
  <c r="P38" i="7"/>
  <c r="U46" i="7" l="1"/>
  <c r="O40" i="7"/>
  <c r="O41" i="7" s="1"/>
  <c r="Q39" i="7"/>
  <c r="L42" i="7"/>
  <c r="L43" i="7" s="1"/>
  <c r="Q42" i="7"/>
  <c r="T38" i="7"/>
  <c r="Q46" i="7" l="1"/>
  <c r="T42" i="7"/>
  <c r="T46" i="7" s="1"/>
  <c r="O45" i="5" l="1"/>
  <c r="I62" i="5" s="1"/>
  <c r="C41" i="5" l="1"/>
  <c r="C62" i="5"/>
  <c r="I41" i="5"/>
  <c r="O38" i="5" l="1"/>
  <c r="F31" i="5" l="1"/>
  <c r="L52" i="5"/>
  <c r="L31" i="5"/>
  <c r="F52" i="5"/>
  <c r="C33" i="5"/>
  <c r="I33" i="5"/>
  <c r="C54" i="5"/>
  <c r="L53" i="5"/>
  <c r="F32" i="5"/>
  <c r="F53" i="5"/>
  <c r="L32" i="5"/>
  <c r="L58" i="5"/>
  <c r="L59" i="5"/>
  <c r="F37" i="5"/>
  <c r="L37" i="5"/>
  <c r="L38" i="5"/>
  <c r="F59" i="5"/>
  <c r="F38" i="5"/>
  <c r="F58" i="5"/>
  <c r="F54" i="5" l="1"/>
  <c r="F55" i="5" s="1"/>
  <c r="F56" i="5" s="1"/>
  <c r="F61" i="5" s="1"/>
  <c r="L33" i="5"/>
  <c r="L34" i="5" s="1"/>
  <c r="L35" i="5" s="1"/>
  <c r="L40" i="5" s="1"/>
  <c r="L54" i="5"/>
  <c r="L55" i="5" s="1"/>
  <c r="L56" i="5" s="1"/>
  <c r="L61" i="5" s="1"/>
  <c r="F33" i="5"/>
  <c r="F34" i="5" s="1"/>
  <c r="F35" i="5" s="1"/>
  <c r="F40" i="5" s="1"/>
  <c r="L42" i="5"/>
  <c r="F63" i="5"/>
  <c r="F42" i="5"/>
  <c r="L63" i="5"/>
  <c r="C30" i="2"/>
  <c r="D26" i="2"/>
  <c r="H25" i="2"/>
  <c r="C25" i="2"/>
  <c r="C26" i="2" s="1"/>
  <c r="D24" i="2"/>
  <c r="H23" i="2"/>
  <c r="C23" i="2"/>
  <c r="C24" i="2" s="1"/>
  <c r="D22" i="2"/>
  <c r="H21" i="2"/>
  <c r="C21" i="2"/>
  <c r="C22" i="2" s="1"/>
  <c r="D20" i="2"/>
  <c r="H19" i="2"/>
  <c r="C19" i="2"/>
  <c r="C20" i="2" s="1"/>
  <c r="C18" i="2"/>
  <c r="C17" i="2"/>
  <c r="D16" i="2"/>
  <c r="H15" i="2"/>
  <c r="C15" i="2"/>
  <c r="C16" i="2" s="1"/>
  <c r="D14" i="2"/>
  <c r="H13" i="2"/>
  <c r="C13" i="2"/>
  <c r="C14" i="2" s="1"/>
  <c r="D12" i="2"/>
  <c r="C11" i="2"/>
  <c r="C12" i="2" s="1"/>
  <c r="D10" i="2"/>
  <c r="H9" i="2"/>
  <c r="C9" i="2"/>
  <c r="C10" i="2" s="1"/>
  <c r="D8" i="2"/>
  <c r="H7" i="2"/>
  <c r="C7" i="2"/>
  <c r="C8" i="2" s="1"/>
  <c r="D6" i="2"/>
  <c r="H5" i="2"/>
  <c r="C5" i="2"/>
  <c r="J5" i="2" s="1"/>
  <c r="BZ22" i="1"/>
  <c r="BY22" i="1"/>
  <c r="BX22" i="1"/>
  <c r="BW22" i="1"/>
  <c r="BV22" i="1"/>
  <c r="BU22" i="1"/>
  <c r="BT22" i="1"/>
  <c r="BS22" i="1"/>
  <c r="BZ21" i="1"/>
  <c r="BY21" i="1"/>
  <c r="BX21" i="1"/>
  <c r="BW21" i="1"/>
  <c r="BV21" i="1"/>
  <c r="BU21" i="1"/>
  <c r="BT21" i="1"/>
  <c r="BS21" i="1"/>
  <c r="BS18" i="1"/>
  <c r="CB18" i="1" s="1"/>
  <c r="BS17" i="1"/>
  <c r="L62" i="5" l="1"/>
  <c r="F41" i="5"/>
  <c r="L41" i="5"/>
  <c r="F62" i="5"/>
  <c r="CB22" i="1"/>
  <c r="CB24" i="1" s="1"/>
  <c r="C6" i="2"/>
  <c r="E6" i="2" s="1"/>
  <c r="J7" i="2"/>
  <c r="E8" i="2"/>
  <c r="E10" i="2"/>
  <c r="J9" i="2"/>
  <c r="E12" i="2"/>
  <c r="E14" i="2"/>
  <c r="J13" i="2"/>
  <c r="E16" i="2"/>
  <c r="J15" i="2"/>
  <c r="E20" i="2"/>
  <c r="J19" i="2"/>
  <c r="E22" i="2"/>
  <c r="J21" i="2"/>
  <c r="E24" i="2"/>
  <c r="J23" i="2"/>
  <c r="E26" i="2"/>
  <c r="J25" i="2"/>
  <c r="F64" i="5" l="1"/>
  <c r="F65" i="5" s="1"/>
  <c r="D68" i="5" s="1"/>
  <c r="L43" i="5"/>
  <c r="L44" i="5" s="1"/>
  <c r="J47" i="5" s="1"/>
  <c r="L64" i="5"/>
  <c r="L65" i="5" s="1"/>
  <c r="J68" i="5" s="1"/>
  <c r="F43" i="5"/>
  <c r="F44" i="5" s="1"/>
  <c r="D47" i="5" s="1"/>
  <c r="C2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tc={16DEBFB4-802F-41BE-9CCB-4EE33AF26BE6}</author>
    <author>tc={DDB0BDC9-BA5D-4046-8665-EE14C7B801D3}</author>
    <author>Solimini, Kara (EHS)</author>
  </authors>
  <commentList>
    <comment ref="C27" authorId="0" shapeId="0" xr:uid="{16DEBFB4-802F-41BE-9CCB-4EE33AF26BE6}">
      <text>
        <t>[Threaded comment]
Your version of Excel allows you to read this threaded comment; however, any edits to it will get removed if the file is opened in a newer version of Excel. Learn more: https://go.microsoft.com/fwlink/?linkid=870924
Comment:
    $46.22 May 2024 @ 53rd</t>
      </text>
    </comment>
    <comment ref="C29" authorId="1" shapeId="0" xr:uid="{DDB0BDC9-BA5D-4046-8665-EE14C7B801D3}">
      <text>
        <t>[Threaded comment]
Your version of Excel allows you to read this threaded comment; however, any edits to it will get removed if the file is opened in a newer version of Excel. Learn more: https://go.microsoft.com/fwlink/?linkid=870924
Comment:
    $40.83 May 2024 @ 53rd</t>
      </text>
    </comment>
    <comment ref="B46" authorId="2" shapeId="0" xr:uid="{677B4307-98A2-4E84-BAFE-3970B1E41FE5}">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Hogan, Shannon (EHS)</author>
  </authors>
  <commentList>
    <comment ref="S1" authorId="0" shapeId="0" xr:uid="{3FA121C8-CA23-4990-8069-749A3D654954}">
      <text>
        <r>
          <rPr>
            <b/>
            <sz val="9"/>
            <color indexed="81"/>
            <rFont val="Tahoma"/>
            <family val="2"/>
          </rPr>
          <t>Hogan, Shannon (EHS):</t>
        </r>
        <r>
          <rPr>
            <sz val="9"/>
            <color indexed="81"/>
            <rFont val="Tahoma"/>
            <family val="2"/>
          </rPr>
          <t xml:space="preserve">
These # came from DMH (hidden) tab FY21 Fiscal impact Proj Exp
</t>
        </r>
      </text>
    </comment>
  </commentList>
</comments>
</file>

<file path=xl/sharedStrings.xml><?xml version="1.0" encoding="utf-8"?>
<sst xmlns="http://schemas.openxmlformats.org/spreadsheetml/2006/main" count="1683" uniqueCount="545">
  <si>
    <t>Massachusetts Economic Indicators</t>
  </si>
  <si>
    <t>IHS Markit, Spring 2021 Forecast</t>
  </si>
  <si>
    <t>Prepared by Michael Lynch, 781-301-9129</t>
  </si>
  <si>
    <t>FY20</t>
  </si>
  <si>
    <t>FY21</t>
  </si>
  <si>
    <t>FY22</t>
  </si>
  <si>
    <t>FY23</t>
  </si>
  <si>
    <t>FY24</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</si>
  <si>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</si>
  <si>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</si>
  <si>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</si>
  <si>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</si>
  <si>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</si>
  <si>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</si>
  <si>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</si>
  <si>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</si>
  <si>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</si>
  <si>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</si>
  <si>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</si>
  <si>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</si>
  <si>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</si>
  <si>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</si>
  <si>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</si>
  <si>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</si>
  <si>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</si>
  <si>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</si>
  <si>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</si>
  <si>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</si>
  <si>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</si>
  <si>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</si>
  <si>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</si>
  <si>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</si>
  <si>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</si>
  <si>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</si>
  <si>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</si>
  <si>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</si>
  <si>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</si>
  <si>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</si>
  <si>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</si>
  <si>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</si>
  <si>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</si>
  <si>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</si>
  <si>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</si>
  <si>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</si>
  <si>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</si>
  <si>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</si>
  <si>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</si>
  <si>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</si>
  <si>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</si>
  <si>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</si>
  <si>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</si>
  <si>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</si>
  <si>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</si>
  <si>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</si>
  <si>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</si>
  <si>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</si>
  <si>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</si>
  <si>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</si>
  <si>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</si>
  <si>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</si>
  <si>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</si>
  <si>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</si>
  <si>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</si>
  <si>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</si>
  <si>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</si>
  <si>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</si>
  <si>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</si>
  <si>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</si>
  <si>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</si>
  <si>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</si>
  <si>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</si>
  <si>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</si>
  <si>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</si>
  <si>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</si>
  <si>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</si>
  <si>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</si>
  <si>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</si>
  <si>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</si>
  <si>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</si>
  <si>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</si>
  <si>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</si>
  <si>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</si>
  <si>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</si>
  <si>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</si>
  <si>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</si>
  <si>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</si>
  <si>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</si>
  <si>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</si>
  <si>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</si>
  <si>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</si>
  <si>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</si>
  <si>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</si>
  <si>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</si>
  <si>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</si>
  <si>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</si>
  <si>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</si>
  <si>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</si>
  <si>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</si>
  <si>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</si>
  <si>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</si>
  <si>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</si>
  <si>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</si>
  <si>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</si>
  <si>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</si>
  <si>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Assumption for Rate Reviews that are to be promulgated  January 1, 2022</t>
  </si>
  <si>
    <t xml:space="preserve">Base period: </t>
  </si>
  <si>
    <t>FY22Q2</t>
  </si>
  <si>
    <t>Average</t>
  </si>
  <si>
    <t xml:space="preserve">Prospective rate period: </t>
  </si>
  <si>
    <t>1/1/22 - 12/31/23</t>
  </si>
  <si>
    <t>CAF:</t>
  </si>
  <si>
    <t>Source:</t>
  </si>
  <si>
    <t>2017/2018</t>
  </si>
  <si>
    <t>BLS / OES</t>
  </si>
  <si>
    <t>Position</t>
  </si>
  <si>
    <r>
      <t>Median</t>
    </r>
    <r>
      <rPr>
        <b/>
        <sz val="16"/>
        <color rgb="FFFF0000"/>
        <rFont val="Calibri"/>
        <family val="2"/>
        <scheme val="minor"/>
      </rPr>
      <t xml:space="preserve"> </t>
    </r>
  </si>
  <si>
    <t>Median</t>
  </si>
  <si>
    <t>Change</t>
  </si>
  <si>
    <t>Common model titles (not all inclusive)</t>
  </si>
  <si>
    <t>Minimum Education and/or certification/Training/Experience</t>
  </si>
  <si>
    <t>C.257 Average</t>
  </si>
  <si>
    <t>Hourly Difference b/w Avg &amp; C.257</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</si>
  <si>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</si>
  <si>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</si>
  <si>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</si>
  <si>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</si>
  <si>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</si>
  <si>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</si>
  <si>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</si>
  <si>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</si>
  <si>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</si>
  <si>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</si>
  <si>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</si>
  <si>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</si>
  <si>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</si>
  <si>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</si>
  <si>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N/A</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</si>
  <si>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</si>
  <si>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</si>
  <si>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</si>
  <si>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</si>
  <si>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</si>
  <si>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</si>
  <si>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</si>
  <si>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Clinical w/ Independent licensure (hourly)</t>
  </si>
  <si>
    <t>LPHA, LICSW, LMHC, LBHA, BCBA</t>
  </si>
  <si>
    <t xml:space="preserve">Masters with Licensure in Related Discipline </t>
  </si>
  <si>
    <t>Clinical w/ Independent licensure (annual)</t>
  </si>
  <si>
    <t>Program Management (hourly)</t>
  </si>
  <si>
    <t xml:space="preserve">Program manager, management, </t>
  </si>
  <si>
    <t>BA Level w/ 3+ years related work experience</t>
  </si>
  <si>
    <t>Program Management (annual)</t>
  </si>
  <si>
    <t xml:space="preserve"> program director</t>
  </si>
  <si>
    <t>Clinical Manager (hourly)</t>
  </si>
  <si>
    <t>Clinical Manager, Clinical Director</t>
  </si>
  <si>
    <t>Masters with Licensure in Related Discipline and supervising/managerial related experience</t>
  </si>
  <si>
    <t>Clinical Manager (annual)</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</si>
  <si>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</si>
  <si>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</si>
  <si>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</si>
  <si>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</si>
  <si>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</si>
  <si>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</si>
  <si>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</si>
  <si>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</si>
  <si>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</si>
  <si>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Clerical, Support &amp; Direct Care Relief Staff are benched to Direct Care</t>
  </si>
  <si>
    <t>Overnight staff (asleep or awake) benchmarked to $14.63 / hr (avg CY22 &amp; CY23)</t>
  </si>
  <si>
    <t>CY21 min. wage = $13.50 and CY22 min. wage = $14.25 and CY23 = $15.00</t>
  </si>
  <si>
    <t xml:space="preserve">Tax and Fringe  =  </t>
  </si>
  <si>
    <t xml:space="preserve">Benchmarked to FY21 (proposed) Commonwealth (office of the Comptroller) T&amp;F rate, less </t>
  </si>
  <si>
    <t>Terminal leave, retirement and Paid Family Medical Leave tax (actual FY21 approved was 22.28% )
FY22 Proposed is 21.87% with same parameters as above</t>
  </si>
  <si>
    <t>PFMLA</t>
  </si>
  <si>
    <t>Admin Allocation</t>
  </si>
  <si>
    <t>C.257 Benchmark</t>
  </si>
  <si>
    <t>Clubhouse Rate Review - Effective January 2022</t>
  </si>
  <si>
    <t>61+ AVERAGE DAILY ATTENDANCE</t>
  </si>
  <si>
    <t>60 &amp; UNDER  AVERAGE DAILY ATTENDANCE</t>
  </si>
  <si>
    <t>SAMPLE Avg Daily Attendance:</t>
  </si>
  <si>
    <t>Days:</t>
  </si>
  <si>
    <t>Martha's Vineyard Model</t>
  </si>
  <si>
    <t>Clients : FTE</t>
  </si>
  <si>
    <t>Salary</t>
  </si>
  <si>
    <t>FTE</t>
  </si>
  <si>
    <t>Expense</t>
  </si>
  <si>
    <t>Direct Mgmt Staffing</t>
  </si>
  <si>
    <t>Clients: FTE</t>
  </si>
  <si>
    <t>Non-Management Staffing</t>
  </si>
  <si>
    <t>Sub-total Direct Care Staff</t>
  </si>
  <si>
    <t>Factor</t>
  </si>
  <si>
    <t>Taxes &amp; Fringe</t>
  </si>
  <si>
    <t>*</t>
  </si>
  <si>
    <t>Total Staffing Costs</t>
  </si>
  <si>
    <t>Unit Cost</t>
  </si>
  <si>
    <t>Occupancy</t>
  </si>
  <si>
    <t xml:space="preserve">Other Program Exp. </t>
  </si>
  <si>
    <t>Total Reimbursable Exp. Excl. Admin.</t>
  </si>
  <si>
    <t>Admin. Alloc. (M &amp; G)</t>
  </si>
  <si>
    <t>Total</t>
  </si>
  <si>
    <t>Proposed Rate</t>
  </si>
  <si>
    <t>CAF Rate</t>
  </si>
  <si>
    <t>Rate with CAF</t>
  </si>
  <si>
    <t>UNDER 30 AVERAGE DAILY ATTENDANCE (not incl. MV)</t>
  </si>
  <si>
    <t>30 to 70 AVERAGE DAILY ATTENDANCE</t>
  </si>
  <si>
    <t>Clubhouse - Master Data Look-up Table  (3034)</t>
  </si>
  <si>
    <t>Benchmark Salaries</t>
  </si>
  <si>
    <t>Source</t>
  </si>
  <si>
    <t>Management</t>
  </si>
  <si>
    <t>Direct Care III</t>
  </si>
  <si>
    <t>Direct Service Worker</t>
  </si>
  <si>
    <t>Benchmark FTEs</t>
  </si>
  <si>
    <t>TOTAL FTES</t>
  </si>
  <si>
    <t>Benchmark Expenses</t>
  </si>
  <si>
    <t>Tax &amp; Fringe</t>
  </si>
  <si>
    <t>Per Unit</t>
  </si>
  <si>
    <t>Tax &amp; Fringe- Martha's Vineyard</t>
  </si>
  <si>
    <t>Occupancy (per unit)</t>
  </si>
  <si>
    <t xml:space="preserve">FY20 UFR </t>
  </si>
  <si>
    <t>Other Expense (per unit)</t>
  </si>
  <si>
    <t>MV Occupancy (per unit)</t>
  </si>
  <si>
    <t>MV Other Expense (per unit)</t>
  </si>
  <si>
    <t>Administrative Allocation</t>
  </si>
  <si>
    <t xml:space="preserve">Total </t>
  </si>
  <si>
    <t>PFMLA Trust Contribution</t>
  </si>
  <si>
    <t>Per the Grand Bargain Agreement</t>
  </si>
  <si>
    <t>CAF 1/1/20-12/31/21</t>
  </si>
  <si>
    <t>Base period 2019Q4 - Prospective period 1/1/20 - 12/31/21</t>
  </si>
  <si>
    <t>TOTAL</t>
  </si>
  <si>
    <t>71+ AVERAGE DAILY ATTENDANCE</t>
  </si>
  <si>
    <t>53 Percentile</t>
  </si>
  <si>
    <t>21-1094, 21-1015, 21-1018, 21-1023, 39-1022</t>
  </si>
  <si>
    <t>21-1021, 21-1099</t>
  </si>
  <si>
    <t>21-1021, 21-1019, 21-1022, 21-1029</t>
  </si>
  <si>
    <t>29-2061</t>
  </si>
  <si>
    <t>Assistant Manager</t>
  </si>
  <si>
    <t>19-3033, 21-1021, 21-1022, 19-3034</t>
  </si>
  <si>
    <t>Dietician / Nutritionist (hourly)</t>
  </si>
  <si>
    <t xml:space="preserve">Bachelors Level </t>
  </si>
  <si>
    <t>29-1031</t>
  </si>
  <si>
    <t>Dietician / Nutritionist (annual)</t>
  </si>
  <si>
    <t xml:space="preserve">Program manager, Program management, </t>
  </si>
  <si>
    <t>11-9151</t>
  </si>
  <si>
    <t>Program director</t>
  </si>
  <si>
    <t>Occupational Therapists</t>
  </si>
  <si>
    <t>Physical Therapist (hourly)</t>
  </si>
  <si>
    <t>Physical Therapists</t>
  </si>
  <si>
    <t>29-1129, 31-2021, 29-1123  (20%/20%/60%)</t>
  </si>
  <si>
    <t>Physical Therapist (annual)</t>
  </si>
  <si>
    <t>Clinical Manager / Psychologists (hourly)</t>
  </si>
  <si>
    <t>19-3033, 19-3034</t>
  </si>
  <si>
    <t>Clinical Manager /  Psychologists  (annual)</t>
  </si>
  <si>
    <t>29-1141</t>
  </si>
  <si>
    <t>29-1171</t>
  </si>
  <si>
    <t xml:space="preserve">Tax and Fringe =  </t>
  </si>
  <si>
    <t xml:space="preserve">Terminal leave, and  retirement.  Does include Paid Family Medical Leave tax.
Includes and additional 2% to be used at providers descretion for retirement and/or other benefits
</t>
  </si>
  <si>
    <t>Misc. BLS benchmarks</t>
  </si>
  <si>
    <t>Medical Director</t>
  </si>
  <si>
    <t>Physician Assistants</t>
  </si>
  <si>
    <t>Proposed models for January 2024</t>
  </si>
  <si>
    <t>Clubhouse Rate Review - Effective January 2024</t>
  </si>
  <si>
    <t>Current Rate</t>
  </si>
  <si>
    <t xml:space="preserve">Management </t>
  </si>
  <si>
    <t>Source Data</t>
  </si>
  <si>
    <t>MA EOHHS C. 257 Benchmark</t>
  </si>
  <si>
    <t>FY24 and FY25</t>
  </si>
  <si>
    <t>Clubhouse- Master Lookup</t>
  </si>
  <si>
    <t>Tax &amp; Fringe Martha's Vinyard</t>
  </si>
  <si>
    <t>FY22 UFR Wtg Avg Data per FTE</t>
  </si>
  <si>
    <t>Direct Care Staff</t>
  </si>
  <si>
    <t xml:space="preserve">Direct Care III  </t>
  </si>
  <si>
    <t>Total Compensation</t>
  </si>
  <si>
    <t>Tax and Fringe</t>
  </si>
  <si>
    <t>CAF (Compensation)</t>
  </si>
  <si>
    <t>Technology Misc Costs</t>
  </si>
  <si>
    <t xml:space="preserve">Days </t>
  </si>
  <si>
    <t>Days</t>
  </si>
  <si>
    <t>Benchmarked to 101 CMR 419: Supported Employment</t>
  </si>
  <si>
    <t>Rate</t>
  </si>
  <si>
    <t>Current</t>
  </si>
  <si>
    <t>% Diff</t>
  </si>
  <si>
    <t>average pre-exclusions</t>
  </si>
  <si>
    <t>floor</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</si>
  <si>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</si>
  <si>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ceiling</t>
  </si>
  <si>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</si>
  <si>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</si>
  <si>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</si>
  <si>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</si>
  <si>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</si>
  <si>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</si>
  <si>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</si>
  <si>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</si>
  <si>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</si>
  <si>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</si>
  <si>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</si>
  <si>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</si>
  <si>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</si>
  <si>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</si>
  <si>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</si>
  <si>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</si>
  <si>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</si>
  <si>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</si>
  <si>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</si>
  <si>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</si>
  <si>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</si>
  <si>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</si>
  <si>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</si>
  <si>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</si>
  <si>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</si>
  <si>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</si>
  <si>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</si>
  <si>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</si>
  <si>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</si>
  <si>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</si>
  <si>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</si>
  <si>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</si>
  <si>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</si>
  <si>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</si>
  <si>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</si>
  <si>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</si>
  <si>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</si>
  <si>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</si>
  <si>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</si>
  <si>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</si>
  <si>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</si>
  <si>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</si>
  <si>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</si>
  <si>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</si>
  <si>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FTE</t>
  </si>
  <si>
    <t>Sum of Actual</t>
  </si>
  <si>
    <t>Alternatives Unlimited</t>
  </si>
  <si>
    <t>Bay Cove Human Services, Inc.</t>
  </si>
  <si>
    <t>Brockton Area Multi-Services, Inc.</t>
  </si>
  <si>
    <t>Clinical &amp; Support Options Inc.</t>
  </si>
  <si>
    <t>Eliot Community Human Services, Inc.</t>
  </si>
  <si>
    <t>Fellowship Health Resources, Inc.</t>
  </si>
  <si>
    <t>Genesis Club House, Inc.</t>
  </si>
  <si>
    <t>Martha's Vineyard Community Services, Inc.</t>
  </si>
  <si>
    <t>Riverside Community Care Inc.</t>
  </si>
  <si>
    <t>The Edinburg Center, Inc.</t>
  </si>
  <si>
    <t>Viability, Inc.</t>
  </si>
  <si>
    <t>Vinfen Corporation</t>
  </si>
  <si>
    <t>units</t>
  </si>
  <si>
    <t>budget_fiscal_year</t>
  </si>
  <si>
    <t>department</t>
  </si>
  <si>
    <t>doc_code</t>
  </si>
  <si>
    <t>doc_identifier</t>
  </si>
  <si>
    <t>legal_name</t>
  </si>
  <si>
    <t>activity</t>
  </si>
  <si>
    <t>activity_name</t>
  </si>
  <si>
    <t>unit</t>
  </si>
  <si>
    <t>object</t>
  </si>
  <si>
    <t>SumOfactg_line_amount</t>
  </si>
  <si>
    <t>ADA</t>
  </si>
  <si>
    <t>ADA Rate Model</t>
  </si>
  <si>
    <t>Annual units</t>
  </si>
  <si>
    <t>Proposed Annual Spend</t>
  </si>
  <si>
    <t xml:space="preserve">Annualized Variance </t>
  </si>
  <si>
    <t>2.9% WFI (Actual)</t>
  </si>
  <si>
    <t>DMH</t>
  </si>
  <si>
    <t>CT</t>
  </si>
  <si>
    <t>SCDMH535001452260000</t>
  </si>
  <si>
    <t>MARTHAS VINEYARD COMMUNITY</t>
  </si>
  <si>
    <t>3034</t>
  </si>
  <si>
    <t>CLUBHOUSE SERVICES</t>
  </si>
  <si>
    <t>5350</t>
  </si>
  <si>
    <t>M03</t>
  </si>
  <si>
    <t>(MV)</t>
  </si>
  <si>
    <t>SCDMH131001813150000</t>
  </si>
  <si>
    <t>VIABILITY INC</t>
  </si>
  <si>
    <t>1310</t>
  </si>
  <si>
    <t>&lt;30</t>
  </si>
  <si>
    <t>SCDMH133001813170000</t>
  </si>
  <si>
    <t>1330</t>
  </si>
  <si>
    <t>SCDMH231001423170000</t>
  </si>
  <si>
    <t>ALTERNATIVES UNLIMITED INC</t>
  </si>
  <si>
    <t>2310</t>
  </si>
  <si>
    <t>SCDMH231001423160000</t>
  </si>
  <si>
    <t>COMMUNITY HEALTHLINK INC</t>
  </si>
  <si>
    <t>SCDMH335001432500000</t>
  </si>
  <si>
    <t>ELIOT COMMUNITY HUMAN SRVCS</t>
  </si>
  <si>
    <t>3350</t>
  </si>
  <si>
    <t>SCDMH431001442920000</t>
  </si>
  <si>
    <t>THE EDINBURG CENTER INC</t>
  </si>
  <si>
    <t>3370</t>
  </si>
  <si>
    <t>SCDMH534001452230000</t>
  </si>
  <si>
    <t>VINFEN CORPORATION</t>
  </si>
  <si>
    <t>5340</t>
  </si>
  <si>
    <t>SCDMH535001452250000</t>
  </si>
  <si>
    <t>FELLOWSHIP HEALTHRESOURCES</t>
  </si>
  <si>
    <t>SCDMH535001452270000</t>
  </si>
  <si>
    <t>SCDMH132001813160000</t>
  </si>
  <si>
    <t>1320</t>
  </si>
  <si>
    <t>30-70</t>
  </si>
  <si>
    <t>SCDMH134001813180000</t>
  </si>
  <si>
    <t>1340</t>
  </si>
  <si>
    <t>SCDMH135001813190000</t>
  </si>
  <si>
    <t>1350</t>
  </si>
  <si>
    <t>SCDMH136001412110000</t>
  </si>
  <si>
    <t>CLINICAL &amp; SUPPORT OPTIONS INC</t>
  </si>
  <si>
    <t>1360</t>
  </si>
  <si>
    <t>SCDMH232001423180000</t>
  </si>
  <si>
    <t>RIVERSIDE COMMUNITY CARE INC</t>
  </si>
  <si>
    <t>2320</t>
  </si>
  <si>
    <t>MMDMH23200182463VIAB</t>
  </si>
  <si>
    <t>MMDMH23400172426EMPL</t>
  </si>
  <si>
    <t>EMPLOYMENT OPTIONS INC</t>
  </si>
  <si>
    <t>2340</t>
  </si>
  <si>
    <t>MMDMH23500172435RIV2</t>
  </si>
  <si>
    <t>2350</t>
  </si>
  <si>
    <t>MMDMH23500172434RIV1</t>
  </si>
  <si>
    <t>SCDMH331001432370000</t>
  </si>
  <si>
    <t>3310</t>
  </si>
  <si>
    <t>SCDMH332001432390000</t>
  </si>
  <si>
    <t>3320</t>
  </si>
  <si>
    <t>SCDMH332001432420000</t>
  </si>
  <si>
    <t>SCDMH334001432480000</t>
  </si>
  <si>
    <t>3340</t>
  </si>
  <si>
    <t>SCDMH336001432580000</t>
  </si>
  <si>
    <t>3360</t>
  </si>
  <si>
    <t>SCDMH431001442930000</t>
  </si>
  <si>
    <t>SCDMH531001452200000</t>
  </si>
  <si>
    <t>5310</t>
  </si>
  <si>
    <t>SCDMH532001452210000</t>
  </si>
  <si>
    <t>5320</t>
  </si>
  <si>
    <t>SCDMH533001452220000</t>
  </si>
  <si>
    <t>5330</t>
  </si>
  <si>
    <t>SCDMH535001452240000</t>
  </si>
  <si>
    <t>SCDMH536001452280000</t>
  </si>
  <si>
    <t>BROCKTON AREA MULTI-SERVS INC</t>
  </si>
  <si>
    <t>5360</t>
  </si>
  <si>
    <t>SCDMH434001442970000</t>
  </si>
  <si>
    <t>5380</t>
  </si>
  <si>
    <t>SCDMH631001462160000</t>
  </si>
  <si>
    <t>BAY COVE HUMAN SERVICES INC</t>
  </si>
  <si>
    <t>6310</t>
  </si>
  <si>
    <t>SCDMH633001462180000</t>
  </si>
  <si>
    <t>6330</t>
  </si>
  <si>
    <t>SCDMH233001423210000</t>
  </si>
  <si>
    <t>GENESIS CLUB HOUSE INC</t>
  </si>
  <si>
    <t>2330</t>
  </si>
  <si>
    <t>30-71</t>
  </si>
  <si>
    <t>SCDMH632001462170000</t>
  </si>
  <si>
    <t>6320</t>
  </si>
  <si>
    <t>&gt;70</t>
  </si>
  <si>
    <t>Impact for Jan 2022</t>
  </si>
  <si>
    <t>WI 2.9% written into DMH base</t>
  </si>
  <si>
    <t>Total to be requested from  Ch. 257</t>
  </si>
  <si>
    <t>over and above projections at Pub Hearing</t>
  </si>
  <si>
    <t>The below is a snapshot of the Fiscal Impact at Public Hearing</t>
  </si>
  <si>
    <t xml:space="preserve"> CAF (Prg Exp)</t>
  </si>
  <si>
    <t>note: units brought over from FI breakdown</t>
  </si>
  <si>
    <t>CAF rate TEMP</t>
  </si>
  <si>
    <t>Proposed models for January 2022</t>
  </si>
  <si>
    <t>Salary with compounded CAFs applied</t>
  </si>
  <si>
    <t>Per day per client</t>
  </si>
  <si>
    <t xml:space="preserve">2022 Post PH Changes include: </t>
  </si>
  <si>
    <t>1) Removal of DC staff and moving them all to DC III staff</t>
  </si>
  <si>
    <t>2) Inclusion of Technology costs benchmarked to SE 101 CMR 419</t>
  </si>
  <si>
    <t xml:space="preserve">Current </t>
  </si>
  <si>
    <t>FTE's</t>
  </si>
  <si>
    <t>Avg Daily Attendance:</t>
  </si>
  <si>
    <t xml:space="preserve"> Avg Daily Attendance:</t>
  </si>
  <si>
    <t>Clients FTE's</t>
  </si>
  <si>
    <t>BLS Salary Benchmark M2021 53rd percentile</t>
  </si>
  <si>
    <t>Benchmarked to 101 CMR 419: Supported Employment + CAF</t>
  </si>
  <si>
    <t>days</t>
  </si>
  <si>
    <t>CAF (Program Exp)</t>
  </si>
  <si>
    <t>FY26</t>
  </si>
  <si>
    <t>2026Q1</t>
  </si>
  <si>
    <t>2026Q2</t>
  </si>
  <si>
    <t>2026Q3</t>
  </si>
  <si>
    <t>2026Q4</t>
  </si>
  <si>
    <t>2027Q1</t>
  </si>
  <si>
    <t>2027Q2</t>
  </si>
  <si>
    <t>2027Q3</t>
  </si>
  <si>
    <t>2027Q4</t>
  </si>
  <si>
    <t>2028Q1</t>
  </si>
  <si>
    <t>2028Q2</t>
  </si>
  <si>
    <t>2028Q3</t>
  </si>
  <si>
    <t>2028Q4</t>
  </si>
  <si>
    <t>New Rates</t>
  </si>
  <si>
    <t>Developmental Specialist,  Triage Specialist, Medical Assistant</t>
  </si>
  <si>
    <t>Psychiatrist *</t>
  </si>
  <si>
    <t>Food Service I</t>
  </si>
  <si>
    <t>Benchmarked to Direct Care</t>
  </si>
  <si>
    <t>Food Service II</t>
  </si>
  <si>
    <t>Average of benchmarks Direct Care and Direct Care III</t>
  </si>
  <si>
    <t>Food Service III</t>
  </si>
  <si>
    <t>Benchmarked to Direct Care III</t>
  </si>
  <si>
    <t>Maintenence I</t>
  </si>
  <si>
    <t>Maintenence II</t>
  </si>
  <si>
    <t>Maintenence III</t>
  </si>
  <si>
    <t>BLS Benchmark M2022 53rd percentile</t>
  </si>
  <si>
    <t>Total Staffing</t>
  </si>
  <si>
    <t>Total Salaries</t>
  </si>
  <si>
    <t>Non-Salary Expenses</t>
  </si>
  <si>
    <t>Total Non-Salary Expenses</t>
  </si>
  <si>
    <t>Direct Care Staffing</t>
  </si>
  <si>
    <t xml:space="preserve">Direct Care  </t>
  </si>
  <si>
    <t>CAF</t>
  </si>
  <si>
    <t>% Increase</t>
  </si>
  <si>
    <t>30 to 70 avg</t>
  </si>
  <si>
    <t>Under 30 avg</t>
  </si>
  <si>
    <t>71+ avg</t>
  </si>
  <si>
    <t>Martha's Vinyard</t>
  </si>
  <si>
    <t>FY20 UFR Wtg Avg Data per FTE</t>
  </si>
  <si>
    <t>position</t>
  </si>
  <si>
    <t>BLS Occupational Code</t>
  </si>
  <si>
    <t xml:space="preserve">
21-1093, 31-1120, 31-2022, 31-9099</t>
  </si>
  <si>
    <t xml:space="preserve"> 31-1131</t>
  </si>
  <si>
    <t xml:space="preserve">Occupational Therapist (hourly) </t>
  </si>
  <si>
    <t xml:space="preserve">
29-1129, 31-2011, 29-1122 (25%/25%/50%)</t>
  </si>
  <si>
    <t>Occupational Therapist (annual)</t>
  </si>
  <si>
    <t xml:space="preserve">Speech Language Pathologists (hourly) </t>
  </si>
  <si>
    <t xml:space="preserve">
29-1129, 29-1127</t>
  </si>
  <si>
    <t xml:space="preserve">Speech Language Pathologists (annual) </t>
  </si>
  <si>
    <t>* - M2024 numbers came in lower so the prior M2023 amount was used</t>
  </si>
  <si>
    <r>
      <t xml:space="preserve">Clerical, Support &amp; Direct Care Relief Staff are benched to Direct Care </t>
    </r>
    <r>
      <rPr>
        <b/>
        <i/>
        <sz val="11"/>
        <color theme="1"/>
        <rFont val="Calibri"/>
        <family val="2"/>
        <scheme val="minor"/>
      </rPr>
      <t>**</t>
    </r>
  </si>
  <si>
    <t xml:space="preserve">Benchmarked to FY25  Commonwealth (office of the Comptroller) T&amp;F rate, less </t>
  </si>
  <si>
    <t xml:space="preserve">M2024 BLS  Occ- Code 29-1223 (Nat'l Mean)   </t>
  </si>
  <si>
    <t>M2024 BLS  Occ- Code 29-1222 (MA Mean)</t>
  </si>
  <si>
    <t>M2024 BLS  Occ Code 29-1071 (MA 53rd %)</t>
  </si>
  <si>
    <t>M2024 BLS  Occ - Code 37-0000 (MA 53%)</t>
  </si>
  <si>
    <t>M2024 BLS  Occ - Code 49-9099 (MA 53%)</t>
  </si>
  <si>
    <t>M2024 BLS AVG of Occ Code 49-0000 and 49-9071 (MA 53%)</t>
  </si>
  <si>
    <t>S&amp;P Global Market Intelligence, Spring 2025</t>
  </si>
  <si>
    <t>FY27</t>
  </si>
  <si>
    <t>FY28</t>
  </si>
  <si>
    <t>2029Q1</t>
  </si>
  <si>
    <t>2029Q2</t>
  </si>
  <si>
    <t>2029Q3</t>
  </si>
  <si>
    <t>2029Q4</t>
  </si>
  <si>
    <t>2030Q1</t>
  </si>
  <si>
    <t>2030Q2</t>
  </si>
  <si>
    <t>2030Q3</t>
  </si>
  <si>
    <t>2030Q4</t>
  </si>
  <si>
    <t>BASELINE</t>
  </si>
  <si>
    <t>Assumption for new rates that are to be promulgated January 2026</t>
  </si>
  <si>
    <t>January 1, 2026 - December 31, 2027</t>
  </si>
  <si>
    <t>OPTIMISTIC</t>
  </si>
  <si>
    <t>PESSIMISTIC</t>
  </si>
  <si>
    <t xml:space="preserve">Prior w/ previous CAF </t>
  </si>
  <si>
    <t>BLS Benchmark M2024 53rd percentile</t>
  </si>
  <si>
    <t>Clubhouse Rate Review - Effective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</si>
</sst>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
    <numFmt numFmtId="165" formatCode="0.0"/>
    <numFmt numFmtId="166" formatCode="[$-409]mmmm\ d\,\ yyyy;@"/>
    <numFmt numFmtId="167" formatCode="&quot;$&quot;#,##0.00"/>
    <numFmt numFmtId="168" formatCode="&quot;$&quot;#,##0"/>
    <numFmt numFmtId="169" formatCode="_(* #,##0_);_(* \(#,##0\);_(* &quot;-&quot;??_);_(@_)"/>
    <numFmt numFmtId="170" formatCode="\$#,##0"/>
    <numFmt numFmtId="171" formatCode="_(* #,##0.0_);_(* \(#,##0.0\);_(* &quot;-&quot;??_);_(@_)"/>
    <numFmt numFmtId="172" formatCode="_(&quot;$&quot;* #,##0.00_);_(&quot;$&quot;* \(#,##0.00\);_(&quot;$&quot;* &quot;-&quot;_);_(@_)"/>
    <numFmt numFmtId="173" formatCode="_(&quot;$&quot;* #,##0_);_(&quot;$&quot;* \(#,##0\);_(&quot;$&quot;* &quot;-&quot;??_);_(@_)"/>
    <numFmt numFmtId="174" formatCode="_(&quot;$&quot;* #,##0.0000_);_(&quot;$&quot;* \(#,##0.0000\);_(&quot;$&quot;* &quot;-&quot;_);_(@_)"/>
    <numFmt numFmtId="175" formatCode="_(&quot;$&quot;* #,##0.000_);_(&quot;$&quot;* \(#,##0.000\);_(&quot;$&quot;* &quot;-&quot;_);_(@_)"/>
    <numFmt numFmtId="176" formatCode="0.00_);[Red]\(0.00\)"/>
    <numFmt numFmtId="177" formatCode="_(&quot;$&quot;* #,##0.000_);_(&quot;$&quot;* \(#,##0.000\);_(&quot;$&quot;* &quot;-&quot;??_);_(@_)"/>
    <numFmt numFmtId="178" formatCode="0.0%"/>
    <numFmt numFmtId="179" formatCode="_(* #,##0.000_);_(* \(#,##0.000\);_(* &quot;-&quot;??_);_(@_)"/>
    <numFmt numFmtId="180" formatCode="0.0_);[Red]\(0.0\)"/>
    <numFmt numFmtId="181" formatCode="#,##0.0_);\(#,##0.0\)"/>
  </numFmts>
  <fonts count="80"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b/>
      <sz val="16"/>
      <name val="Calibri"/>
      <family val="2"/>
      <scheme val="minor"/>
    </font>
    <font>
      <b/>
      <sz val="11"/>
      <name val="Calibri"/>
      <family val="2"/>
      <scheme val="minor"/>
    </font>
    <font>
      <b/>
      <sz val="16"/>
      <color rgb="FFFF0000"/>
      <name val="Calibri"/>
      <family val="2"/>
      <scheme val="minor"/>
    </font>
    <font>
      <b/>
      <sz val="16"/>
      <color theme="1"/>
      <name val="Calibri"/>
      <family val="2"/>
      <scheme val="minor"/>
    </font>
    <font>
      <sz val="16"/>
      <color theme="1"/>
      <name val="Calibri"/>
      <family val="2"/>
      <scheme val="minor"/>
    </font>
    <font>
      <sz val="10"/>
      <name val="MS Sans Serif"/>
      <family val="2"/>
    </font>
    <font>
      <sz val="14"/>
      <color theme="1"/>
      <name val="Calibri"/>
      <family val="2"/>
      <scheme val="minor"/>
    </font>
    <font>
      <sz val="12"/>
      <name val="Arial"/>
      <family val="2"/>
    </font>
    <font>
      <u/>
      <sz val="12"/>
      <name val="Arial"/>
      <family val="2"/>
    </font>
    <font>
      <sz val="11"/>
      <name val="Arial"/>
      <family val="2"/>
    </font>
    <font>
      <b/>
      <sz val="12"/>
      <name val="Calibri"/>
      <family val="2"/>
      <scheme val="minor"/>
    </font>
    <font>
      <sz val="12"/>
      <name val="Calibri"/>
      <family val="2"/>
      <scheme val="minor"/>
    </font>
    <font>
      <b/>
      <sz val="11"/>
      <name val="Calibri"/>
      <family val="2"/>
    </font>
    <font>
      <sz val="11"/>
      <name val="Calibri"/>
      <family val="2"/>
    </font>
    <font>
      <sz val="1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color indexed="8"/>
      <name val="Arial"/>
      <family val="2"/>
    </font>
    <font>
      <sz val="10"/>
      <color theme="1"/>
      <name val="Verdana"/>
      <family val="2"/>
    </font>
    <font>
      <sz val="11"/>
      <color theme="1"/>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12"/>
      <color theme="1"/>
      <name val="Calibri"/>
      <family val="2"/>
      <scheme val="minor"/>
    </font>
    <font>
      <sz val="10"/>
      <color theme="1"/>
      <name val="Tahom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20"/>
      <color theme="1"/>
      <name val="Calibri"/>
      <family val="2"/>
      <scheme val="minor"/>
    </font>
    <font>
      <sz val="11"/>
      <name val="Calibri"/>
      <family val="2"/>
      <scheme val="minor"/>
    </font>
    <font>
      <b/>
      <sz val="10"/>
      <name val="Calibri"/>
      <family val="2"/>
      <scheme val="minor"/>
    </font>
    <font>
      <b/>
      <sz val="14"/>
      <color theme="0"/>
      <name val="Calibri"/>
      <family val="2"/>
      <scheme val="minor"/>
    </font>
    <font>
      <b/>
      <sz val="10"/>
      <color theme="1"/>
      <name val="Calibri"/>
      <family val="2"/>
      <scheme val="minor"/>
    </font>
    <font>
      <i/>
      <sz val="11"/>
      <color rgb="FFFF0000"/>
      <name val="Calibri"/>
      <family val="2"/>
      <scheme val="minor"/>
    </font>
    <font>
      <sz val="10"/>
      <color indexed="8"/>
      <name val="Arial"/>
      <family val="2"/>
    </font>
    <font>
      <b/>
      <sz val="9"/>
      <color indexed="81"/>
      <name val="Tahoma"/>
      <family val="2"/>
    </font>
    <font>
      <sz val="9"/>
      <color indexed="81"/>
      <name val="Tahoma"/>
      <family val="2"/>
    </font>
    <font>
      <sz val="9"/>
      <color theme="1"/>
      <name val="Calibri"/>
      <family val="2"/>
      <scheme val="minor"/>
    </font>
    <font>
      <sz val="9"/>
      <name val="Arial"/>
      <family val="2"/>
    </font>
    <font>
      <sz val="10"/>
      <color theme="1"/>
      <name val="Calibri"/>
      <family val="2"/>
      <scheme val="minor"/>
    </font>
    <font>
      <u/>
      <sz val="10"/>
      <name val="Calibri"/>
      <family val="2"/>
      <scheme val="minor"/>
    </font>
    <font>
      <sz val="10"/>
      <color rgb="FFFF0000"/>
      <name val="Calibri"/>
      <family val="2"/>
      <scheme val="minor"/>
    </font>
    <font>
      <sz val="10"/>
      <color theme="1"/>
      <name val="Arial"/>
      <family val="2"/>
    </font>
    <font>
      <b/>
      <sz val="12"/>
      <color indexed="81"/>
      <name val="Tahoma"/>
      <family val="2"/>
    </font>
    <font>
      <sz val="10"/>
      <color indexed="81"/>
      <name val="Tahoma"/>
      <family val="2"/>
    </font>
    <font>
      <b/>
      <sz val="11"/>
      <color theme="1"/>
      <name val="Calibri"/>
      <family val="2"/>
    </font>
    <font>
      <i/>
      <sz val="11"/>
      <color theme="1"/>
      <name val="Calibri"/>
      <family val="2"/>
      <scheme val="minor"/>
    </font>
    <font>
      <b/>
      <sz val="11"/>
      <color rgb="FFFF0000"/>
      <name val="Calibri"/>
      <family val="2"/>
      <scheme val="minor"/>
    </font>
    <font>
      <b/>
      <i/>
      <sz val="11"/>
      <color theme="1"/>
      <name val="Calibri"/>
      <family val="2"/>
      <scheme val="minor"/>
    </font>
    <font>
      <sz val="10"/>
      <name val="Arial"/>
      <family val="2"/>
    </font>
    <font>
      <b/>
      <sz val="12"/>
      <color rgb="FFFF0000"/>
      <name val="Calibri"/>
      <family val="2"/>
      <scheme val="minor"/>
    </font>
  </fonts>
  <fills count="42">
    <fill>
      <patternFill patternType="none"/>
    </fill>
    <fill>
      <patternFill patternType="gray125"/>
    </fill>
    <fill>
      <patternFill patternType="solid">
        <fgColor rgb="FFFFFFCC"/>
      </patternFill>
    </fill>
    <fill>
      <patternFill patternType="solid">
        <fgColor indexed="2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8" tint="0.79995117038483843"/>
        <bgColor indexed="64"/>
      </patternFill>
    </fill>
    <fill>
      <patternFill patternType="solid">
        <fgColor indexed="22"/>
        <bgColor indexed="0"/>
      </patternFill>
    </fill>
    <fill>
      <patternFill patternType="solid">
        <fgColor theme="0" tint="-0.24997711111789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120">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FF0000"/>
      </left>
      <right/>
      <top style="thin">
        <color rgb="FFFF0000"/>
      </top>
      <bottom style="thin">
        <color rgb="FFFF0000"/>
      </bottom>
      <diagonal/>
    </border>
    <border>
      <left style="thin">
        <color rgb="FFFF0000"/>
      </left>
      <right/>
      <top/>
      <bottom/>
      <diagonal/>
    </border>
    <border>
      <left style="thin">
        <color rgb="FF00B050"/>
      </left>
      <right/>
      <top style="thin">
        <color rgb="FF00B050"/>
      </top>
      <bottom style="thin">
        <color rgb="FF00B05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58"/>
      </top>
      <bottom style="thin">
        <color indexed="5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theme="0" tint="-0.14999847407452621"/>
      </top>
      <bottom style="double">
        <color indexed="64"/>
      </bottom>
      <diagonal/>
    </border>
    <border>
      <left/>
      <right/>
      <top style="thin">
        <color theme="0" tint="-0.14999847407452621"/>
      </top>
      <bottom style="double">
        <color indexed="64"/>
      </bottom>
      <diagonal/>
    </border>
    <border>
      <left/>
      <right/>
      <top style="medium">
        <color indexed="64"/>
      </top>
      <bottom style="double">
        <color indexed="64"/>
      </bottom>
      <diagonal/>
    </border>
    <border>
      <left/>
      <right style="medium">
        <color indexed="64"/>
      </right>
      <top/>
      <bottom style="double">
        <color indexed="64"/>
      </bottom>
      <diagonal/>
    </border>
    <border>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indexed="22"/>
      </left>
      <right style="thin">
        <color indexed="22"/>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theme="0" tint="-0.14999847407452621"/>
      </left>
      <right/>
      <top style="medium">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top style="thin">
        <color indexed="58"/>
      </top>
      <bottom style="thin">
        <color indexed="58"/>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5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bottom/>
      <diagonal/>
    </border>
    <border>
      <left style="thin">
        <color indexed="65"/>
      </left>
      <right/>
      <top/>
      <bottom/>
      <diagonal/>
    </border>
    <border>
      <left/>
      <right/>
      <top style="thin">
        <color indexed="8"/>
      </top>
      <bottom/>
      <diagonal/>
    </border>
    <border>
      <left style="thin">
        <color indexed="8"/>
      </left>
      <right/>
      <top style="thin">
        <color indexed="6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214">
    <xf numFmtId="0" fontId="0" fillId="0" borderId="0"/>
    <xf numFmtId="43" fontId="28"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0" fontId="7" fillId="0" borderId="0"/>
    <xf numFmtId="9" fontId="24"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0" fillId="0" borderId="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4" fillId="19" borderId="0" applyNumberFormat="0" applyBorder="0" applyAlignment="0" applyProtection="0"/>
    <xf numFmtId="0" fontId="35" fillId="20"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7" borderId="0" applyNumberFormat="0" applyBorder="0" applyAlignment="0" applyProtection="0"/>
    <xf numFmtId="0" fontId="36" fillId="11" borderId="0" applyNumberFormat="0" applyBorder="0" applyAlignment="0" applyProtection="0"/>
    <xf numFmtId="0" fontId="37" fillId="28" borderId="46" applyNumberFormat="0" applyAlignment="0" applyProtection="0"/>
    <xf numFmtId="0" fontId="38" fillId="29" borderId="47" applyNumberFormat="0" applyAlignment="0" applyProtection="0"/>
    <xf numFmtId="43" fontId="2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9" fillId="0" borderId="0" applyFont="0" applyFill="0" applyBorder="0" applyAlignment="0" applyProtection="0"/>
    <xf numFmtId="43" fontId="28"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40"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2" fontId="10" fillId="0" borderId="0" applyFont="0" applyFill="0" applyBorder="0" applyAlignment="0" applyProtection="0"/>
    <xf numFmtId="44" fontId="6" fillId="0" borderId="0" applyFont="0" applyFill="0" applyBorder="0" applyAlignment="0" applyProtection="0"/>
    <xf numFmtId="44" fontId="4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6"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6" fillId="0" borderId="0" applyFont="0" applyFill="0" applyBorder="0" applyAlignment="0" applyProtection="0"/>
    <xf numFmtId="44" fontId="3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41" fillId="0" borderId="0" applyFont="0" applyFill="0" applyBorder="0" applyAlignment="0" applyProtection="0"/>
    <xf numFmtId="44" fontId="6" fillId="0" borderId="0" applyFont="0" applyFill="0" applyBorder="0" applyAlignment="0" applyProtection="0"/>
    <xf numFmtId="44" fontId="34" fillId="0" borderId="0" applyFont="0" applyFill="0" applyBorder="0" applyAlignment="0" applyProtection="0"/>
    <xf numFmtId="44" fontId="41" fillId="0" borderId="0" applyFont="0" applyFill="0" applyBorder="0" applyAlignment="0" applyProtection="0"/>
    <xf numFmtId="44" fontId="6" fillId="0" borderId="0" applyFont="0" applyFill="0" applyBorder="0" applyAlignment="0" applyProtection="0"/>
    <xf numFmtId="0" fontId="42" fillId="0" borderId="0" applyNumberFormat="0" applyFill="0" applyBorder="0" applyAlignment="0" applyProtection="0"/>
    <xf numFmtId="0" fontId="43" fillId="12" borderId="0" applyNumberFormat="0" applyBorder="0" applyAlignment="0" applyProtection="0"/>
    <xf numFmtId="0" fontId="44" fillId="0" borderId="48" applyNumberFormat="0" applyFill="0" applyAlignment="0" applyProtection="0"/>
    <xf numFmtId="0" fontId="45" fillId="0" borderId="49" applyNumberFormat="0" applyFill="0" applyAlignment="0" applyProtection="0"/>
    <xf numFmtId="0" fontId="46" fillId="0" borderId="50" applyNumberFormat="0" applyFill="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15" borderId="46" applyNumberFormat="0" applyAlignment="0" applyProtection="0"/>
    <xf numFmtId="0" fontId="49" fillId="0" borderId="51" applyNumberFormat="0" applyFill="0" applyAlignment="0" applyProtection="0"/>
    <xf numFmtId="0" fontId="50" fillId="30"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40" fillId="0" borderId="0"/>
    <xf numFmtId="0" fontId="10" fillId="0" borderId="0"/>
    <xf numFmtId="0" fontId="10" fillId="0" borderId="0"/>
    <xf numFmtId="0" fontId="51" fillId="0" borderId="0"/>
    <xf numFmtId="0" fontId="10" fillId="0" borderId="0"/>
    <xf numFmtId="0" fontId="24" fillId="0" borderId="0"/>
    <xf numFmtId="0" fontId="24" fillId="0" borderId="0" applyAlignment="0"/>
    <xf numFmtId="0" fontId="10" fillId="0" borderId="0"/>
    <xf numFmtId="0" fontId="28" fillId="0" borderId="0"/>
    <xf numFmtId="0" fontId="6" fillId="0" borderId="0"/>
    <xf numFmtId="0" fontId="6" fillId="0" borderId="0"/>
    <xf numFmtId="0" fontId="10" fillId="0" borderId="0"/>
    <xf numFmtId="0" fontId="10" fillId="0" borderId="0"/>
    <xf numFmtId="0" fontId="41" fillId="0" borderId="0"/>
    <xf numFmtId="0" fontId="34" fillId="0" borderId="0"/>
    <xf numFmtId="0" fontId="34"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6" fillId="0" borderId="0"/>
    <xf numFmtId="0" fontId="6" fillId="0" borderId="0"/>
    <xf numFmtId="0" fontId="52"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41" fillId="0" borderId="0"/>
    <xf numFmtId="0" fontId="41" fillId="0" borderId="0"/>
    <xf numFmtId="0" fontId="10" fillId="0" borderId="0"/>
    <xf numFmtId="0" fontId="10" fillId="0" borderId="0"/>
    <xf numFmtId="0" fontId="41" fillId="0" borderId="0"/>
    <xf numFmtId="0" fontId="6" fillId="0" borderId="0"/>
    <xf numFmtId="0" fontId="34" fillId="0" borderId="0"/>
    <xf numFmtId="0" fontId="10" fillId="0" borderId="0"/>
    <xf numFmtId="0" fontId="52"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10" fillId="0" borderId="0"/>
    <xf numFmtId="0" fontId="6" fillId="2" borderId="1" applyNumberFormat="0" applyFont="0" applyAlignment="0" applyProtection="0"/>
    <xf numFmtId="0" fontId="10" fillId="31" borderId="52" applyNumberFormat="0" applyFont="0" applyAlignment="0" applyProtection="0"/>
    <xf numFmtId="0" fontId="53" fillId="28" borderId="53"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9" fontId="4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54" applyNumberFormat="0" applyFill="0" applyAlignment="0" applyProtection="0"/>
    <xf numFmtId="0" fontId="56" fillId="0" borderId="0" applyNumberFormat="0" applyFill="0" applyBorder="0" applyAlignment="0" applyProtection="0"/>
    <xf numFmtId="0" fontId="5" fillId="0" borderId="0"/>
    <xf numFmtId="9" fontId="5" fillId="0" borderId="0" applyFont="0" applyFill="0" applyBorder="0" applyAlignment="0" applyProtection="0"/>
    <xf numFmtId="0" fontId="63"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34" fillId="0" borderId="0" applyFont="0" applyFill="0" applyBorder="0" applyAlignment="0" applyProtection="0"/>
    <xf numFmtId="3" fontId="10" fillId="0" borderId="0">
      <alignment horizontal="left" vertical="top" wrapText="1"/>
    </xf>
    <xf numFmtId="0" fontId="71" fillId="0" borderId="0">
      <alignment horizontal="left" vertical="center" wrapText="1"/>
    </xf>
    <xf numFmtId="9" fontId="71" fillId="0" borderId="0" applyFont="0" applyFill="0" applyBorder="0" applyAlignment="0" applyProtection="0"/>
    <xf numFmtId="0" fontId="3" fillId="0" borderId="0"/>
    <xf numFmtId="9" fontId="3" fillId="0" borderId="0" applyFont="0" applyFill="0" applyBorder="0" applyAlignment="0" applyProtection="0"/>
    <xf numFmtId="0" fontId="10" fillId="0" borderId="0"/>
    <xf numFmtId="0" fontId="41" fillId="0" borderId="0"/>
    <xf numFmtId="0" fontId="2" fillId="0" borderId="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78" fillId="0" borderId="0"/>
  </cellStyleXfs>
  <cellXfs count="1103">
    <xf numFmtId="0" fontId="0" fillId="0" borderId="0" xfId="0"/>
    <xf numFmtId="0" fontId="11" fillId="3" borderId="2" xfId="4" applyFont="1" applyFill="1" applyBorder="1"/>
    <xf numFmtId="0" fontId="12" fillId="3" borderId="3" xfId="4" applyFont="1" applyFill="1" applyBorder="1"/>
    <xf numFmtId="0" fontId="10" fillId="0" borderId="0" xfId="4"/>
    <xf numFmtId="0" fontId="12" fillId="3" borderId="0" xfId="4" applyFont="1" applyFill="1"/>
    <xf numFmtId="0" fontId="13" fillId="3" borderId="4" xfId="4" applyFont="1" applyFill="1" applyBorder="1"/>
    <xf numFmtId="0" fontId="14" fillId="3" borderId="5" xfId="4" applyFont="1" applyFill="1" applyBorder="1"/>
    <xf numFmtId="0" fontId="13" fillId="3" borderId="6" xfId="4" applyFont="1" applyFill="1" applyBorder="1"/>
    <xf numFmtId="0" fontId="13" fillId="0" borderId="0" xfId="4" applyFont="1"/>
    <xf numFmtId="0" fontId="15" fillId="4" borderId="0" xfId="5" applyFont="1" applyFill="1"/>
    <xf numFmtId="0" fontId="15" fillId="5" borderId="0" xfId="5" applyFont="1" applyFill="1"/>
    <xf numFmtId="0" fontId="15" fillId="6" borderId="0" xfId="5" applyFont="1" applyFill="1"/>
    <xf numFmtId="0" fontId="15" fillId="7" borderId="0" xfId="5" applyFont="1" applyFill="1"/>
    <xf numFmtId="0" fontId="15" fillId="8" borderId="0" xfId="4" applyFont="1" applyFill="1" applyAlignment="1">
      <alignment horizontal="center"/>
    </xf>
    <xf numFmtId="14" fontId="13" fillId="0" borderId="0" xfId="4" applyNumberFormat="1" applyFont="1"/>
    <xf numFmtId="164" fontId="10" fillId="0" borderId="0" xfId="4" applyNumberFormat="1"/>
    <xf numFmtId="2" fontId="10" fillId="0" borderId="0" xfId="4" applyNumberFormat="1"/>
    <xf numFmtId="0" fontId="13" fillId="0" borderId="0" xfId="6" applyFont="1"/>
    <xf numFmtId="0" fontId="10" fillId="0" borderId="0" xfId="6"/>
    <xf numFmtId="0" fontId="16" fillId="0" borderId="0" xfId="6" applyFont="1"/>
    <xf numFmtId="0" fontId="17" fillId="0" borderId="0" xfId="6" applyFont="1"/>
    <xf numFmtId="0" fontId="10" fillId="0" borderId="7" xfId="6" applyBorder="1"/>
    <xf numFmtId="0" fontId="10" fillId="0" borderId="8" xfId="6" applyBorder="1"/>
    <xf numFmtId="0" fontId="10" fillId="0" borderId="9" xfId="6" applyBorder="1"/>
    <xf numFmtId="0" fontId="10" fillId="0" borderId="10" xfId="6" applyBorder="1"/>
    <xf numFmtId="0" fontId="10" fillId="0" borderId="0" xfId="6" applyAlignment="1">
      <alignment horizontal="right"/>
    </xf>
    <xf numFmtId="0" fontId="10" fillId="0" borderId="11" xfId="6" applyBorder="1"/>
    <xf numFmtId="165" fontId="10" fillId="0" borderId="0" xfId="4" applyNumberFormat="1"/>
    <xf numFmtId="0" fontId="18" fillId="0" borderId="11" xfId="6" applyFont="1" applyBorder="1" applyAlignment="1">
      <alignment horizontal="center"/>
    </xf>
    <xf numFmtId="164" fontId="10" fillId="0" borderId="12" xfId="4" applyNumberFormat="1" applyBorder="1"/>
    <xf numFmtId="0" fontId="10" fillId="0" borderId="13" xfId="6" applyBorder="1"/>
    <xf numFmtId="164" fontId="10" fillId="0" borderId="11" xfId="6" applyNumberFormat="1" applyBorder="1" applyAlignment="1">
      <alignment horizontal="center"/>
    </xf>
    <xf numFmtId="0" fontId="10" fillId="0" borderId="11" xfId="6" applyBorder="1" applyAlignment="1">
      <alignment horizontal="center"/>
    </xf>
    <xf numFmtId="164" fontId="10" fillId="0" borderId="14" xfId="4" applyNumberFormat="1" applyBorder="1"/>
    <xf numFmtId="0" fontId="13" fillId="9" borderId="0" xfId="6" applyFont="1" applyFill="1" applyAlignment="1">
      <alignment horizontal="right"/>
    </xf>
    <xf numFmtId="10" fontId="13" fillId="9" borderId="11" xfId="7" applyNumberFormat="1" applyFont="1" applyFill="1" applyBorder="1" applyAlignment="1">
      <alignment horizontal="center"/>
    </xf>
    <xf numFmtId="0" fontId="10" fillId="0" borderId="15" xfId="6" applyBorder="1"/>
    <xf numFmtId="0" fontId="10" fillId="0" borderId="16" xfId="6" applyBorder="1"/>
    <xf numFmtId="0" fontId="10" fillId="0" borderId="17" xfId="6" applyBorder="1"/>
    <xf numFmtId="0" fontId="0" fillId="0" borderId="0" xfId="8" applyFont="1"/>
    <xf numFmtId="0" fontId="19" fillId="0" borderId="0" xfId="8" applyFont="1" applyAlignment="1">
      <alignment horizontal="center"/>
    </xf>
    <xf numFmtId="0" fontId="20" fillId="0" borderId="0" xfId="8" applyFont="1" applyAlignment="1">
      <alignment horizontal="center"/>
    </xf>
    <xf numFmtId="0" fontId="7" fillId="0" borderId="0" xfId="8"/>
    <xf numFmtId="0" fontId="7" fillId="0" borderId="0" xfId="8" applyAlignment="1">
      <alignment wrapText="1"/>
    </xf>
    <xf numFmtId="0" fontId="21" fillId="0" borderId="0" xfId="8" applyFont="1" applyAlignment="1">
      <alignment horizontal="center"/>
    </xf>
    <xf numFmtId="0" fontId="22" fillId="0" borderId="0" xfId="8" applyFont="1" applyAlignment="1">
      <alignment horizontal="center"/>
    </xf>
    <xf numFmtId="0" fontId="9" fillId="0" borderId="0" xfId="8" applyFont="1" applyAlignment="1">
      <alignment horizontal="center"/>
    </xf>
    <xf numFmtId="166" fontId="22" fillId="0" borderId="0" xfId="8" applyNumberFormat="1" applyFont="1" applyAlignment="1">
      <alignment horizontal="left" vertical="top"/>
    </xf>
    <xf numFmtId="0" fontId="23" fillId="0" borderId="0" xfId="8" applyFont="1"/>
    <xf numFmtId="0" fontId="23" fillId="0" borderId="0" xfId="8" applyFont="1" applyAlignment="1">
      <alignment wrapText="1"/>
    </xf>
    <xf numFmtId="0" fontId="22" fillId="0" borderId="0" xfId="8" applyFont="1"/>
    <xf numFmtId="9" fontId="22" fillId="0" borderId="0" xfId="8" applyNumberFormat="1" applyFont="1" applyAlignment="1">
      <alignment horizontal="center" wrapText="1"/>
    </xf>
    <xf numFmtId="9" fontId="22" fillId="0" borderId="0" xfId="8" applyNumberFormat="1" applyFont="1" applyAlignment="1">
      <alignment horizontal="center"/>
    </xf>
    <xf numFmtId="0" fontId="22" fillId="0" borderId="0" xfId="8" applyFont="1" applyAlignment="1">
      <alignment horizontal="left" wrapText="1"/>
    </xf>
    <xf numFmtId="0" fontId="23" fillId="0" borderId="18" xfId="8" applyFont="1" applyBorder="1"/>
    <xf numFmtId="167" fontId="23" fillId="0" borderId="19" xfId="8" applyNumberFormat="1" applyFont="1" applyBorder="1" applyAlignment="1">
      <alignment horizontal="center"/>
    </xf>
    <xf numFmtId="9" fontId="23" fillId="0" borderId="19" xfId="9" applyFont="1" applyBorder="1" applyAlignment="1">
      <alignment horizontal="center"/>
    </xf>
    <xf numFmtId="167" fontId="7" fillId="0" borderId="20" xfId="8" applyNumberFormat="1" applyBorder="1"/>
    <xf numFmtId="167" fontId="7" fillId="0" borderId="0" xfId="8" applyNumberFormat="1"/>
    <xf numFmtId="0" fontId="23" fillId="0" borderId="21" xfId="8" applyFont="1" applyBorder="1"/>
    <xf numFmtId="168" fontId="23" fillId="0" borderId="5" xfId="8" applyNumberFormat="1" applyFont="1" applyBorder="1" applyAlignment="1">
      <alignment horizontal="center"/>
    </xf>
    <xf numFmtId="9" fontId="23" fillId="0" borderId="22" xfId="9" applyFont="1" applyBorder="1" applyAlignment="1">
      <alignment horizontal="center"/>
    </xf>
    <xf numFmtId="168" fontId="7" fillId="0" borderId="23" xfId="8" applyNumberFormat="1" applyBorder="1"/>
    <xf numFmtId="0" fontId="23" fillId="0" borderId="2" xfId="8" applyFont="1" applyBorder="1"/>
    <xf numFmtId="0" fontId="23" fillId="0" borderId="24" xfId="8" applyFont="1" applyBorder="1"/>
    <xf numFmtId="168" fontId="23" fillId="0" borderId="0" xfId="8" applyNumberFormat="1" applyFont="1" applyAlignment="1">
      <alignment horizontal="center"/>
    </xf>
    <xf numFmtId="9" fontId="23" fillId="0" borderId="8" xfId="9" applyFont="1" applyBorder="1" applyAlignment="1">
      <alignment horizontal="center"/>
    </xf>
    <xf numFmtId="0" fontId="23" fillId="0" borderId="4" xfId="8" applyFont="1" applyBorder="1" applyAlignment="1">
      <alignment horizontal="left" vertical="center" wrapText="1"/>
    </xf>
    <xf numFmtId="167" fontId="8" fillId="0" borderId="0" xfId="8" applyNumberFormat="1" applyFont="1"/>
    <xf numFmtId="0" fontId="23" fillId="0" borderId="5" xfId="8" applyFont="1" applyBorder="1"/>
    <xf numFmtId="0" fontId="23" fillId="0" borderId="18" xfId="8" applyFont="1" applyBorder="1" applyAlignment="1">
      <alignment wrapText="1"/>
    </xf>
    <xf numFmtId="0" fontId="23" fillId="0" borderId="21" xfId="8" applyFont="1" applyBorder="1" applyAlignment="1">
      <alignment wrapText="1"/>
    </xf>
    <xf numFmtId="167" fontId="23" fillId="0" borderId="0" xfId="8" applyNumberFormat="1" applyFont="1" applyAlignment="1">
      <alignment horizontal="center"/>
    </xf>
    <xf numFmtId="9" fontId="23" fillId="0" borderId="0" xfId="9" applyFont="1" applyFill="1" applyBorder="1" applyAlignment="1">
      <alignment horizontal="center"/>
    </xf>
    <xf numFmtId="168" fontId="7" fillId="0" borderId="25" xfId="8" applyNumberFormat="1" applyBorder="1"/>
    <xf numFmtId="167" fontId="7" fillId="0" borderId="25" xfId="8" applyNumberFormat="1" applyBorder="1"/>
    <xf numFmtId="0" fontId="25" fillId="0" borderId="0" xfId="8" applyFont="1" applyAlignment="1">
      <alignment horizontal="right" wrapText="1"/>
    </xf>
    <xf numFmtId="168" fontId="25" fillId="0" borderId="0" xfId="8" applyNumberFormat="1" applyFont="1"/>
    <xf numFmtId="0" fontId="25" fillId="0" borderId="0" xfId="8" applyFont="1"/>
    <xf numFmtId="0" fontId="25" fillId="0" borderId="0" xfId="8" applyFont="1" applyAlignment="1">
      <alignment wrapText="1"/>
    </xf>
    <xf numFmtId="167" fontId="25" fillId="0" borderId="0" xfId="8" applyNumberFormat="1" applyFont="1"/>
    <xf numFmtId="0" fontId="25" fillId="0" borderId="0" xfId="8" applyFont="1" applyAlignment="1">
      <alignment horizontal="right"/>
    </xf>
    <xf numFmtId="10" fontId="25" fillId="0" borderId="0" xfId="10" applyNumberFormat="1" applyFont="1"/>
    <xf numFmtId="9" fontId="25" fillId="0" borderId="0" xfId="10" applyFont="1"/>
    <xf numFmtId="0" fontId="12" fillId="0" borderId="0" xfId="0" applyFont="1"/>
    <xf numFmtId="0" fontId="26" fillId="0" borderId="0" xfId="0" applyFont="1"/>
    <xf numFmtId="42" fontId="26" fillId="0" borderId="0" xfId="0" applyNumberFormat="1" applyFont="1"/>
    <xf numFmtId="0" fontId="27" fillId="0" borderId="0" xfId="0" applyFont="1" applyAlignment="1">
      <alignment vertical="center"/>
    </xf>
    <xf numFmtId="0" fontId="10" fillId="0" borderId="0" xfId="0" applyFont="1"/>
    <xf numFmtId="9" fontId="10" fillId="0" borderId="0" xfId="3" applyFont="1" applyFill="1"/>
    <xf numFmtId="42" fontId="10" fillId="0" borderId="0" xfId="0" applyNumberFormat="1" applyFont="1"/>
    <xf numFmtId="10" fontId="10" fillId="0" borderId="0" xfId="3" applyNumberFormat="1" applyFont="1" applyFill="1"/>
    <xf numFmtId="0" fontId="13" fillId="0" borderId="0" xfId="11" applyFont="1" applyAlignment="1">
      <alignment horizontal="center"/>
    </xf>
    <xf numFmtId="0" fontId="10" fillId="0" borderId="0" xfId="0" applyFont="1" applyAlignment="1">
      <alignment horizontal="right"/>
    </xf>
    <xf numFmtId="169" fontId="10" fillId="0" borderId="0" xfId="1" applyNumberFormat="1" applyFont="1" applyFill="1" applyBorder="1"/>
    <xf numFmtId="169" fontId="10" fillId="0" borderId="3" xfId="1" applyNumberFormat="1" applyFont="1" applyFill="1" applyBorder="1"/>
    <xf numFmtId="43" fontId="10" fillId="0" borderId="0" xfId="12" applyFont="1" applyFill="1" applyBorder="1"/>
    <xf numFmtId="170" fontId="10" fillId="0" borderId="24" xfId="0" applyNumberFormat="1" applyFont="1" applyBorder="1"/>
    <xf numFmtId="170" fontId="10" fillId="0" borderId="0" xfId="0" applyNumberFormat="1" applyFont="1"/>
    <xf numFmtId="42" fontId="13" fillId="0" borderId="0" xfId="11" applyNumberFormat="1" applyFont="1"/>
    <xf numFmtId="0" fontId="10" fillId="0" borderId="24" xfId="0" applyFont="1" applyBorder="1"/>
    <xf numFmtId="0" fontId="13" fillId="0" borderId="0" xfId="0" applyFont="1" applyAlignment="1">
      <alignment horizontal="center"/>
    </xf>
    <xf numFmtId="170" fontId="13" fillId="0" borderId="0" xfId="0" applyNumberFormat="1" applyFont="1" applyAlignment="1">
      <alignment horizontal="center"/>
    </xf>
    <xf numFmtId="42" fontId="13" fillId="0" borderId="4" xfId="0" applyNumberFormat="1" applyFont="1" applyBorder="1" applyAlignment="1">
      <alignment horizontal="center"/>
    </xf>
    <xf numFmtId="42" fontId="13" fillId="0" borderId="0" xfId="11" applyNumberFormat="1" applyFont="1" applyAlignment="1">
      <alignment horizontal="center"/>
    </xf>
    <xf numFmtId="170" fontId="10" fillId="0" borderId="24" xfId="11" applyNumberFormat="1" applyFont="1" applyBorder="1"/>
    <xf numFmtId="171" fontId="10" fillId="0" borderId="0" xfId="1" applyNumberFormat="1" applyFont="1" applyFill="1" applyBorder="1" applyAlignment="1">
      <alignment horizontal="right"/>
    </xf>
    <xf numFmtId="165" fontId="10" fillId="0" borderId="0" xfId="0" applyNumberFormat="1" applyFont="1" applyAlignment="1">
      <alignment horizontal="right"/>
    </xf>
    <xf numFmtId="42" fontId="10" fillId="0" borderId="4" xfId="2" applyNumberFormat="1" applyFont="1" applyFill="1" applyBorder="1"/>
    <xf numFmtId="42" fontId="10" fillId="0" borderId="0" xfId="13" applyNumberFormat="1" applyFont="1" applyFill="1" applyBorder="1"/>
    <xf numFmtId="0" fontId="10" fillId="0" borderId="24" xfId="11" applyFont="1" applyBorder="1"/>
    <xf numFmtId="42" fontId="10" fillId="0" borderId="4" xfId="2" applyNumberFormat="1" applyFont="1" applyFill="1" applyBorder="1" applyAlignment="1">
      <alignment horizontal="center"/>
    </xf>
    <xf numFmtId="171" fontId="10" fillId="0" borderId="0" xfId="1" applyNumberFormat="1" applyFont="1" applyFill="1" applyAlignment="1">
      <alignment horizontal="right"/>
    </xf>
    <xf numFmtId="42" fontId="10" fillId="0" borderId="0" xfId="13" applyNumberFormat="1" applyFont="1" applyFill="1" applyBorder="1" applyAlignment="1">
      <alignment horizontal="center"/>
    </xf>
    <xf numFmtId="42" fontId="10" fillId="0" borderId="4" xfId="13" applyNumberFormat="1" applyFont="1" applyFill="1" applyBorder="1"/>
    <xf numFmtId="171" fontId="13" fillId="0" borderId="30" xfId="1" applyNumberFormat="1" applyFont="1" applyFill="1" applyBorder="1"/>
    <xf numFmtId="42" fontId="13" fillId="0" borderId="31" xfId="2" applyNumberFormat="1" applyFont="1" applyFill="1" applyBorder="1" applyAlignment="1">
      <alignment horizontal="center"/>
    </xf>
    <xf numFmtId="42" fontId="13" fillId="0" borderId="0" xfId="13" applyNumberFormat="1" applyFont="1" applyFill="1" applyBorder="1" applyAlignment="1">
      <alignment horizontal="center"/>
    </xf>
    <xf numFmtId="0" fontId="13" fillId="0" borderId="0" xfId="0" applyFont="1"/>
    <xf numFmtId="42" fontId="10" fillId="0" borderId="0" xfId="11" applyNumberFormat="1" applyFont="1"/>
    <xf numFmtId="10" fontId="10" fillId="0" borderId="0" xfId="0" applyNumberFormat="1" applyFont="1" applyAlignment="1">
      <alignment horizontal="center"/>
    </xf>
    <xf numFmtId="9" fontId="10" fillId="0" borderId="0" xfId="0" applyNumberFormat="1" applyFont="1" applyAlignment="1">
      <alignment horizontal="left"/>
    </xf>
    <xf numFmtId="44" fontId="10" fillId="0" borderId="0" xfId="0" applyNumberFormat="1" applyFont="1"/>
    <xf numFmtId="42" fontId="10" fillId="0" borderId="31" xfId="2" applyNumberFormat="1" applyFont="1" applyFill="1" applyBorder="1"/>
    <xf numFmtId="5" fontId="13" fillId="0" borderId="0" xfId="11" applyNumberFormat="1" applyFont="1"/>
    <xf numFmtId="0" fontId="10" fillId="0" borderId="0" xfId="0" applyFont="1" applyAlignment="1">
      <alignment horizontal="center"/>
    </xf>
    <xf numFmtId="44" fontId="10" fillId="0" borderId="4" xfId="2" applyFont="1" applyFill="1" applyBorder="1"/>
    <xf numFmtId="44" fontId="10" fillId="0" borderId="0" xfId="13" applyFont="1" applyFill="1" applyBorder="1"/>
    <xf numFmtId="0" fontId="13" fillId="0" borderId="21" xfId="0" applyFont="1" applyBorder="1"/>
    <xf numFmtId="10" fontId="10" fillId="0" borderId="5" xfId="3" applyNumberFormat="1" applyFont="1" applyFill="1" applyBorder="1" applyAlignment="1">
      <alignment horizontal="center"/>
    </xf>
    <xf numFmtId="10" fontId="13" fillId="0" borderId="5" xfId="3" applyNumberFormat="1" applyFont="1" applyFill="1" applyBorder="1"/>
    <xf numFmtId="167" fontId="13" fillId="0" borderId="0" xfId="11" applyNumberFormat="1" applyFont="1"/>
    <xf numFmtId="170" fontId="13" fillId="0" borderId="0" xfId="0" applyNumberFormat="1" applyFont="1"/>
    <xf numFmtId="42" fontId="13" fillId="0" borderId="0" xfId="2" applyNumberFormat="1" applyFont="1" applyFill="1" applyBorder="1" applyAlignment="1"/>
    <xf numFmtId="1" fontId="10" fillId="0" borderId="0" xfId="0" applyNumberFormat="1" applyFont="1"/>
    <xf numFmtId="170" fontId="29" fillId="0" borderId="36" xfId="15" applyNumberFormat="1" applyFont="1" applyBorder="1" applyAlignment="1">
      <alignment horizontal="center"/>
    </xf>
    <xf numFmtId="173" fontId="10" fillId="0" borderId="0" xfId="2" applyNumberFormat="1" applyFont="1" applyFill="1" applyBorder="1"/>
    <xf numFmtId="170" fontId="30" fillId="0" borderId="37" xfId="15" applyNumberFormat="1" applyFont="1" applyBorder="1"/>
    <xf numFmtId="172" fontId="10" fillId="0" borderId="0" xfId="13" applyNumberFormat="1" applyFont="1" applyFill="1" applyBorder="1"/>
    <xf numFmtId="174" fontId="10" fillId="0" borderId="0" xfId="13" applyNumberFormat="1" applyFont="1" applyFill="1" applyBorder="1" applyAlignment="1">
      <alignment horizontal="center"/>
    </xf>
    <xf numFmtId="170" fontId="30" fillId="0" borderId="4" xfId="15" applyNumberFormat="1" applyFont="1" applyBorder="1"/>
    <xf numFmtId="172" fontId="13" fillId="0" borderId="0" xfId="13" applyNumberFormat="1" applyFont="1" applyFill="1" applyBorder="1" applyAlignment="1">
      <alignment horizontal="center"/>
    </xf>
    <xf numFmtId="170" fontId="30" fillId="0" borderId="38" xfId="15" applyNumberFormat="1" applyFont="1" applyBorder="1"/>
    <xf numFmtId="171" fontId="13" fillId="0" borderId="30" xfId="1" applyNumberFormat="1" applyFont="1" applyFill="1" applyBorder="1" applyAlignment="1">
      <alignment horizontal="right"/>
    </xf>
    <xf numFmtId="172" fontId="10" fillId="0" borderId="0" xfId="11" applyNumberFormat="1" applyFont="1"/>
    <xf numFmtId="170" fontId="30" fillId="0" borderId="18" xfId="15" applyNumberFormat="1" applyFont="1" applyBorder="1"/>
    <xf numFmtId="170" fontId="29" fillId="0" borderId="2" xfId="15" applyNumberFormat="1" applyFont="1" applyBorder="1" applyAlignment="1">
      <alignment horizontal="center"/>
    </xf>
    <xf numFmtId="175" fontId="10" fillId="0" borderId="0" xfId="13" applyNumberFormat="1" applyFont="1" applyFill="1" applyBorder="1"/>
    <xf numFmtId="170" fontId="29" fillId="0" borderId="24" xfId="15" applyNumberFormat="1" applyFont="1" applyBorder="1" applyAlignment="1">
      <alignment horizontal="right"/>
    </xf>
    <xf numFmtId="176" fontId="29" fillId="0" borderId="0" xfId="15" applyNumberFormat="1" applyFont="1" applyAlignment="1">
      <alignment horizontal="center"/>
    </xf>
    <xf numFmtId="170" fontId="30" fillId="0" borderId="39" xfId="15" applyNumberFormat="1" applyFont="1" applyBorder="1"/>
    <xf numFmtId="170" fontId="30" fillId="0" borderId="24" xfId="15" applyNumberFormat="1" applyFont="1" applyBorder="1"/>
    <xf numFmtId="170" fontId="29" fillId="0" borderId="0" xfId="15" applyNumberFormat="1" applyFont="1" applyAlignment="1">
      <alignment horizontal="center"/>
    </xf>
    <xf numFmtId="42" fontId="10" fillId="0" borderId="0" xfId="2" applyNumberFormat="1" applyFont="1" applyFill="1" applyBorder="1"/>
    <xf numFmtId="0" fontId="30" fillId="0" borderId="24" xfId="15" applyFont="1" applyBorder="1"/>
    <xf numFmtId="170" fontId="30" fillId="0" borderId="21" xfId="15" applyNumberFormat="1" applyFont="1" applyBorder="1"/>
    <xf numFmtId="42" fontId="13" fillId="0" borderId="6" xfId="0" applyNumberFormat="1" applyFont="1" applyBorder="1"/>
    <xf numFmtId="170" fontId="30" fillId="0" borderId="41" xfId="15" applyNumberFormat="1" applyFont="1" applyBorder="1" applyAlignment="1">
      <alignment wrapText="1"/>
    </xf>
    <xf numFmtId="178" fontId="30" fillId="0" borderId="42" xfId="15" applyNumberFormat="1" applyFont="1" applyBorder="1"/>
    <xf numFmtId="10" fontId="10" fillId="0" borderId="43" xfId="3" applyNumberFormat="1" applyFont="1" applyFill="1" applyBorder="1" applyAlignment="1">
      <alignment horizontal="center"/>
    </xf>
    <xf numFmtId="8" fontId="30" fillId="0" borderId="43" xfId="15" applyNumberFormat="1" applyFont="1" applyBorder="1" applyAlignment="1">
      <alignment horizontal="right" wrapText="1"/>
    </xf>
    <xf numFmtId="44" fontId="13" fillId="9" borderId="4" xfId="2" applyFont="1" applyFill="1" applyBorder="1"/>
    <xf numFmtId="42" fontId="10" fillId="0" borderId="6" xfId="0" applyNumberFormat="1" applyFont="1" applyBorder="1"/>
    <xf numFmtId="172" fontId="13" fillId="0" borderId="11" xfId="0" applyNumberFormat="1" applyFont="1" applyBorder="1"/>
    <xf numFmtId="0" fontId="32" fillId="0" borderId="0" xfId="0" applyFont="1"/>
    <xf numFmtId="172" fontId="13" fillId="0" borderId="0" xfId="0" applyNumberFormat="1" applyFont="1"/>
    <xf numFmtId="10" fontId="13" fillId="0" borderId="0" xfId="3" applyNumberFormat="1" applyFont="1" applyFill="1" applyBorder="1"/>
    <xf numFmtId="44" fontId="13" fillId="0" borderId="0" xfId="13" applyFont="1" applyFill="1" applyBorder="1" applyAlignment="1">
      <alignment horizontal="center"/>
    </xf>
    <xf numFmtId="43" fontId="10" fillId="0" borderId="0" xfId="1" applyFont="1" applyFill="1" applyBorder="1"/>
    <xf numFmtId="179" fontId="10" fillId="0" borderId="0" xfId="1" applyNumberFormat="1" applyFont="1" applyFill="1"/>
    <xf numFmtId="165" fontId="10" fillId="0" borderId="0" xfId="0" applyNumberFormat="1" applyFont="1"/>
    <xf numFmtId="42" fontId="10" fillId="0" borderId="45" xfId="2" applyNumberFormat="1" applyFont="1" applyFill="1" applyBorder="1"/>
    <xf numFmtId="42" fontId="13" fillId="0" borderId="0" xfId="0" applyNumberFormat="1" applyFont="1"/>
    <xf numFmtId="42" fontId="13" fillId="0" borderId="0" xfId="0" applyNumberFormat="1" applyFont="1" applyAlignment="1">
      <alignment horizontal="center"/>
    </xf>
    <xf numFmtId="42" fontId="10" fillId="0" borderId="0" xfId="2" applyNumberFormat="1" applyFont="1" applyFill="1" applyBorder="1" applyAlignment="1">
      <alignment horizontal="center"/>
    </xf>
    <xf numFmtId="171" fontId="13" fillId="0" borderId="0" xfId="1" applyNumberFormat="1" applyFont="1" applyFill="1" applyBorder="1" applyAlignment="1">
      <alignment horizontal="right"/>
    </xf>
    <xf numFmtId="42" fontId="13" fillId="0" borderId="0" xfId="2" applyNumberFormat="1" applyFont="1" applyFill="1" applyBorder="1" applyAlignment="1">
      <alignment horizontal="center"/>
    </xf>
    <xf numFmtId="0" fontId="13" fillId="0" borderId="0" xfId="0" applyFont="1" applyAlignment="1">
      <alignment wrapText="1"/>
    </xf>
    <xf numFmtId="10" fontId="13" fillId="0" borderId="0" xfId="0" applyNumberFormat="1" applyFont="1" applyAlignment="1">
      <alignment horizontal="center"/>
    </xf>
    <xf numFmtId="10" fontId="13" fillId="0" borderId="0" xfId="3" applyNumberFormat="1" applyFont="1" applyFill="1"/>
    <xf numFmtId="172" fontId="10" fillId="0" borderId="0" xfId="0" applyNumberFormat="1" applyFont="1"/>
    <xf numFmtId="167" fontId="10" fillId="0" borderId="0" xfId="0" applyNumberFormat="1" applyFont="1" applyAlignment="1">
      <alignment horizontal="right"/>
    </xf>
    <xf numFmtId="42" fontId="10" fillId="0" borderId="0" xfId="0" applyNumberFormat="1" applyFont="1" applyAlignment="1">
      <alignment vertical="top" wrapText="1"/>
    </xf>
    <xf numFmtId="172" fontId="10" fillId="0" borderId="0" xfId="0" applyNumberFormat="1" applyFont="1" applyAlignment="1">
      <alignment vertical="top" wrapText="1"/>
    </xf>
    <xf numFmtId="172" fontId="10" fillId="0" borderId="0" xfId="0" applyNumberFormat="1" applyFont="1" applyAlignment="1">
      <alignment horizontal="right"/>
    </xf>
    <xf numFmtId="172" fontId="10" fillId="0" borderId="0" xfId="2" applyNumberFormat="1" applyFont="1" applyFill="1" applyBorder="1" applyAlignment="1">
      <alignment horizontal="center"/>
    </xf>
    <xf numFmtId="44" fontId="10" fillId="0" borderId="0" xfId="2" applyFont="1" applyFill="1" applyBorder="1"/>
    <xf numFmtId="10" fontId="10" fillId="0" borderId="0" xfId="3" applyNumberFormat="1" applyFont="1" applyFill="1" applyBorder="1" applyAlignment="1">
      <alignment horizontal="center"/>
    </xf>
    <xf numFmtId="42" fontId="10" fillId="0" borderId="0" xfId="0" applyNumberFormat="1" applyFont="1" applyAlignment="1">
      <alignment horizontal="right"/>
    </xf>
    <xf numFmtId="170" fontId="58" fillId="32" borderId="32" xfId="0" applyNumberFormat="1" applyFont="1" applyFill="1" applyBorder="1" applyAlignment="1">
      <alignment wrapText="1"/>
    </xf>
    <xf numFmtId="0" fontId="4" fillId="32" borderId="55" xfId="0" applyFont="1" applyFill="1" applyBorder="1"/>
    <xf numFmtId="170" fontId="59" fillId="32" borderId="56" xfId="15" applyNumberFormat="1" applyFont="1" applyFill="1" applyBorder="1" applyAlignment="1">
      <alignment horizontal="right"/>
    </xf>
    <xf numFmtId="0" fontId="0" fillId="0" borderId="0" xfId="0" applyAlignment="1">
      <alignment wrapText="1"/>
    </xf>
    <xf numFmtId="0" fontId="58" fillId="0" borderId="55" xfId="15" applyFont="1" applyBorder="1"/>
    <xf numFmtId="0" fontId="10" fillId="0" borderId="27" xfId="0" applyFont="1" applyBorder="1" applyAlignment="1">
      <alignment horizontal="right"/>
    </xf>
    <xf numFmtId="169" fontId="10" fillId="0" borderId="27" xfId="1" applyNumberFormat="1" applyFont="1" applyFill="1" applyBorder="1"/>
    <xf numFmtId="169" fontId="10" fillId="0" borderId="28" xfId="1" applyNumberFormat="1" applyFont="1" applyFill="1" applyBorder="1"/>
    <xf numFmtId="169" fontId="10" fillId="0" borderId="27" xfId="12" applyNumberFormat="1" applyFont="1" applyFill="1" applyBorder="1"/>
    <xf numFmtId="169" fontId="10" fillId="0" borderId="28" xfId="12" applyNumberFormat="1" applyFont="1" applyFill="1" applyBorder="1"/>
    <xf numFmtId="0" fontId="10" fillId="0" borderId="67" xfId="0" applyFont="1" applyBorder="1"/>
    <xf numFmtId="42" fontId="13" fillId="0" borderId="68" xfId="0" applyNumberFormat="1" applyFont="1" applyBorder="1" applyAlignment="1">
      <alignment horizontal="center"/>
    </xf>
    <xf numFmtId="0" fontId="10" fillId="0" borderId="67" xfId="11" applyFont="1" applyBorder="1"/>
    <xf numFmtId="42" fontId="13" fillId="0" borderId="68" xfId="11" applyNumberFormat="1" applyFont="1" applyBorder="1" applyAlignment="1">
      <alignment horizontal="center"/>
    </xf>
    <xf numFmtId="170" fontId="58" fillId="32" borderId="63" xfId="15" applyNumberFormat="1" applyFont="1" applyFill="1" applyBorder="1"/>
    <xf numFmtId="170" fontId="58" fillId="32" borderId="55" xfId="15" applyNumberFormat="1" applyFont="1" applyFill="1" applyBorder="1"/>
    <xf numFmtId="0" fontId="58" fillId="32" borderId="60" xfId="15" applyFont="1" applyFill="1" applyBorder="1"/>
    <xf numFmtId="170" fontId="30" fillId="0" borderId="0" xfId="15" applyNumberFormat="1" applyFont="1"/>
    <xf numFmtId="10" fontId="30" fillId="0" borderId="0" xfId="14" applyNumberFormat="1" applyFont="1" applyFill="1" applyBorder="1" applyAlignment="1"/>
    <xf numFmtId="1" fontId="10" fillId="0" borderId="27" xfId="0" applyNumberFormat="1" applyFont="1" applyBorder="1" applyAlignment="1">
      <alignment horizontal="left"/>
    </xf>
    <xf numFmtId="1" fontId="10" fillId="0" borderId="27" xfId="0" applyNumberFormat="1" applyFont="1" applyBorder="1" applyAlignment="1">
      <alignment horizontal="center"/>
    </xf>
    <xf numFmtId="169" fontId="10" fillId="0" borderId="27" xfId="1" applyNumberFormat="1" applyFont="1" applyFill="1" applyBorder="1" applyAlignment="1">
      <alignment horizontal="left"/>
    </xf>
    <xf numFmtId="170" fontId="10" fillId="0" borderId="71" xfId="0" applyNumberFormat="1" applyFont="1" applyBorder="1"/>
    <xf numFmtId="42" fontId="10" fillId="0" borderId="44" xfId="2" applyNumberFormat="1" applyFont="1" applyFill="1" applyBorder="1"/>
    <xf numFmtId="0" fontId="13" fillId="0" borderId="72" xfId="0" applyFont="1" applyBorder="1"/>
    <xf numFmtId="42" fontId="13" fillId="0" borderId="74" xfId="2" applyNumberFormat="1" applyFont="1" applyFill="1" applyBorder="1" applyAlignment="1">
      <alignment horizontal="center"/>
    </xf>
    <xf numFmtId="42" fontId="10" fillId="0" borderId="44" xfId="13" applyNumberFormat="1" applyFont="1" applyFill="1" applyBorder="1"/>
    <xf numFmtId="170" fontId="13" fillId="0" borderId="72" xfId="11" applyNumberFormat="1" applyFont="1" applyBorder="1"/>
    <xf numFmtId="42" fontId="13" fillId="0" borderId="74" xfId="13" applyNumberFormat="1" applyFont="1" applyFill="1" applyBorder="1" applyAlignment="1">
      <alignment horizontal="center"/>
    </xf>
    <xf numFmtId="44" fontId="13" fillId="9" borderId="6" xfId="2" applyFont="1" applyFill="1" applyBorder="1"/>
    <xf numFmtId="44" fontId="13" fillId="0" borderId="0" xfId="2" applyFont="1" applyFill="1" applyBorder="1"/>
    <xf numFmtId="0" fontId="10" fillId="0" borderId="10" xfId="0" applyFont="1" applyBorder="1" applyAlignment="1">
      <alignment horizontal="right"/>
    </xf>
    <xf numFmtId="0" fontId="10" fillId="0" borderId="71" xfId="0" applyFont="1" applyBorder="1"/>
    <xf numFmtId="0" fontId="10" fillId="0" borderId="71" xfId="11" applyFont="1" applyBorder="1"/>
    <xf numFmtId="44" fontId="10" fillId="0" borderId="0" xfId="2" applyFont="1"/>
    <xf numFmtId="44" fontId="10" fillId="0" borderId="0" xfId="2" applyFont="1" applyAlignment="1">
      <alignment horizontal="left"/>
    </xf>
    <xf numFmtId="44" fontId="10" fillId="0" borderId="0" xfId="2" applyFont="1" applyBorder="1"/>
    <xf numFmtId="0" fontId="61" fillId="0" borderId="0" xfId="0" applyFont="1"/>
    <xf numFmtId="0" fontId="61" fillId="0" borderId="0" xfId="0" applyFont="1" applyAlignment="1">
      <alignment horizontal="right"/>
    </xf>
    <xf numFmtId="44" fontId="0" fillId="0" borderId="0" xfId="0" applyNumberFormat="1"/>
    <xf numFmtId="0" fontId="41" fillId="0" borderId="0" xfId="146"/>
    <xf numFmtId="0" fontId="41" fillId="0" borderId="0" xfId="145"/>
    <xf numFmtId="44" fontId="0" fillId="0" borderId="58" xfId="0" applyNumberFormat="1" applyBorder="1"/>
    <xf numFmtId="44" fontId="0" fillId="0" borderId="77" xfId="0" applyNumberFormat="1" applyBorder="1"/>
    <xf numFmtId="44" fontId="0" fillId="0" borderId="57" xfId="0" applyNumberFormat="1" applyBorder="1"/>
    <xf numFmtId="0" fontId="0" fillId="35" borderId="0" xfId="0" applyFill="1"/>
    <xf numFmtId="0" fontId="0" fillId="35" borderId="0" xfId="0" applyFill="1" applyAlignment="1">
      <alignment wrapText="1"/>
    </xf>
    <xf numFmtId="0" fontId="0" fillId="35" borderId="77" xfId="0" applyFill="1" applyBorder="1"/>
    <xf numFmtId="44" fontId="0" fillId="0" borderId="0" xfId="2" applyFont="1"/>
    <xf numFmtId="0" fontId="0" fillId="0" borderId="16" xfId="0" applyBorder="1"/>
    <xf numFmtId="0" fontId="0" fillId="35" borderId="57" xfId="0" applyFill="1" applyBorder="1"/>
    <xf numFmtId="0" fontId="41" fillId="0" borderId="16" xfId="146" applyBorder="1"/>
    <xf numFmtId="0" fontId="41" fillId="0" borderId="16" xfId="145" applyBorder="1"/>
    <xf numFmtId="0" fontId="28" fillId="0" borderId="0" xfId="0" applyFont="1"/>
    <xf numFmtId="0" fontId="34" fillId="36" borderId="78" xfId="190" applyFont="1" applyFill="1" applyBorder="1" applyAlignment="1">
      <alignment horizontal="left" vertical="top"/>
    </xf>
    <xf numFmtId="2" fontId="34" fillId="36" borderId="78" xfId="190" applyNumberFormat="1" applyFont="1" applyFill="1" applyBorder="1" applyAlignment="1">
      <alignment horizontal="left" vertical="top"/>
    </xf>
    <xf numFmtId="168" fontId="34" fillId="36" borderId="78" xfId="190" applyNumberFormat="1" applyFont="1" applyFill="1" applyBorder="1" applyAlignment="1">
      <alignment horizontal="center" vertical="top" wrapText="1"/>
    </xf>
    <xf numFmtId="0" fontId="34" fillId="36" borderId="79" xfId="190" applyFont="1" applyFill="1" applyBorder="1" applyAlignment="1">
      <alignment horizontal="left" vertical="top"/>
    </xf>
    <xf numFmtId="0" fontId="34" fillId="37" borderId="79" xfId="190" applyFont="1" applyFill="1" applyBorder="1" applyAlignment="1">
      <alignment horizontal="left" vertical="top" wrapText="1"/>
    </xf>
    <xf numFmtId="0" fontId="34" fillId="36" borderId="79" xfId="190" applyFont="1" applyFill="1" applyBorder="1" applyAlignment="1">
      <alignment horizontal="left" vertical="top" wrapText="1"/>
    </xf>
    <xf numFmtId="0" fontId="4" fillId="0" borderId="0" xfId="191" applyAlignment="1">
      <alignment horizontal="left" vertical="top" wrapText="1"/>
    </xf>
    <xf numFmtId="0" fontId="4" fillId="38" borderId="80" xfId="191" applyFill="1" applyBorder="1" applyAlignment="1">
      <alignment horizontal="center" vertical="center" wrapText="1"/>
    </xf>
    <xf numFmtId="6" fontId="4" fillId="38" borderId="80" xfId="191" applyNumberFormat="1" applyFill="1" applyBorder="1" applyAlignment="1">
      <alignment horizontal="center" vertical="center" wrapText="1"/>
    </xf>
    <xf numFmtId="0" fontId="4" fillId="0" borderId="0" xfId="191" applyAlignment="1">
      <alignment horizontal="left" vertical="top"/>
    </xf>
    <xf numFmtId="0" fontId="61" fillId="39" borderId="80" xfId="192" applyFont="1" applyFill="1" applyBorder="1" applyAlignment="1">
      <alignment horizontal="center" vertical="center" wrapText="1"/>
    </xf>
    <xf numFmtId="10" fontId="4" fillId="0" borderId="0" xfId="191" applyNumberFormat="1" applyAlignment="1">
      <alignment horizontal="center"/>
    </xf>
    <xf numFmtId="0" fontId="34" fillId="0" borderId="52" xfId="190" applyFont="1" applyBorder="1" applyAlignment="1">
      <alignment horizontal="left" vertical="top" wrapText="1"/>
    </xf>
    <xf numFmtId="2" fontId="34" fillId="0" borderId="52" xfId="190" applyNumberFormat="1" applyFont="1" applyBorder="1" applyAlignment="1">
      <alignment horizontal="left" vertical="top" wrapText="1"/>
    </xf>
    <xf numFmtId="168" fontId="34" fillId="0" borderId="52" xfId="190" applyNumberFormat="1" applyFont="1" applyBorder="1" applyAlignment="1">
      <alignment horizontal="right" vertical="top" wrapText="1"/>
    </xf>
    <xf numFmtId="0" fontId="4" fillId="0" borderId="52" xfId="191" applyBorder="1" applyAlignment="1">
      <alignment horizontal="left" vertical="top"/>
    </xf>
    <xf numFmtId="167" fontId="4" fillId="0" borderId="52" xfId="191" applyNumberFormat="1" applyBorder="1" applyAlignment="1">
      <alignment horizontal="left" vertical="top"/>
    </xf>
    <xf numFmtId="169" fontId="28" fillId="0" borderId="0" xfId="193" applyNumberFormat="1" applyFont="1" applyAlignment="1">
      <alignment horizontal="left" vertical="top"/>
    </xf>
    <xf numFmtId="44" fontId="4" fillId="38" borderId="0" xfId="191" applyNumberFormat="1" applyFill="1" applyAlignment="1">
      <alignment horizontal="left" vertical="top"/>
    </xf>
    <xf numFmtId="6" fontId="4" fillId="38" borderId="0" xfId="191" applyNumberFormat="1" applyFill="1" applyAlignment="1">
      <alignment horizontal="right" vertical="top"/>
    </xf>
    <xf numFmtId="6" fontId="4" fillId="39" borderId="0" xfId="191" applyNumberFormat="1" applyFill="1" applyAlignment="1">
      <alignment horizontal="right" vertical="top"/>
    </xf>
    <xf numFmtId="169" fontId="4" fillId="0" borderId="0" xfId="191" applyNumberFormat="1" applyAlignment="1">
      <alignment horizontal="left" vertical="top"/>
    </xf>
    <xf numFmtId="44" fontId="4" fillId="38" borderId="52" xfId="191" applyNumberFormat="1" applyFill="1" applyBorder="1" applyAlignment="1">
      <alignment horizontal="left" vertical="top"/>
    </xf>
    <xf numFmtId="0" fontId="34" fillId="0" borderId="0" xfId="190" applyFont="1" applyAlignment="1">
      <alignment horizontal="left" vertical="top" wrapText="1"/>
    </xf>
    <xf numFmtId="167" fontId="34" fillId="0" borderId="52" xfId="190" applyNumberFormat="1" applyFont="1" applyBorder="1" applyAlignment="1">
      <alignment horizontal="left" vertical="top" wrapText="1"/>
    </xf>
    <xf numFmtId="0" fontId="4" fillId="0" borderId="81" xfId="191" applyBorder="1" applyAlignment="1">
      <alignment horizontal="left" vertical="top"/>
    </xf>
    <xf numFmtId="0" fontId="34" fillId="0" borderId="81" xfId="190" applyFont="1" applyBorder="1" applyAlignment="1">
      <alignment horizontal="left" vertical="top" wrapText="1"/>
    </xf>
    <xf numFmtId="167" fontId="34" fillId="0" borderId="81" xfId="190" applyNumberFormat="1" applyFont="1" applyBorder="1" applyAlignment="1">
      <alignment horizontal="left" vertical="top" wrapText="1"/>
    </xf>
    <xf numFmtId="44" fontId="34" fillId="38" borderId="81" xfId="190" applyNumberFormat="1" applyFont="1" applyFill="1" applyBorder="1" applyAlignment="1">
      <alignment horizontal="left" vertical="top" wrapText="1"/>
    </xf>
    <xf numFmtId="2" fontId="4" fillId="0" borderId="0" xfId="191" applyNumberFormat="1" applyAlignment="1">
      <alignment horizontal="left" vertical="top"/>
    </xf>
    <xf numFmtId="168" fontId="4" fillId="0" borderId="0" xfId="191" applyNumberFormat="1" applyAlignment="1">
      <alignment horizontal="right" vertical="top"/>
    </xf>
    <xf numFmtId="0" fontId="4" fillId="38" borderId="0" xfId="191" applyFill="1" applyAlignment="1">
      <alignment horizontal="left" vertical="top"/>
    </xf>
    <xf numFmtId="168" fontId="9" fillId="0" borderId="22" xfId="191" applyNumberFormat="1" applyFont="1" applyBorder="1" applyAlignment="1">
      <alignment horizontal="right" vertical="top"/>
    </xf>
    <xf numFmtId="6" fontId="9" fillId="38" borderId="22" xfId="191" applyNumberFormat="1" applyFont="1" applyFill="1" applyBorder="1" applyAlignment="1">
      <alignment horizontal="right" vertical="top"/>
    </xf>
    <xf numFmtId="6" fontId="9" fillId="39" borderId="22" xfId="191" applyNumberFormat="1" applyFont="1" applyFill="1" applyBorder="1" applyAlignment="1">
      <alignment horizontal="right" vertical="top"/>
    </xf>
    <xf numFmtId="6" fontId="4" fillId="0" borderId="0" xfId="191" applyNumberFormat="1" applyAlignment="1">
      <alignment horizontal="right" vertical="top"/>
    </xf>
    <xf numFmtId="10" fontId="9" fillId="38" borderId="0" xfId="3" applyNumberFormat="1" applyFont="1" applyFill="1" applyAlignment="1">
      <alignment horizontal="right" vertical="top"/>
    </xf>
    <xf numFmtId="6" fontId="4" fillId="0" borderId="0" xfId="191" applyNumberFormat="1" applyAlignment="1">
      <alignment horizontal="left" vertical="top"/>
    </xf>
    <xf numFmtId="10" fontId="4" fillId="0" borderId="0" xfId="3" applyNumberFormat="1" applyFont="1" applyFill="1" applyAlignment="1">
      <alignment horizontal="left" vertical="top"/>
    </xf>
    <xf numFmtId="6" fontId="4" fillId="0" borderId="26" xfId="191" applyNumberFormat="1" applyBorder="1" applyAlignment="1">
      <alignment horizontal="center" vertical="top" wrapText="1"/>
    </xf>
    <xf numFmtId="0" fontId="4" fillId="0" borderId="27" xfId="191" applyBorder="1" applyAlignment="1">
      <alignment horizontal="center" vertical="top"/>
    </xf>
    <xf numFmtId="169" fontId="4" fillId="0" borderId="27" xfId="191" applyNumberFormat="1" applyBorder="1" applyAlignment="1">
      <alignment horizontal="center" vertical="top" wrapText="1"/>
    </xf>
    <xf numFmtId="0" fontId="9" fillId="0" borderId="28" xfId="191" applyFont="1" applyBorder="1" applyAlignment="1">
      <alignment horizontal="center" vertical="top" wrapText="1"/>
    </xf>
    <xf numFmtId="6" fontId="9" fillId="0" borderId="24" xfId="191" applyNumberFormat="1" applyFont="1" applyBorder="1" applyAlignment="1">
      <alignment horizontal="right" vertical="top"/>
    </xf>
    <xf numFmtId="0" fontId="9" fillId="0" borderId="0" xfId="191" applyFont="1" applyAlignment="1">
      <alignment horizontal="left" vertical="top"/>
    </xf>
    <xf numFmtId="6" fontId="9" fillId="0" borderId="0" xfId="191" applyNumberFormat="1" applyFont="1" applyAlignment="1">
      <alignment horizontal="right" vertical="top"/>
    </xf>
    <xf numFmtId="6" fontId="9" fillId="9" borderId="4" xfId="191" applyNumberFormat="1" applyFont="1" applyFill="1" applyBorder="1" applyAlignment="1">
      <alignment horizontal="center" vertical="top"/>
    </xf>
    <xf numFmtId="6" fontId="4" fillId="0" borderId="21" xfId="191" applyNumberFormat="1" applyBorder="1" applyAlignment="1">
      <alignment horizontal="right" vertical="top"/>
    </xf>
    <xf numFmtId="0" fontId="4" fillId="0" borderId="5" xfId="191" applyBorder="1" applyAlignment="1">
      <alignment horizontal="left" vertical="top"/>
    </xf>
    <xf numFmtId="0" fontId="4" fillId="0" borderId="6" xfId="191" applyBorder="1" applyAlignment="1">
      <alignment horizontal="left" vertical="top"/>
    </xf>
    <xf numFmtId="167" fontId="4" fillId="0" borderId="0" xfId="191" applyNumberFormat="1" applyAlignment="1">
      <alignment horizontal="left" vertical="top"/>
    </xf>
    <xf numFmtId="8" fontId="4" fillId="0" borderId="0" xfId="191" applyNumberFormat="1" applyAlignment="1">
      <alignment horizontal="left" vertical="top"/>
    </xf>
    <xf numFmtId="0" fontId="4" fillId="0" borderId="26" xfId="191" applyBorder="1" applyAlignment="1">
      <alignment horizontal="left" vertical="top"/>
    </xf>
    <xf numFmtId="0" fontId="4" fillId="0" borderId="27" xfId="191" applyBorder="1" applyAlignment="1">
      <alignment horizontal="left" vertical="top"/>
    </xf>
    <xf numFmtId="6" fontId="4" fillId="0" borderId="27" xfId="191" applyNumberFormat="1" applyBorder="1" applyAlignment="1">
      <alignment horizontal="right" vertical="top"/>
    </xf>
    <xf numFmtId="6" fontId="4" fillId="0" borderId="27" xfId="191" applyNumberFormat="1" applyBorder="1" applyAlignment="1">
      <alignment horizontal="left" vertical="top"/>
    </xf>
    <xf numFmtId="10" fontId="4" fillId="0" borderId="28" xfId="3" applyNumberFormat="1" applyFont="1" applyBorder="1" applyAlignment="1">
      <alignment horizontal="left" vertical="top"/>
    </xf>
    <xf numFmtId="42" fontId="10" fillId="0" borderId="69" xfId="2" applyNumberFormat="1" applyFont="1" applyFill="1" applyBorder="1"/>
    <xf numFmtId="0" fontId="13" fillId="0" borderId="82" xfId="0" applyFont="1" applyBorder="1"/>
    <xf numFmtId="0" fontId="13" fillId="0" borderId="83" xfId="0" applyFont="1" applyBorder="1"/>
    <xf numFmtId="0" fontId="10" fillId="0" borderId="83" xfId="0" applyFont="1" applyBorder="1"/>
    <xf numFmtId="0" fontId="13" fillId="0" borderId="82" xfId="11" applyFont="1" applyBorder="1"/>
    <xf numFmtId="0" fontId="13" fillId="0" borderId="83" xfId="11" applyFont="1" applyBorder="1"/>
    <xf numFmtId="0" fontId="10" fillId="0" borderId="83" xfId="11" applyFont="1" applyBorder="1"/>
    <xf numFmtId="2" fontId="58" fillId="32" borderId="21" xfId="15" applyNumberFormat="1" applyFont="1" applyFill="1" applyBorder="1"/>
    <xf numFmtId="0" fontId="10" fillId="0" borderId="85" xfId="0" applyFont="1" applyBorder="1"/>
    <xf numFmtId="2" fontId="58" fillId="32" borderId="86" xfId="15" applyNumberFormat="1" applyFont="1" applyFill="1" applyBorder="1"/>
    <xf numFmtId="42" fontId="13" fillId="0" borderId="84" xfId="2" applyNumberFormat="1" applyFont="1" applyFill="1" applyBorder="1"/>
    <xf numFmtId="42" fontId="13" fillId="0" borderId="84" xfId="13" applyNumberFormat="1" applyFont="1" applyFill="1" applyBorder="1"/>
    <xf numFmtId="42" fontId="10" fillId="0" borderId="6" xfId="11" applyNumberFormat="1" applyFont="1" applyBorder="1"/>
    <xf numFmtId="10" fontId="10" fillId="0" borderId="0" xfId="3" applyNumberFormat="1" applyFont="1"/>
    <xf numFmtId="0" fontId="12" fillId="0" borderId="0" xfId="116" applyFont="1"/>
    <xf numFmtId="0" fontId="26" fillId="0" borderId="0" xfId="116" applyFont="1"/>
    <xf numFmtId="42" fontId="26" fillId="0" borderId="0" xfId="116" applyNumberFormat="1" applyFont="1"/>
    <xf numFmtId="0" fontId="27" fillId="0" borderId="0" xfId="116" applyFont="1" applyAlignment="1">
      <alignment vertical="center"/>
    </xf>
    <xf numFmtId="0" fontId="10" fillId="0" borderId="0" xfId="116" applyFont="1"/>
    <xf numFmtId="42" fontId="10" fillId="0" borderId="0" xfId="116" applyNumberFormat="1" applyFont="1"/>
    <xf numFmtId="0" fontId="13" fillId="0" borderId="0" xfId="194" applyFont="1" applyAlignment="1">
      <alignment horizontal="center"/>
    </xf>
    <xf numFmtId="0" fontId="10" fillId="0" borderId="24" xfId="116" applyFont="1" applyBorder="1" applyAlignment="1">
      <alignment horizontal="right"/>
    </xf>
    <xf numFmtId="0" fontId="10" fillId="0" borderId="0" xfId="116" applyFont="1" applyAlignment="1">
      <alignment horizontal="right"/>
    </xf>
    <xf numFmtId="43" fontId="10" fillId="0" borderId="0" xfId="195" applyFont="1" applyFill="1" applyBorder="1"/>
    <xf numFmtId="170" fontId="10" fillId="0" borderId="24" xfId="116" applyNumberFormat="1" applyFont="1" applyBorder="1"/>
    <xf numFmtId="170" fontId="10" fillId="0" borderId="0" xfId="116" applyNumberFormat="1" applyFont="1"/>
    <xf numFmtId="42" fontId="13" fillId="0" borderId="4" xfId="116" applyNumberFormat="1" applyFont="1" applyBorder="1"/>
    <xf numFmtId="42" fontId="13" fillId="0" borderId="0" xfId="194" applyNumberFormat="1" applyFont="1"/>
    <xf numFmtId="170" fontId="10" fillId="0" borderId="0" xfId="194" applyNumberFormat="1" applyFont="1"/>
    <xf numFmtId="0" fontId="10" fillId="0" borderId="0" xfId="194" applyFont="1" applyAlignment="1">
      <alignment horizontal="right"/>
    </xf>
    <xf numFmtId="169" fontId="10" fillId="0" borderId="0" xfId="195" applyNumberFormat="1" applyFont="1" applyFill="1" applyBorder="1"/>
    <xf numFmtId="43" fontId="10" fillId="0" borderId="3" xfId="195" applyFont="1" applyFill="1" applyBorder="1"/>
    <xf numFmtId="0" fontId="10" fillId="0" borderId="24" xfId="116" applyFont="1" applyBorder="1"/>
    <xf numFmtId="0" fontId="13" fillId="0" borderId="0" xfId="116" applyFont="1" applyAlignment="1">
      <alignment horizontal="center"/>
    </xf>
    <xf numFmtId="170" fontId="13" fillId="0" borderId="0" xfId="116" applyNumberFormat="1" applyFont="1" applyAlignment="1">
      <alignment horizontal="center"/>
    </xf>
    <xf numFmtId="42" fontId="13" fillId="0" borderId="4" xfId="116" applyNumberFormat="1" applyFont="1" applyBorder="1" applyAlignment="1">
      <alignment horizontal="center"/>
    </xf>
    <xf numFmtId="42" fontId="13" fillId="0" borderId="0" xfId="194" applyNumberFormat="1" applyFont="1" applyAlignment="1">
      <alignment horizontal="center"/>
    </xf>
    <xf numFmtId="0" fontId="10" fillId="0" borderId="0" xfId="194" applyFont="1"/>
    <xf numFmtId="170" fontId="10" fillId="0" borderId="24" xfId="194" applyNumberFormat="1" applyFont="1" applyBorder="1"/>
    <xf numFmtId="42" fontId="13" fillId="0" borderId="4" xfId="194" applyNumberFormat="1" applyFont="1" applyBorder="1"/>
    <xf numFmtId="165" fontId="10" fillId="0" borderId="0" xfId="116" applyNumberFormat="1" applyFont="1" applyAlignment="1">
      <alignment horizontal="right"/>
    </xf>
    <xf numFmtId="42" fontId="10" fillId="0" borderId="0" xfId="196" applyNumberFormat="1" applyFont="1" applyFill="1" applyBorder="1"/>
    <xf numFmtId="0" fontId="10" fillId="0" borderId="24" xfId="194" applyFont="1" applyBorder="1"/>
    <xf numFmtId="170" fontId="13" fillId="0" borderId="0" xfId="194" applyNumberFormat="1" applyFont="1" applyAlignment="1">
      <alignment horizontal="center"/>
    </xf>
    <xf numFmtId="42" fontId="13" fillId="0" borderId="4" xfId="194" applyNumberFormat="1" applyFont="1" applyBorder="1" applyAlignment="1">
      <alignment horizontal="center"/>
    </xf>
    <xf numFmtId="165" fontId="10" fillId="0" borderId="24" xfId="116" applyNumberFormat="1" applyFont="1" applyBorder="1"/>
    <xf numFmtId="42" fontId="10" fillId="0" borderId="0" xfId="196" applyNumberFormat="1" applyFont="1" applyFill="1" applyBorder="1" applyAlignment="1">
      <alignment horizontal="center"/>
    </xf>
    <xf numFmtId="168" fontId="10" fillId="0" borderId="0" xfId="194" applyNumberFormat="1" applyFont="1" applyAlignment="1">
      <alignment horizontal="center"/>
    </xf>
    <xf numFmtId="165" fontId="10" fillId="0" borderId="0" xfId="194" applyNumberFormat="1" applyFont="1" applyAlignment="1">
      <alignment horizontal="right"/>
    </xf>
    <xf numFmtId="42" fontId="10" fillId="0" borderId="4" xfId="196" applyNumberFormat="1" applyFont="1" applyFill="1" applyBorder="1"/>
    <xf numFmtId="0" fontId="13" fillId="0" borderId="29" xfId="116" applyFont="1" applyBorder="1"/>
    <xf numFmtId="170" fontId="13" fillId="0" borderId="30" xfId="116" applyNumberFormat="1" applyFont="1" applyBorder="1"/>
    <xf numFmtId="42" fontId="13" fillId="0" borderId="0" xfId="196" applyNumberFormat="1" applyFont="1" applyFill="1" applyBorder="1" applyAlignment="1">
      <alignment horizontal="center"/>
    </xf>
    <xf numFmtId="170" fontId="13" fillId="0" borderId="0" xfId="194" applyNumberFormat="1" applyFont="1"/>
    <xf numFmtId="42" fontId="10" fillId="0" borderId="4" xfId="196" applyNumberFormat="1" applyFont="1" applyFill="1" applyBorder="1" applyAlignment="1">
      <alignment horizontal="center"/>
    </xf>
    <xf numFmtId="0" fontId="13" fillId="0" borderId="24" xfId="116" applyFont="1" applyBorder="1"/>
    <xf numFmtId="0" fontId="13" fillId="0" borderId="0" xfId="116" applyFont="1"/>
    <xf numFmtId="42" fontId="10" fillId="0" borderId="4" xfId="116" applyNumberFormat="1" applyFont="1" applyBorder="1"/>
    <xf numFmtId="42" fontId="10" fillId="0" borderId="0" xfId="194" applyNumberFormat="1" applyFont="1"/>
    <xf numFmtId="0" fontId="13" fillId="0" borderId="0" xfId="194" applyFont="1"/>
    <xf numFmtId="170" fontId="13" fillId="0" borderId="29" xfId="194" applyNumberFormat="1" applyFont="1" applyBorder="1"/>
    <xf numFmtId="170" fontId="13" fillId="0" borderId="30" xfId="194" applyNumberFormat="1" applyFont="1" applyBorder="1"/>
    <xf numFmtId="171" fontId="13" fillId="0" borderId="30" xfId="195" applyNumberFormat="1" applyFont="1" applyFill="1" applyBorder="1"/>
    <xf numFmtId="42" fontId="13" fillId="0" borderId="31" xfId="196" applyNumberFormat="1" applyFont="1" applyFill="1" applyBorder="1" applyAlignment="1">
      <alignment horizontal="center"/>
    </xf>
    <xf numFmtId="10" fontId="10" fillId="0" borderId="0" xfId="116" applyNumberFormat="1" applyFont="1" applyAlignment="1">
      <alignment horizontal="center"/>
    </xf>
    <xf numFmtId="9" fontId="10" fillId="0" borderId="0" xfId="116" applyNumberFormat="1" applyFont="1"/>
    <xf numFmtId="9" fontId="10" fillId="0" borderId="0" xfId="116" applyNumberFormat="1" applyFont="1" applyAlignment="1">
      <alignment horizontal="left"/>
    </xf>
    <xf numFmtId="0" fontId="13" fillId="0" borderId="24" xfId="194" applyFont="1" applyBorder="1"/>
    <xf numFmtId="42" fontId="10" fillId="0" borderId="4" xfId="194" applyNumberFormat="1" applyFont="1" applyBorder="1"/>
    <xf numFmtId="10" fontId="10" fillId="0" borderId="0" xfId="194" applyNumberFormat="1" applyFont="1" applyAlignment="1">
      <alignment horizontal="center"/>
    </xf>
    <xf numFmtId="9" fontId="10" fillId="0" borderId="0" xfId="194" applyNumberFormat="1" applyFont="1"/>
    <xf numFmtId="10" fontId="13" fillId="0" borderId="30" xfId="116" applyNumberFormat="1" applyFont="1" applyBorder="1" applyAlignment="1">
      <alignment horizontal="center"/>
    </xf>
    <xf numFmtId="0" fontId="13" fillId="0" borderId="32" xfId="194" applyFont="1" applyBorder="1"/>
    <xf numFmtId="10" fontId="13" fillId="0" borderId="30" xfId="194" applyNumberFormat="1" applyFont="1" applyBorder="1" applyAlignment="1">
      <alignment horizontal="center"/>
    </xf>
    <xf numFmtId="44" fontId="10" fillId="0" borderId="0" xfId="116" applyNumberFormat="1" applyFont="1"/>
    <xf numFmtId="167" fontId="10" fillId="0" borderId="0" xfId="194" applyNumberFormat="1" applyFont="1"/>
    <xf numFmtId="0" fontId="13" fillId="0" borderId="32" xfId="116" applyFont="1" applyBorder="1"/>
    <xf numFmtId="0" fontId="13" fillId="0" borderId="30" xfId="116" applyFont="1" applyBorder="1"/>
    <xf numFmtId="10" fontId="10" fillId="0" borderId="30" xfId="116" applyNumberFormat="1" applyFont="1" applyBorder="1" applyAlignment="1">
      <alignment horizontal="center"/>
    </xf>
    <xf numFmtId="0" fontId="10" fillId="0" borderId="30" xfId="116" applyFont="1" applyBorder="1"/>
    <xf numFmtId="10" fontId="10" fillId="0" borderId="30" xfId="194" applyNumberFormat="1" applyFont="1" applyBorder="1" applyAlignment="1">
      <alignment horizontal="center"/>
    </xf>
    <xf numFmtId="0" fontId="10" fillId="0" borderId="30" xfId="194" applyFont="1" applyBorder="1"/>
    <xf numFmtId="42" fontId="10" fillId="0" borderId="31" xfId="196" applyNumberFormat="1" applyFont="1" applyFill="1" applyBorder="1"/>
    <xf numFmtId="0" fontId="13" fillId="0" borderId="33" xfId="116" applyFont="1" applyBorder="1"/>
    <xf numFmtId="0" fontId="10" fillId="0" borderId="34" xfId="116" applyFont="1" applyBorder="1"/>
    <xf numFmtId="0" fontId="10" fillId="0" borderId="34" xfId="116" applyFont="1" applyBorder="1" applyAlignment="1">
      <alignment horizontal="center"/>
    </xf>
    <xf numFmtId="42" fontId="13" fillId="0" borderId="35" xfId="116" applyNumberFormat="1" applyFont="1" applyBorder="1"/>
    <xf numFmtId="5" fontId="13" fillId="0" borderId="0" xfId="194" applyNumberFormat="1" applyFont="1"/>
    <xf numFmtId="0" fontId="10" fillId="0" borderId="0" xfId="116" applyFont="1" applyAlignment="1">
      <alignment horizontal="center"/>
    </xf>
    <xf numFmtId="44" fontId="10" fillId="0" borderId="0" xfId="196" applyFont="1" applyFill="1" applyBorder="1"/>
    <xf numFmtId="0" fontId="13" fillId="0" borderId="33" xfId="194" applyFont="1" applyBorder="1"/>
    <xf numFmtId="0" fontId="10" fillId="0" borderId="34" xfId="194" applyFont="1" applyBorder="1" applyAlignment="1">
      <alignment horizontal="center"/>
    </xf>
    <xf numFmtId="0" fontId="10" fillId="0" borderId="34" xfId="194" applyFont="1" applyBorder="1"/>
    <xf numFmtId="5" fontId="13" fillId="0" borderId="35" xfId="194" applyNumberFormat="1" applyFont="1" applyBorder="1"/>
    <xf numFmtId="0" fontId="13" fillId="0" borderId="21" xfId="116" applyFont="1" applyBorder="1"/>
    <xf numFmtId="0" fontId="13" fillId="0" borderId="5" xfId="116" applyFont="1" applyBorder="1"/>
    <xf numFmtId="172" fontId="13" fillId="0" borderId="6" xfId="116" applyNumberFormat="1" applyFont="1" applyBorder="1"/>
    <xf numFmtId="167" fontId="13" fillId="0" borderId="0" xfId="194" applyNumberFormat="1" applyFont="1"/>
    <xf numFmtId="0" fontId="10" fillId="0" borderId="0" xfId="194" applyFont="1" applyAlignment="1">
      <alignment horizontal="center"/>
    </xf>
    <xf numFmtId="44" fontId="10" fillId="0" borderId="4" xfId="196" applyFont="1" applyFill="1" applyBorder="1"/>
    <xf numFmtId="0" fontId="13" fillId="0" borderId="21" xfId="194" applyFont="1" applyBorder="1"/>
    <xf numFmtId="10" fontId="10" fillId="0" borderId="5" xfId="197" applyNumberFormat="1" applyFont="1" applyFill="1" applyBorder="1" applyAlignment="1">
      <alignment horizontal="center"/>
    </xf>
    <xf numFmtId="10" fontId="13" fillId="0" borderId="5" xfId="197" applyNumberFormat="1" applyFont="1" applyFill="1" applyBorder="1"/>
    <xf numFmtId="167" fontId="13" fillId="0" borderId="6" xfId="194" applyNumberFormat="1" applyFont="1" applyBorder="1"/>
    <xf numFmtId="10" fontId="10" fillId="0" borderId="0" xfId="197" applyNumberFormat="1" applyFont="1" applyFill="1" applyBorder="1" applyAlignment="1">
      <alignment horizontal="center"/>
    </xf>
    <xf numFmtId="10" fontId="13" fillId="0" borderId="0" xfId="197" applyNumberFormat="1" applyFont="1" applyFill="1" applyBorder="1"/>
    <xf numFmtId="170" fontId="13" fillId="0" borderId="0" xfId="116" applyNumberFormat="1" applyFont="1"/>
    <xf numFmtId="1" fontId="10" fillId="0" borderId="0" xfId="116" applyNumberFormat="1" applyFont="1"/>
    <xf numFmtId="172" fontId="10" fillId="0" borderId="0" xfId="196" applyNumberFormat="1" applyFont="1" applyFill="1" applyBorder="1"/>
    <xf numFmtId="174" fontId="10" fillId="0" borderId="0" xfId="196" applyNumberFormat="1" applyFont="1" applyFill="1" applyBorder="1" applyAlignment="1">
      <alignment horizontal="center"/>
    </xf>
    <xf numFmtId="172" fontId="13" fillId="0" borderId="0" xfId="196" applyNumberFormat="1" applyFont="1" applyFill="1" applyBorder="1" applyAlignment="1">
      <alignment horizontal="center"/>
    </xf>
    <xf numFmtId="172" fontId="10" fillId="0" borderId="0" xfId="194" applyNumberFormat="1" applyFont="1"/>
    <xf numFmtId="175" fontId="10" fillId="0" borderId="0" xfId="196" applyNumberFormat="1" applyFont="1" applyFill="1" applyBorder="1"/>
    <xf numFmtId="10" fontId="10" fillId="0" borderId="0" xfId="116" applyNumberFormat="1" applyFont="1"/>
    <xf numFmtId="177" fontId="10" fillId="0" borderId="0" xfId="116" applyNumberFormat="1" applyFont="1"/>
    <xf numFmtId="10" fontId="28" fillId="0" borderId="0" xfId="116" applyNumberFormat="1"/>
    <xf numFmtId="10" fontId="30" fillId="0" borderId="40" xfId="197" applyNumberFormat="1" applyFont="1" applyFill="1" applyBorder="1" applyAlignment="1"/>
    <xf numFmtId="42" fontId="13" fillId="0" borderId="6" xfId="116" applyNumberFormat="1" applyFont="1" applyBorder="1"/>
    <xf numFmtId="42" fontId="13" fillId="0" borderId="44" xfId="116" applyNumberFormat="1" applyFont="1" applyBorder="1"/>
    <xf numFmtId="0" fontId="10" fillId="0" borderId="21" xfId="116" applyFont="1" applyBorder="1"/>
    <xf numFmtId="0" fontId="10" fillId="0" borderId="5" xfId="116" applyFont="1" applyBorder="1"/>
    <xf numFmtId="42" fontId="10" fillId="0" borderId="6" xfId="116" applyNumberFormat="1" applyFont="1" applyBorder="1"/>
    <xf numFmtId="0" fontId="31" fillId="0" borderId="0" xfId="116" applyFont="1"/>
    <xf numFmtId="0" fontId="10" fillId="0" borderId="10" xfId="116" applyFont="1" applyBorder="1"/>
    <xf numFmtId="172" fontId="13" fillId="0" borderId="11" xfId="116" applyNumberFormat="1" applyFont="1" applyBorder="1"/>
    <xf numFmtId="0" fontId="32" fillId="0" borderId="0" xfId="116" applyFont="1"/>
    <xf numFmtId="172" fontId="13" fillId="0" borderId="0" xfId="116" applyNumberFormat="1" applyFont="1"/>
    <xf numFmtId="2" fontId="10" fillId="0" borderId="0" xfId="194" applyNumberFormat="1" applyFont="1"/>
    <xf numFmtId="169" fontId="10" fillId="0" borderId="3" xfId="195" applyNumberFormat="1" applyFont="1" applyFill="1" applyBorder="1"/>
    <xf numFmtId="165" fontId="10" fillId="0" borderId="0" xfId="194" applyNumberFormat="1" applyFont="1"/>
    <xf numFmtId="44" fontId="13" fillId="0" borderId="0" xfId="196" applyFont="1" applyFill="1" applyBorder="1" applyAlignment="1">
      <alignment horizontal="center"/>
    </xf>
    <xf numFmtId="167" fontId="13" fillId="0" borderId="0" xfId="116" applyNumberFormat="1" applyFont="1"/>
    <xf numFmtId="165" fontId="10" fillId="0" borderId="0" xfId="116" applyNumberFormat="1" applyFont="1"/>
    <xf numFmtId="0" fontId="13" fillId="0" borderId="30" xfId="194" applyFont="1" applyBorder="1"/>
    <xf numFmtId="42" fontId="13" fillId="0" borderId="0" xfId="116" applyNumberFormat="1" applyFont="1"/>
    <xf numFmtId="42" fontId="13" fillId="0" borderId="35" xfId="194" applyNumberFormat="1" applyFont="1" applyBorder="1"/>
    <xf numFmtId="0" fontId="10" fillId="0" borderId="5" xfId="116" applyFont="1" applyBorder="1" applyAlignment="1">
      <alignment horizontal="center"/>
    </xf>
    <xf numFmtId="0" fontId="10" fillId="0" borderId="6" xfId="116" applyFont="1" applyBorder="1"/>
    <xf numFmtId="0" fontId="10" fillId="0" borderId="0" xfId="116" applyFont="1" applyAlignment="1">
      <alignment horizontal="left"/>
    </xf>
    <xf numFmtId="0" fontId="10" fillId="0" borderId="0" xfId="116" applyFont="1" applyAlignment="1">
      <alignment wrapText="1"/>
    </xf>
    <xf numFmtId="0" fontId="13" fillId="0" borderId="0" xfId="116" applyFont="1" applyAlignment="1">
      <alignment wrapText="1"/>
    </xf>
    <xf numFmtId="10" fontId="13" fillId="0" borderId="0" xfId="116" applyNumberFormat="1" applyFont="1" applyAlignment="1">
      <alignment horizontal="center"/>
    </xf>
    <xf numFmtId="167" fontId="13" fillId="0" borderId="0" xfId="116" applyNumberFormat="1" applyFont="1" applyAlignment="1">
      <alignment horizontal="right"/>
    </xf>
    <xf numFmtId="172" fontId="10" fillId="0" borderId="0" xfId="116" applyNumberFormat="1" applyFont="1"/>
    <xf numFmtId="0" fontId="33" fillId="0" borderId="0" xfId="116" applyFont="1" applyAlignment="1">
      <alignment horizontal="right"/>
    </xf>
    <xf numFmtId="167" fontId="10" fillId="0" borderId="0" xfId="116" applyNumberFormat="1" applyFont="1" applyAlignment="1">
      <alignment horizontal="right"/>
    </xf>
    <xf numFmtId="42" fontId="10" fillId="0" borderId="0" xfId="116" applyNumberFormat="1" applyFont="1" applyAlignment="1">
      <alignment vertical="top" wrapText="1"/>
    </xf>
    <xf numFmtId="172" fontId="10" fillId="0" borderId="0" xfId="116" applyNumberFormat="1" applyFont="1" applyAlignment="1">
      <alignment vertical="top" wrapText="1"/>
    </xf>
    <xf numFmtId="172" fontId="33" fillId="0" borderId="0" xfId="116" applyNumberFormat="1" applyFont="1" applyAlignment="1">
      <alignment horizontal="right"/>
    </xf>
    <xf numFmtId="172" fontId="10" fillId="0" borderId="0" xfId="116" applyNumberFormat="1" applyFont="1" applyAlignment="1">
      <alignment horizontal="right"/>
    </xf>
    <xf numFmtId="42" fontId="10" fillId="0" borderId="0" xfId="116" applyNumberFormat="1" applyFont="1" applyAlignment="1">
      <alignment horizontal="right"/>
    </xf>
    <xf numFmtId="0" fontId="13" fillId="0" borderId="5" xfId="194" applyFont="1" applyBorder="1"/>
    <xf numFmtId="6" fontId="30" fillId="0" borderId="87" xfId="15" applyNumberFormat="1" applyFont="1" applyBorder="1" applyAlignment="1">
      <alignment horizontal="center"/>
    </xf>
    <xf numFmtId="6" fontId="30" fillId="0" borderId="0" xfId="15" applyNumberFormat="1" applyFont="1" applyAlignment="1">
      <alignment horizontal="center"/>
    </xf>
    <xf numFmtId="170" fontId="17" fillId="0" borderId="24" xfId="116" applyNumberFormat="1" applyFont="1" applyBorder="1"/>
    <xf numFmtId="170" fontId="17" fillId="0" borderId="0" xfId="116" applyNumberFormat="1" applyFont="1"/>
    <xf numFmtId="165" fontId="17" fillId="0" borderId="0" xfId="116" applyNumberFormat="1" applyFont="1" applyAlignment="1">
      <alignment horizontal="right"/>
    </xf>
    <xf numFmtId="42" fontId="17" fillId="0" borderId="4" xfId="2" applyNumberFormat="1" applyFont="1" applyFill="1" applyBorder="1"/>
    <xf numFmtId="6" fontId="30" fillId="0" borderId="5" xfId="15" applyNumberFormat="1" applyFont="1" applyBorder="1" applyAlignment="1">
      <alignment horizontal="center"/>
    </xf>
    <xf numFmtId="165" fontId="17" fillId="0" borderId="24" xfId="116" applyNumberFormat="1" applyFont="1" applyBorder="1"/>
    <xf numFmtId="42" fontId="17" fillId="0" borderId="4" xfId="2" applyNumberFormat="1" applyFont="1" applyFill="1" applyBorder="1" applyAlignment="1">
      <alignment horizontal="center"/>
    </xf>
    <xf numFmtId="10" fontId="30" fillId="0" borderId="0" xfId="197" applyNumberFormat="1" applyFont="1" applyFill="1" applyBorder="1" applyAlignment="1"/>
    <xf numFmtId="8" fontId="30" fillId="0" borderId="88" xfId="15" applyNumberFormat="1" applyFont="1" applyBorder="1" applyAlignment="1">
      <alignment wrapText="1"/>
    </xf>
    <xf numFmtId="0" fontId="17" fillId="0" borderId="24" xfId="116" applyFont="1" applyBorder="1"/>
    <xf numFmtId="0" fontId="17" fillId="0" borderId="0" xfId="116" applyFont="1"/>
    <xf numFmtId="10" fontId="17" fillId="0" borderId="0" xfId="116" applyNumberFormat="1" applyFont="1" applyAlignment="1">
      <alignment horizontal="center"/>
    </xf>
    <xf numFmtId="44" fontId="17" fillId="0" borderId="0" xfId="116" applyNumberFormat="1" applyFont="1"/>
    <xf numFmtId="10" fontId="30" fillId="0" borderId="0" xfId="3" applyNumberFormat="1" applyFont="1" applyFill="1" applyBorder="1" applyAlignment="1"/>
    <xf numFmtId="10" fontId="30" fillId="0" borderId="5" xfId="197" applyNumberFormat="1" applyFont="1" applyFill="1" applyBorder="1" applyAlignment="1"/>
    <xf numFmtId="167" fontId="17" fillId="0" borderId="0" xfId="116" applyNumberFormat="1" applyFont="1"/>
    <xf numFmtId="170" fontId="17" fillId="0" borderId="24" xfId="194" applyNumberFormat="1" applyFont="1" applyBorder="1"/>
    <xf numFmtId="168" fontId="17" fillId="0" borderId="0" xfId="194" applyNumberFormat="1" applyFont="1" applyAlignment="1">
      <alignment horizontal="center"/>
    </xf>
    <xf numFmtId="165" fontId="17" fillId="0" borderId="0" xfId="194" applyNumberFormat="1" applyFont="1" applyAlignment="1">
      <alignment horizontal="right"/>
    </xf>
    <xf numFmtId="42" fontId="17" fillId="0" borderId="4" xfId="196" applyNumberFormat="1" applyFont="1" applyFill="1" applyBorder="1"/>
    <xf numFmtId="165" fontId="17" fillId="0" borderId="24" xfId="194" applyNumberFormat="1" applyFont="1" applyBorder="1"/>
    <xf numFmtId="42" fontId="17" fillId="0" borderId="4" xfId="196" applyNumberFormat="1" applyFont="1" applyFill="1" applyBorder="1" applyAlignment="1">
      <alignment horizontal="center"/>
    </xf>
    <xf numFmtId="42" fontId="17" fillId="0" borderId="45" xfId="2" applyNumberFormat="1" applyFont="1" applyFill="1" applyBorder="1"/>
    <xf numFmtId="0" fontId="17" fillId="0" borderId="0" xfId="194" applyFont="1"/>
    <xf numFmtId="10" fontId="17" fillId="0" borderId="0" xfId="194" applyNumberFormat="1" applyFont="1" applyAlignment="1">
      <alignment horizontal="center"/>
    </xf>
    <xf numFmtId="167" fontId="17" fillId="0" borderId="0" xfId="194" applyNumberFormat="1" applyFont="1"/>
    <xf numFmtId="0" fontId="10" fillId="0" borderId="24" xfId="0" applyFont="1" applyBorder="1" applyAlignment="1">
      <alignment horizontal="right"/>
    </xf>
    <xf numFmtId="42" fontId="13" fillId="0" borderId="4" xfId="0" applyNumberFormat="1" applyFont="1" applyBorder="1"/>
    <xf numFmtId="165" fontId="10" fillId="0" borderId="24" xfId="0" applyNumberFormat="1" applyFont="1" applyBorder="1"/>
    <xf numFmtId="0" fontId="13" fillId="0" borderId="89" xfId="0" applyFont="1" applyBorder="1"/>
    <xf numFmtId="170" fontId="13" fillId="0" borderId="90" xfId="0" applyNumberFormat="1" applyFont="1" applyBorder="1"/>
    <xf numFmtId="171" fontId="13" fillId="0" borderId="90" xfId="1" applyNumberFormat="1" applyFont="1" applyFill="1" applyBorder="1"/>
    <xf numFmtId="42" fontId="13" fillId="0" borderId="91" xfId="2" applyNumberFormat="1" applyFont="1" applyFill="1" applyBorder="1" applyAlignment="1">
      <alignment horizontal="center"/>
    </xf>
    <xf numFmtId="0" fontId="13" fillId="0" borderId="24" xfId="0" applyFont="1" applyBorder="1"/>
    <xf numFmtId="42" fontId="10" fillId="0" borderId="4" xfId="0" applyNumberFormat="1" applyFont="1" applyBorder="1"/>
    <xf numFmtId="9" fontId="10" fillId="0" borderId="0" xfId="0" applyNumberFormat="1" applyFont="1"/>
    <xf numFmtId="10" fontId="13" fillId="0" borderId="90" xfId="0" applyNumberFormat="1" applyFont="1" applyBorder="1" applyAlignment="1">
      <alignment horizontal="center"/>
    </xf>
    <xf numFmtId="0" fontId="13" fillId="0" borderId="32" xfId="0" applyFont="1" applyBorder="1"/>
    <xf numFmtId="0" fontId="13" fillId="0" borderId="90" xfId="0" applyFont="1" applyBorder="1"/>
    <xf numFmtId="10" fontId="10" fillId="0" borderId="90" xfId="0" applyNumberFormat="1" applyFont="1" applyBorder="1" applyAlignment="1">
      <alignment horizontal="center"/>
    </xf>
    <xf numFmtId="0" fontId="10" fillId="0" borderId="90" xfId="0" applyFont="1" applyBorder="1"/>
    <xf numFmtId="42" fontId="10" fillId="0" borderId="91" xfId="2" applyNumberFormat="1" applyFont="1" applyFill="1" applyBorder="1"/>
    <xf numFmtId="0" fontId="13" fillId="0" borderId="33" xfId="0" applyFont="1" applyBorder="1"/>
    <xf numFmtId="0" fontId="10" fillId="0" borderId="34" xfId="0" applyFont="1" applyBorder="1"/>
    <xf numFmtId="0" fontId="10" fillId="0" borderId="34" xfId="0" applyFont="1" applyBorder="1" applyAlignment="1">
      <alignment horizontal="center"/>
    </xf>
    <xf numFmtId="42" fontId="13" fillId="0" borderId="35" xfId="0" applyNumberFormat="1" applyFont="1" applyBorder="1"/>
    <xf numFmtId="0" fontId="13" fillId="0" borderId="5" xfId="0" applyFont="1" applyBorder="1"/>
    <xf numFmtId="172" fontId="13" fillId="0" borderId="6" xfId="0" applyNumberFormat="1" applyFont="1" applyBorder="1"/>
    <xf numFmtId="0" fontId="4" fillId="32" borderId="92" xfId="0" applyFont="1" applyFill="1" applyBorder="1"/>
    <xf numFmtId="180" fontId="4" fillId="32" borderId="93" xfId="0" applyNumberFormat="1" applyFont="1" applyFill="1" applyBorder="1"/>
    <xf numFmtId="180" fontId="33" fillId="32" borderId="93" xfId="15" applyNumberFormat="1" applyFont="1" applyFill="1" applyBorder="1" applyAlignment="1">
      <alignment horizontal="center"/>
    </xf>
    <xf numFmtId="180" fontId="4" fillId="32" borderId="80" xfId="0" applyNumberFormat="1" applyFont="1" applyFill="1" applyBorder="1"/>
    <xf numFmtId="180" fontId="33" fillId="32" borderId="80" xfId="15" applyNumberFormat="1" applyFont="1" applyFill="1" applyBorder="1" applyAlignment="1">
      <alignment horizontal="center"/>
    </xf>
    <xf numFmtId="0" fontId="10" fillId="0" borderId="26" xfId="0" applyFont="1" applyBorder="1" applyAlignment="1">
      <alignment horizontal="center"/>
    </xf>
    <xf numFmtId="0" fontId="10" fillId="0" borderId="0" xfId="11" applyFont="1"/>
    <xf numFmtId="0" fontId="10" fillId="0" borderId="0" xfId="11" applyFont="1" applyAlignment="1">
      <alignment horizontal="right"/>
    </xf>
    <xf numFmtId="169" fontId="10" fillId="0" borderId="0" xfId="12" applyNumberFormat="1" applyFont="1" applyFill="1" applyBorder="1"/>
    <xf numFmtId="43" fontId="10" fillId="0" borderId="3" xfId="12" applyFont="1" applyFill="1" applyBorder="1"/>
    <xf numFmtId="170" fontId="10" fillId="0" borderId="0" xfId="11" applyNumberFormat="1" applyFont="1"/>
    <xf numFmtId="42" fontId="13" fillId="0" borderId="4" xfId="11" applyNumberFormat="1" applyFont="1" applyBorder="1"/>
    <xf numFmtId="170" fontId="13" fillId="0" borderId="0" xfId="11" applyNumberFormat="1" applyFont="1" applyAlignment="1">
      <alignment horizontal="center"/>
    </xf>
    <xf numFmtId="42" fontId="13" fillId="0" borderId="4" xfId="11" applyNumberFormat="1" applyFont="1" applyBorder="1" applyAlignment="1">
      <alignment horizontal="center"/>
    </xf>
    <xf numFmtId="165" fontId="10" fillId="0" borderId="0" xfId="11" applyNumberFormat="1" applyFont="1"/>
    <xf numFmtId="168" fontId="10" fillId="0" borderId="0" xfId="11" applyNumberFormat="1" applyFont="1" applyAlignment="1">
      <alignment horizontal="center"/>
    </xf>
    <xf numFmtId="165" fontId="10" fillId="0" borderId="0" xfId="11" applyNumberFormat="1" applyFont="1" applyAlignment="1">
      <alignment horizontal="right"/>
    </xf>
    <xf numFmtId="42" fontId="10" fillId="0" borderId="4" xfId="13" applyNumberFormat="1" applyFont="1" applyFill="1" applyBorder="1" applyAlignment="1">
      <alignment horizontal="center"/>
    </xf>
    <xf numFmtId="170" fontId="13" fillId="0" borderId="29" xfId="11" applyNumberFormat="1" applyFont="1" applyBorder="1"/>
    <xf numFmtId="170" fontId="13" fillId="0" borderId="30" xfId="11" applyNumberFormat="1" applyFont="1" applyBorder="1"/>
    <xf numFmtId="171" fontId="13" fillId="0" borderId="30" xfId="12" applyNumberFormat="1" applyFont="1" applyFill="1" applyBorder="1"/>
    <xf numFmtId="42" fontId="13" fillId="0" borderId="31" xfId="13" applyNumberFormat="1" applyFont="1" applyFill="1" applyBorder="1" applyAlignment="1">
      <alignment horizontal="center"/>
    </xf>
    <xf numFmtId="0" fontId="13" fillId="0" borderId="24" xfId="11" applyFont="1" applyBorder="1"/>
    <xf numFmtId="0" fontId="13" fillId="0" borderId="0" xfId="11" applyFont="1"/>
    <xf numFmtId="42" fontId="10" fillId="0" borderId="4" xfId="11" applyNumberFormat="1" applyFont="1" applyBorder="1"/>
    <xf numFmtId="10" fontId="10" fillId="0" borderId="0" xfId="11" applyNumberFormat="1" applyFont="1" applyAlignment="1">
      <alignment horizontal="center"/>
    </xf>
    <xf numFmtId="9" fontId="10" fillId="0" borderId="0" xfId="11" applyNumberFormat="1" applyFont="1"/>
    <xf numFmtId="0" fontId="13" fillId="0" borderId="32" xfId="11" applyFont="1" applyBorder="1"/>
    <xf numFmtId="10" fontId="13" fillId="0" borderId="30" xfId="11" applyNumberFormat="1" applyFont="1" applyBorder="1" applyAlignment="1">
      <alignment horizontal="center"/>
    </xf>
    <xf numFmtId="167" fontId="10" fillId="0" borderId="0" xfId="11" applyNumberFormat="1" applyFont="1"/>
    <xf numFmtId="0" fontId="13" fillId="0" borderId="30" xfId="11" applyFont="1" applyBorder="1"/>
    <xf numFmtId="10" fontId="10" fillId="0" borderId="30" xfId="11" applyNumberFormat="1" applyFont="1" applyBorder="1" applyAlignment="1">
      <alignment horizontal="center"/>
    </xf>
    <xf numFmtId="0" fontId="10" fillId="0" borderId="30" xfId="11" applyFont="1" applyBorder="1"/>
    <xf numFmtId="42" fontId="10" fillId="0" borderId="31" xfId="13" applyNumberFormat="1" applyFont="1" applyFill="1" applyBorder="1"/>
    <xf numFmtId="0" fontId="13" fillId="0" borderId="33" xfId="11" applyFont="1" applyBorder="1"/>
    <xf numFmtId="0" fontId="10" fillId="0" borderId="34" xfId="11" applyFont="1" applyBorder="1"/>
    <xf numFmtId="0" fontId="10" fillId="0" borderId="34" xfId="11" applyFont="1" applyBorder="1" applyAlignment="1">
      <alignment horizontal="center"/>
    </xf>
    <xf numFmtId="5" fontId="13" fillId="0" borderId="35" xfId="11" applyNumberFormat="1" applyFont="1" applyBorder="1"/>
    <xf numFmtId="0" fontId="10" fillId="0" borderId="0" xfId="11" applyFont="1" applyAlignment="1">
      <alignment horizontal="center"/>
    </xf>
    <xf numFmtId="44" fontId="10" fillId="0" borderId="4" xfId="13" applyFont="1" applyFill="1" applyBorder="1"/>
    <xf numFmtId="0" fontId="13" fillId="0" borderId="21" xfId="11" applyFont="1" applyBorder="1"/>
    <xf numFmtId="0" fontId="13" fillId="0" borderId="5" xfId="11" applyFont="1" applyBorder="1"/>
    <xf numFmtId="10" fontId="10" fillId="0" borderId="5" xfId="14" applyNumberFormat="1" applyFont="1" applyFill="1" applyBorder="1" applyAlignment="1">
      <alignment horizontal="center"/>
    </xf>
    <xf numFmtId="10" fontId="13" fillId="0" borderId="5" xfId="14" applyNumberFormat="1" applyFont="1" applyFill="1" applyBorder="1"/>
    <xf numFmtId="167" fontId="13" fillId="0" borderId="6" xfId="11" applyNumberFormat="1" applyFont="1" applyBorder="1"/>
    <xf numFmtId="10" fontId="10" fillId="0" borderId="0" xfId="14" applyNumberFormat="1" applyFont="1" applyFill="1" applyBorder="1" applyAlignment="1">
      <alignment horizontal="center"/>
    </xf>
    <xf numFmtId="10" fontId="13" fillId="0" borderId="0" xfId="14" applyNumberFormat="1" applyFont="1" applyFill="1" applyBorder="1"/>
    <xf numFmtId="170" fontId="33" fillId="0" borderId="37" xfId="15" applyNumberFormat="1" applyFont="1" applyBorder="1"/>
    <xf numFmtId="170" fontId="33" fillId="0" borderId="24" xfId="15" applyNumberFormat="1" applyFont="1" applyBorder="1"/>
    <xf numFmtId="170" fontId="59" fillId="0" borderId="0" xfId="15" applyNumberFormat="1" applyFont="1" applyAlignment="1">
      <alignment horizontal="center"/>
    </xf>
    <xf numFmtId="170" fontId="59" fillId="0" borderId="97" xfId="15" applyNumberFormat="1" applyFont="1" applyBorder="1" applyAlignment="1">
      <alignment horizontal="center"/>
    </xf>
    <xf numFmtId="0" fontId="68" fillId="32" borderId="99" xfId="0" applyFont="1" applyFill="1" applyBorder="1"/>
    <xf numFmtId="170" fontId="33" fillId="0" borderId="98" xfId="15" applyNumberFormat="1" applyFont="1" applyBorder="1"/>
    <xf numFmtId="0" fontId="33" fillId="0" borderId="98" xfId="15" applyFont="1" applyBorder="1"/>
    <xf numFmtId="170" fontId="33" fillId="0" borderId="100" xfId="15" applyNumberFormat="1" applyFont="1" applyBorder="1"/>
    <xf numFmtId="10" fontId="33" fillId="0" borderId="101" xfId="197" applyNumberFormat="1" applyFont="1" applyFill="1" applyBorder="1" applyAlignment="1"/>
    <xf numFmtId="170" fontId="33" fillId="0" borderId="102" xfId="15" applyNumberFormat="1" applyFont="1" applyBorder="1"/>
    <xf numFmtId="0" fontId="59" fillId="0" borderId="0" xfId="116" applyFont="1"/>
    <xf numFmtId="0" fontId="33" fillId="0" borderId="0" xfId="116" applyFont="1"/>
    <xf numFmtId="42" fontId="33" fillId="0" borderId="0" xfId="116" applyNumberFormat="1" applyFont="1"/>
    <xf numFmtId="0" fontId="69" fillId="0" borderId="0" xfId="116" applyFont="1" applyAlignment="1">
      <alignment vertical="center"/>
    </xf>
    <xf numFmtId="9" fontId="33" fillId="0" borderId="0" xfId="3" applyFont="1" applyFill="1"/>
    <xf numFmtId="10" fontId="33" fillId="0" borderId="0" xfId="3" applyNumberFormat="1" applyFont="1" applyFill="1"/>
    <xf numFmtId="0" fontId="59" fillId="0" borderId="0" xfId="194" applyFont="1" applyAlignment="1">
      <alignment horizontal="center"/>
    </xf>
    <xf numFmtId="0" fontId="33" fillId="0" borderId="24" xfId="116" applyFont="1" applyBorder="1" applyAlignment="1">
      <alignment horizontal="right"/>
    </xf>
    <xf numFmtId="169" fontId="33" fillId="0" borderId="0" xfId="1" applyNumberFormat="1" applyFont="1" applyFill="1" applyBorder="1"/>
    <xf numFmtId="43" fontId="33" fillId="0" borderId="0" xfId="195" applyFont="1" applyFill="1" applyBorder="1"/>
    <xf numFmtId="170" fontId="33" fillId="0" borderId="24" xfId="116" applyNumberFormat="1" applyFont="1" applyBorder="1"/>
    <xf numFmtId="170" fontId="33" fillId="0" borderId="0" xfId="116" applyNumberFormat="1" applyFont="1"/>
    <xf numFmtId="42" fontId="59" fillId="0" borderId="0" xfId="194" applyNumberFormat="1" applyFont="1"/>
    <xf numFmtId="0" fontId="33" fillId="0" borderId="0" xfId="194" applyFont="1" applyAlignment="1">
      <alignment horizontal="right"/>
    </xf>
    <xf numFmtId="169" fontId="33" fillId="0" borderId="0" xfId="195" applyNumberFormat="1" applyFont="1" applyFill="1" applyBorder="1"/>
    <xf numFmtId="43" fontId="33" fillId="0" borderId="3" xfId="195" applyFont="1" applyFill="1" applyBorder="1"/>
    <xf numFmtId="0" fontId="33" fillId="0" borderId="24" xfId="116" applyFont="1" applyBorder="1"/>
    <xf numFmtId="0" fontId="59" fillId="0" borderId="0" xfId="116" applyFont="1" applyAlignment="1">
      <alignment horizontal="center"/>
    </xf>
    <xf numFmtId="170" fontId="59" fillId="0" borderId="0" xfId="116" applyNumberFormat="1" applyFont="1" applyAlignment="1">
      <alignment horizontal="center"/>
    </xf>
    <xf numFmtId="42" fontId="59" fillId="0" borderId="4" xfId="116" applyNumberFormat="1" applyFont="1" applyBorder="1" applyAlignment="1">
      <alignment horizontal="center"/>
    </xf>
    <xf numFmtId="42" fontId="59" fillId="0" borderId="0" xfId="194" applyNumberFormat="1" applyFont="1" applyAlignment="1">
      <alignment horizontal="center"/>
    </xf>
    <xf numFmtId="170" fontId="33" fillId="0" borderId="24" xfId="194" applyNumberFormat="1" applyFont="1" applyBorder="1"/>
    <xf numFmtId="170" fontId="33" fillId="0" borderId="0" xfId="194" applyNumberFormat="1" applyFont="1"/>
    <xf numFmtId="42" fontId="59" fillId="0" borderId="4" xfId="194" applyNumberFormat="1" applyFont="1" applyBorder="1"/>
    <xf numFmtId="171" fontId="33" fillId="0" borderId="0" xfId="1" applyNumberFormat="1" applyFont="1" applyFill="1" applyBorder="1" applyAlignment="1">
      <alignment horizontal="right"/>
    </xf>
    <xf numFmtId="165" fontId="33" fillId="0" borderId="0" xfId="116" applyNumberFormat="1" applyFont="1" applyAlignment="1">
      <alignment horizontal="right"/>
    </xf>
    <xf numFmtId="42" fontId="33" fillId="0" borderId="4" xfId="2" applyNumberFormat="1" applyFont="1" applyFill="1" applyBorder="1"/>
    <xf numFmtId="42" fontId="33" fillId="0" borderId="0" xfId="196" applyNumberFormat="1" applyFont="1" applyFill="1" applyBorder="1"/>
    <xf numFmtId="0" fontId="33" fillId="0" borderId="24" xfId="194" applyFont="1" applyBorder="1"/>
    <xf numFmtId="170" fontId="59" fillId="0" borderId="0" xfId="194" applyNumberFormat="1" applyFont="1" applyAlignment="1">
      <alignment horizontal="center"/>
    </xf>
    <xf numFmtId="42" fontId="59" fillId="0" borderId="4" xfId="194" applyNumberFormat="1" applyFont="1" applyBorder="1" applyAlignment="1">
      <alignment horizontal="center"/>
    </xf>
    <xf numFmtId="165" fontId="33" fillId="0" borderId="24" xfId="116" applyNumberFormat="1" applyFont="1" applyBorder="1"/>
    <xf numFmtId="42" fontId="33" fillId="0" borderId="4" xfId="2" applyNumberFormat="1" applyFont="1" applyFill="1" applyBorder="1" applyAlignment="1">
      <alignment horizontal="center"/>
    </xf>
    <xf numFmtId="171" fontId="33" fillId="0" borderId="0" xfId="1" applyNumberFormat="1" applyFont="1" applyFill="1" applyAlignment="1">
      <alignment horizontal="right"/>
    </xf>
    <xf numFmtId="42" fontId="33" fillId="0" borderId="0" xfId="196" applyNumberFormat="1" applyFont="1" applyFill="1" applyBorder="1" applyAlignment="1">
      <alignment horizontal="center"/>
    </xf>
    <xf numFmtId="168" fontId="33" fillId="0" borderId="0" xfId="194" applyNumberFormat="1" applyFont="1" applyAlignment="1">
      <alignment horizontal="center"/>
    </xf>
    <xf numFmtId="165" fontId="33" fillId="0" borderId="0" xfId="194" applyNumberFormat="1" applyFont="1" applyAlignment="1">
      <alignment horizontal="right"/>
    </xf>
    <xf numFmtId="42" fontId="33" fillId="0" borderId="4" xfId="196" applyNumberFormat="1" applyFont="1" applyFill="1" applyBorder="1"/>
    <xf numFmtId="0" fontId="59" fillId="0" borderId="29" xfId="116" applyFont="1" applyBorder="1"/>
    <xf numFmtId="170" fontId="59" fillId="0" borderId="30" xfId="116" applyNumberFormat="1" applyFont="1" applyBorder="1"/>
    <xf numFmtId="171" fontId="59" fillId="0" borderId="30" xfId="1" applyNumberFormat="1" applyFont="1" applyFill="1" applyBorder="1"/>
    <xf numFmtId="42" fontId="59" fillId="0" borderId="0" xfId="196" applyNumberFormat="1" applyFont="1" applyFill="1" applyBorder="1" applyAlignment="1">
      <alignment horizontal="center"/>
    </xf>
    <xf numFmtId="42" fontId="33" fillId="0" borderId="4" xfId="196" applyNumberFormat="1" applyFont="1" applyFill="1" applyBorder="1" applyAlignment="1">
      <alignment horizontal="center"/>
    </xf>
    <xf numFmtId="0" fontId="59" fillId="0" borderId="24" xfId="116" applyFont="1" applyBorder="1"/>
    <xf numFmtId="42" fontId="33" fillId="0" borderId="4" xfId="116" applyNumberFormat="1" applyFont="1" applyBorder="1"/>
    <xf numFmtId="42" fontId="33" fillId="0" borderId="0" xfId="194" applyNumberFormat="1" applyFont="1"/>
    <xf numFmtId="170" fontId="59" fillId="0" borderId="29" xfId="194" applyNumberFormat="1" applyFont="1" applyBorder="1"/>
    <xf numFmtId="170" fontId="59" fillId="0" borderId="30" xfId="194" applyNumberFormat="1" applyFont="1" applyBorder="1"/>
    <xf numFmtId="171" fontId="59" fillId="0" borderId="30" xfId="195" applyNumberFormat="1" applyFont="1" applyFill="1" applyBorder="1"/>
    <xf numFmtId="42" fontId="59" fillId="0" borderId="31" xfId="196" applyNumberFormat="1" applyFont="1" applyFill="1" applyBorder="1" applyAlignment="1">
      <alignment horizontal="center"/>
    </xf>
    <xf numFmtId="10" fontId="33" fillId="0" borderId="0" xfId="116" applyNumberFormat="1" applyFont="1" applyAlignment="1">
      <alignment horizontal="center"/>
    </xf>
    <xf numFmtId="9" fontId="33" fillId="0" borderId="0" xfId="116" applyNumberFormat="1" applyFont="1"/>
    <xf numFmtId="9" fontId="33" fillId="0" borderId="0" xfId="116" applyNumberFormat="1" applyFont="1" applyAlignment="1">
      <alignment horizontal="left"/>
    </xf>
    <xf numFmtId="0" fontId="59" fillId="0" borderId="24" xfId="194" applyFont="1" applyBorder="1"/>
    <xf numFmtId="0" fontId="59" fillId="0" borderId="0" xfId="194" applyFont="1"/>
    <xf numFmtId="42" fontId="33" fillId="0" borderId="4" xfId="194" applyNumberFormat="1" applyFont="1" applyBorder="1"/>
    <xf numFmtId="10" fontId="33" fillId="0" borderId="0" xfId="194" applyNumberFormat="1" applyFont="1" applyAlignment="1">
      <alignment horizontal="center"/>
    </xf>
    <xf numFmtId="9" fontId="33" fillId="0" borderId="0" xfId="194" applyNumberFormat="1" applyFont="1"/>
    <xf numFmtId="10" fontId="59" fillId="0" borderId="30" xfId="116" applyNumberFormat="1" applyFont="1" applyBorder="1" applyAlignment="1">
      <alignment horizontal="center"/>
    </xf>
    <xf numFmtId="0" fontId="33" fillId="0" borderId="0" xfId="194" applyFont="1"/>
    <xf numFmtId="0" fontId="59" fillId="0" borderId="32" xfId="194" applyFont="1" applyBorder="1"/>
    <xf numFmtId="10" fontId="59" fillId="0" borderId="30" xfId="194" applyNumberFormat="1" applyFont="1" applyBorder="1" applyAlignment="1">
      <alignment horizontal="center"/>
    </xf>
    <xf numFmtId="44" fontId="33" fillId="0" borderId="0" xfId="116" applyNumberFormat="1" applyFont="1"/>
    <xf numFmtId="167" fontId="33" fillId="0" borderId="0" xfId="194" applyNumberFormat="1" applyFont="1"/>
    <xf numFmtId="0" fontId="59" fillId="0" borderId="32" xfId="116" applyFont="1" applyBorder="1"/>
    <xf numFmtId="0" fontId="59" fillId="0" borderId="30" xfId="116" applyFont="1" applyBorder="1"/>
    <xf numFmtId="10" fontId="33" fillId="0" borderId="30" xfId="116" applyNumberFormat="1" applyFont="1" applyBorder="1" applyAlignment="1">
      <alignment horizontal="center"/>
    </xf>
    <xf numFmtId="0" fontId="33" fillId="0" borderId="30" xfId="116" applyFont="1" applyBorder="1"/>
    <xf numFmtId="10" fontId="33" fillId="0" borderId="30" xfId="194" applyNumberFormat="1" applyFont="1" applyBorder="1" applyAlignment="1">
      <alignment horizontal="center"/>
    </xf>
    <xf numFmtId="0" fontId="33" fillId="0" borderId="30" xfId="194" applyFont="1" applyBorder="1"/>
    <xf numFmtId="42" fontId="33" fillId="0" borderId="31" xfId="196" applyNumberFormat="1" applyFont="1" applyFill="1" applyBorder="1"/>
    <xf numFmtId="0" fontId="59" fillId="0" borderId="33" xfId="116" applyFont="1" applyBorder="1"/>
    <xf numFmtId="0" fontId="33" fillId="0" borderId="34" xfId="116" applyFont="1" applyBorder="1"/>
    <xf numFmtId="0" fontId="33" fillId="0" borderId="34" xfId="116" applyFont="1" applyBorder="1" applyAlignment="1">
      <alignment horizontal="center"/>
    </xf>
    <xf numFmtId="5" fontId="59" fillId="0" borderId="0" xfId="194" applyNumberFormat="1" applyFont="1"/>
    <xf numFmtId="0" fontId="33" fillId="0" borderId="0" xfId="116" applyFont="1" applyAlignment="1">
      <alignment horizontal="center"/>
    </xf>
    <xf numFmtId="44" fontId="33" fillId="0" borderId="0" xfId="196" applyFont="1" applyFill="1" applyBorder="1"/>
    <xf numFmtId="0" fontId="59" fillId="0" borderId="33" xfId="194" applyFont="1" applyBorder="1"/>
    <xf numFmtId="0" fontId="33" fillId="0" borderId="34" xfId="194" applyFont="1" applyBorder="1" applyAlignment="1">
      <alignment horizontal="center"/>
    </xf>
    <xf numFmtId="0" fontId="33" fillId="0" borderId="34" xfId="194" applyFont="1" applyBorder="1"/>
    <xf numFmtId="5" fontId="59" fillId="0" borderId="35" xfId="194" applyNumberFormat="1" applyFont="1" applyBorder="1"/>
    <xf numFmtId="0" fontId="59" fillId="0" borderId="21" xfId="116" applyFont="1" applyBorder="1"/>
    <xf numFmtId="0" fontId="59" fillId="0" borderId="5" xfId="116" applyFont="1" applyBorder="1"/>
    <xf numFmtId="10" fontId="33" fillId="0" borderId="5" xfId="3" applyNumberFormat="1" applyFont="1" applyFill="1" applyBorder="1" applyAlignment="1">
      <alignment horizontal="center"/>
    </xf>
    <xf numFmtId="10" fontId="59" fillId="0" borderId="5" xfId="3" applyNumberFormat="1" applyFont="1" applyFill="1" applyBorder="1"/>
    <xf numFmtId="167" fontId="59" fillId="0" borderId="0" xfId="194" applyNumberFormat="1" applyFont="1"/>
    <xf numFmtId="0" fontId="33" fillId="0" borderId="0" xfId="194" applyFont="1" applyAlignment="1">
      <alignment horizontal="center"/>
    </xf>
    <xf numFmtId="44" fontId="33" fillId="0" borderId="4" xfId="196" applyFont="1" applyFill="1" applyBorder="1"/>
    <xf numFmtId="0" fontId="59" fillId="0" borderId="21" xfId="194" applyFont="1" applyBorder="1"/>
    <xf numFmtId="10" fontId="33" fillId="0" borderId="5" xfId="197" applyNumberFormat="1" applyFont="1" applyFill="1" applyBorder="1" applyAlignment="1">
      <alignment horizontal="center"/>
    </xf>
    <xf numFmtId="10" fontId="59" fillId="0" borderId="5" xfId="197" applyNumberFormat="1" applyFont="1" applyFill="1" applyBorder="1"/>
    <xf numFmtId="167" fontId="59" fillId="0" borderId="6" xfId="194" applyNumberFormat="1" applyFont="1" applyBorder="1"/>
    <xf numFmtId="10" fontId="33" fillId="0" borderId="0" xfId="197" applyNumberFormat="1" applyFont="1" applyFill="1" applyBorder="1" applyAlignment="1">
      <alignment horizontal="center"/>
    </xf>
    <xf numFmtId="10" fontId="59" fillId="0" borderId="0" xfId="197" applyNumberFormat="1" applyFont="1" applyFill="1" applyBorder="1"/>
    <xf numFmtId="170" fontId="33" fillId="0" borderId="98" xfId="116" applyNumberFormat="1" applyFont="1" applyBorder="1"/>
    <xf numFmtId="173" fontId="33" fillId="0" borderId="80" xfId="2" applyNumberFormat="1" applyFont="1" applyFill="1" applyBorder="1"/>
    <xf numFmtId="172" fontId="33" fillId="0" borderId="0" xfId="196" applyNumberFormat="1" applyFont="1" applyFill="1" applyBorder="1"/>
    <xf numFmtId="165" fontId="33" fillId="0" borderId="98" xfId="116" applyNumberFormat="1" applyFont="1" applyBorder="1"/>
    <xf numFmtId="171" fontId="33" fillId="0" borderId="0" xfId="1" applyNumberFormat="1" applyFont="1" applyFill="1" applyBorder="1" applyAlignment="1">
      <alignment vertical="center"/>
    </xf>
    <xf numFmtId="174" fontId="33" fillId="0" borderId="0" xfId="196" applyNumberFormat="1" applyFont="1" applyFill="1" applyBorder="1" applyAlignment="1">
      <alignment horizontal="center"/>
    </xf>
    <xf numFmtId="172" fontId="59" fillId="0" borderId="0" xfId="196" applyNumberFormat="1" applyFont="1" applyFill="1" applyBorder="1" applyAlignment="1">
      <alignment horizontal="center"/>
    </xf>
    <xf numFmtId="172" fontId="33" fillId="0" borderId="0" xfId="194" applyNumberFormat="1" applyFont="1"/>
    <xf numFmtId="10" fontId="33" fillId="0" borderId="80" xfId="116" applyNumberFormat="1" applyFont="1" applyBorder="1"/>
    <xf numFmtId="171" fontId="33" fillId="0" borderId="16" xfId="1" applyNumberFormat="1" applyFont="1" applyFill="1" applyBorder="1" applyAlignment="1">
      <alignment vertical="center"/>
    </xf>
    <xf numFmtId="44" fontId="33" fillId="0" borderId="80" xfId="116" applyNumberFormat="1" applyFont="1" applyBorder="1"/>
    <xf numFmtId="42" fontId="33" fillId="0" borderId="0" xfId="2" applyNumberFormat="1" applyFont="1" applyFill="1" applyBorder="1"/>
    <xf numFmtId="0" fontId="33" fillId="0" borderId="98" xfId="116" applyFont="1" applyBorder="1"/>
    <xf numFmtId="44" fontId="33" fillId="0" borderId="80" xfId="2" applyFont="1" applyBorder="1"/>
    <xf numFmtId="0" fontId="33" fillId="0" borderId="99" xfId="116" applyFont="1" applyBorder="1"/>
    <xf numFmtId="0" fontId="70" fillId="0" borderId="0" xfId="116" applyFont="1"/>
    <xf numFmtId="0" fontId="33" fillId="0" borderId="5" xfId="116" applyFont="1" applyBorder="1"/>
    <xf numFmtId="172" fontId="59" fillId="0" borderId="0" xfId="116" applyNumberFormat="1" applyFont="1"/>
    <xf numFmtId="10" fontId="59" fillId="0" borderId="0" xfId="3" applyNumberFormat="1" applyFont="1" applyFill="1" applyBorder="1"/>
    <xf numFmtId="44" fontId="59" fillId="0" borderId="0" xfId="196" applyFont="1" applyFill="1" applyBorder="1" applyAlignment="1">
      <alignment horizontal="center"/>
    </xf>
    <xf numFmtId="43" fontId="33" fillId="0" borderId="0" xfId="1" applyFont="1" applyFill="1" applyBorder="1"/>
    <xf numFmtId="165" fontId="33" fillId="0" borderId="0" xfId="116" applyNumberFormat="1" applyFont="1"/>
    <xf numFmtId="1" fontId="33" fillId="0" borderId="0" xfId="116" applyNumberFormat="1" applyFont="1"/>
    <xf numFmtId="42" fontId="33" fillId="0" borderId="45" xfId="2" applyNumberFormat="1" applyFont="1" applyFill="1" applyBorder="1"/>
    <xf numFmtId="42" fontId="59" fillId="0" borderId="0" xfId="116" applyNumberFormat="1" applyFont="1"/>
    <xf numFmtId="42" fontId="33" fillId="0" borderId="0" xfId="2" applyNumberFormat="1" applyFont="1" applyFill="1" applyBorder="1" applyAlignment="1">
      <alignment horizontal="center"/>
    </xf>
    <xf numFmtId="170" fontId="59" fillId="0" borderId="0" xfId="116" applyNumberFormat="1" applyFont="1"/>
    <xf numFmtId="171" fontId="59" fillId="0" borderId="0" xfId="1" applyNumberFormat="1" applyFont="1" applyFill="1" applyBorder="1" applyAlignment="1">
      <alignment horizontal="right"/>
    </xf>
    <xf numFmtId="42" fontId="59" fillId="0" borderId="0" xfId="2" applyNumberFormat="1" applyFont="1" applyFill="1" applyBorder="1" applyAlignment="1">
      <alignment horizontal="center"/>
    </xf>
    <xf numFmtId="10" fontId="59" fillId="0" borderId="0" xfId="116" applyNumberFormat="1" applyFont="1" applyAlignment="1">
      <alignment horizontal="center"/>
    </xf>
    <xf numFmtId="0" fontId="33" fillId="0" borderId="5" xfId="116" applyFont="1" applyBorder="1" applyAlignment="1">
      <alignment horizontal="center"/>
    </xf>
    <xf numFmtId="0" fontId="33" fillId="0" borderId="0" xfId="116" applyFont="1" applyAlignment="1">
      <alignment wrapText="1"/>
    </xf>
    <xf numFmtId="0" fontId="59" fillId="0" borderId="0" xfId="116" applyFont="1" applyAlignment="1">
      <alignment wrapText="1"/>
    </xf>
    <xf numFmtId="10" fontId="59" fillId="0" borderId="0" xfId="3" applyNumberFormat="1" applyFont="1" applyFill="1"/>
    <xf numFmtId="167" fontId="59" fillId="0" borderId="0" xfId="116" applyNumberFormat="1" applyFont="1" applyAlignment="1">
      <alignment horizontal="right"/>
    </xf>
    <xf numFmtId="172" fontId="33" fillId="0" borderId="0" xfId="116" applyNumberFormat="1" applyFont="1"/>
    <xf numFmtId="167" fontId="33" fillId="0" borderId="0" xfId="116" applyNumberFormat="1" applyFont="1" applyAlignment="1">
      <alignment horizontal="right"/>
    </xf>
    <xf numFmtId="42" fontId="33" fillId="0" borderId="0" xfId="116" applyNumberFormat="1" applyFont="1" applyAlignment="1">
      <alignment vertical="top" wrapText="1"/>
    </xf>
    <xf numFmtId="172" fontId="33" fillId="0" borderId="0" xfId="116" applyNumberFormat="1" applyFont="1" applyAlignment="1">
      <alignment vertical="top" wrapText="1"/>
    </xf>
    <xf numFmtId="44" fontId="33" fillId="0" borderId="0" xfId="2" applyFont="1" applyFill="1" applyBorder="1"/>
    <xf numFmtId="10" fontId="33" fillId="0" borderId="0" xfId="3" applyNumberFormat="1" applyFont="1" applyFill="1" applyBorder="1" applyAlignment="1">
      <alignment horizontal="center"/>
    </xf>
    <xf numFmtId="10" fontId="33" fillId="0" borderId="103" xfId="194" applyNumberFormat="1" applyFont="1" applyBorder="1" applyAlignment="1">
      <alignment horizontal="center"/>
    </xf>
    <xf numFmtId="170" fontId="59" fillId="0" borderId="0" xfId="194" applyNumberFormat="1" applyFont="1"/>
    <xf numFmtId="0" fontId="59" fillId="0" borderId="103" xfId="194" applyFont="1" applyBorder="1"/>
    <xf numFmtId="0" fontId="59" fillId="0" borderId="34" xfId="194" applyFont="1" applyBorder="1"/>
    <xf numFmtId="0" fontId="59" fillId="0" borderId="5" xfId="194" applyFont="1" applyBorder="1"/>
    <xf numFmtId="0" fontId="33" fillId="0" borderId="70" xfId="116" applyFont="1" applyBorder="1"/>
    <xf numFmtId="170" fontId="33" fillId="0" borderId="71" xfId="116" applyNumberFormat="1" applyFont="1" applyBorder="1"/>
    <xf numFmtId="10" fontId="33" fillId="0" borderId="70" xfId="116" applyNumberFormat="1" applyFont="1" applyBorder="1" applyAlignment="1">
      <alignment horizontal="center"/>
    </xf>
    <xf numFmtId="42" fontId="33" fillId="0" borderId="44" xfId="2" applyNumberFormat="1" applyFont="1" applyFill="1" applyBorder="1"/>
    <xf numFmtId="0" fontId="33" fillId="0" borderId="70" xfId="194" applyFont="1" applyBorder="1"/>
    <xf numFmtId="10" fontId="33" fillId="0" borderId="70" xfId="194" applyNumberFormat="1" applyFont="1" applyBorder="1" applyAlignment="1">
      <alignment horizontal="center"/>
    </xf>
    <xf numFmtId="42" fontId="33" fillId="0" borderId="44" xfId="196" applyNumberFormat="1" applyFont="1" applyFill="1" applyBorder="1"/>
    <xf numFmtId="0" fontId="59" fillId="0" borderId="82" xfId="116" applyFont="1" applyBorder="1"/>
    <xf numFmtId="0" fontId="33" fillId="0" borderId="83" xfId="116" applyFont="1" applyBorder="1"/>
    <xf numFmtId="0" fontId="33" fillId="0" borderId="83" xfId="116" applyFont="1" applyBorder="1" applyAlignment="1">
      <alignment horizontal="center"/>
    </xf>
    <xf numFmtId="42" fontId="59" fillId="0" borderId="84" xfId="116" applyNumberFormat="1" applyFont="1" applyBorder="1"/>
    <xf numFmtId="0" fontId="59" fillId="0" borderId="104" xfId="116" applyFont="1" applyBorder="1"/>
    <xf numFmtId="0" fontId="33" fillId="0" borderId="103" xfId="116" applyFont="1" applyBorder="1"/>
    <xf numFmtId="10" fontId="33" fillId="0" borderId="0" xfId="3" applyNumberFormat="1" applyFont="1" applyBorder="1"/>
    <xf numFmtId="0" fontId="59" fillId="0" borderId="103" xfId="116" applyFont="1" applyBorder="1"/>
    <xf numFmtId="10" fontId="33" fillId="0" borderId="103" xfId="116" applyNumberFormat="1" applyFont="1" applyBorder="1" applyAlignment="1">
      <alignment horizontal="center"/>
    </xf>
    <xf numFmtId="44" fontId="59" fillId="9" borderId="6" xfId="2" applyFont="1" applyFill="1" applyBorder="1"/>
    <xf numFmtId="10" fontId="33" fillId="0" borderId="0" xfId="3" applyNumberFormat="1" applyFont="1" applyBorder="1" applyAlignment="1">
      <alignment vertical="center"/>
    </xf>
    <xf numFmtId="0" fontId="59" fillId="0" borderId="104" xfId="194" applyFont="1" applyBorder="1"/>
    <xf numFmtId="0" fontId="33" fillId="0" borderId="103" xfId="194" applyFont="1" applyBorder="1"/>
    <xf numFmtId="42" fontId="59" fillId="0" borderId="105" xfId="196" applyNumberFormat="1" applyFont="1" applyFill="1" applyBorder="1"/>
    <xf numFmtId="0" fontId="59" fillId="0" borderId="106" xfId="194" applyFont="1" applyBorder="1"/>
    <xf numFmtId="0" fontId="33" fillId="0" borderId="107" xfId="194" applyFont="1" applyBorder="1"/>
    <xf numFmtId="0" fontId="33" fillId="0" borderId="107" xfId="194" applyFont="1" applyBorder="1" applyAlignment="1">
      <alignment horizontal="center"/>
    </xf>
    <xf numFmtId="42" fontId="59" fillId="0" borderId="108" xfId="194" applyNumberFormat="1" applyFont="1" applyBorder="1"/>
    <xf numFmtId="165" fontId="10" fillId="0" borderId="27" xfId="0" applyNumberFormat="1" applyFont="1" applyBorder="1" applyAlignment="1">
      <alignment horizontal="left"/>
    </xf>
    <xf numFmtId="164" fontId="10" fillId="0" borderId="27" xfId="0" applyNumberFormat="1" applyFont="1" applyBorder="1" applyAlignment="1">
      <alignment horizontal="left"/>
    </xf>
    <xf numFmtId="0" fontId="33" fillId="0" borderId="26" xfId="116" applyFont="1" applyBorder="1" applyAlignment="1">
      <alignment horizontal="center"/>
    </xf>
    <xf numFmtId="0" fontId="33" fillId="0" borderId="27" xfId="116" applyFont="1" applyBorder="1" applyAlignment="1">
      <alignment horizontal="center"/>
    </xf>
    <xf numFmtId="0" fontId="33" fillId="0" borderId="27" xfId="116" applyFont="1" applyBorder="1" applyAlignment="1">
      <alignment horizontal="right"/>
    </xf>
    <xf numFmtId="169" fontId="33" fillId="0" borderId="27" xfId="1" applyNumberFormat="1" applyFont="1" applyFill="1" applyBorder="1"/>
    <xf numFmtId="169" fontId="33" fillId="0" borderId="28" xfId="1" applyNumberFormat="1" applyFont="1" applyFill="1" applyBorder="1"/>
    <xf numFmtId="1" fontId="33" fillId="0" borderId="27" xfId="194" applyNumberFormat="1" applyFont="1" applyBorder="1" applyAlignment="1">
      <alignment horizontal="center"/>
    </xf>
    <xf numFmtId="169" fontId="33" fillId="0" borderId="27" xfId="195" applyNumberFormat="1" applyFont="1" applyFill="1" applyBorder="1"/>
    <xf numFmtId="169" fontId="33" fillId="0" borderId="28" xfId="195" applyNumberFormat="1" applyFont="1" applyFill="1" applyBorder="1"/>
    <xf numFmtId="1" fontId="33" fillId="0" borderId="27" xfId="116" applyNumberFormat="1" applyFont="1" applyBorder="1" applyAlignment="1">
      <alignment horizontal="center"/>
    </xf>
    <xf numFmtId="44" fontId="33" fillId="0" borderId="0" xfId="2" applyFont="1"/>
    <xf numFmtId="0" fontId="15" fillId="7" borderId="0" xfId="147" applyFont="1" applyFill="1"/>
    <xf numFmtId="3" fontId="15" fillId="8" borderId="0" xfId="201" applyFont="1" applyFill="1" applyAlignment="1">
      <alignment horizontal="center"/>
    </xf>
    <xf numFmtId="3" fontId="15" fillId="33" borderId="0" xfId="201" applyFont="1" applyFill="1" applyAlignment="1">
      <alignment horizontal="center"/>
    </xf>
    <xf numFmtId="0" fontId="13" fillId="0" borderId="0" xfId="202" applyFont="1" applyAlignment="1"/>
    <xf numFmtId="0" fontId="71" fillId="0" borderId="0" xfId="202" applyAlignment="1"/>
    <xf numFmtId="0" fontId="16" fillId="0" borderId="0" xfId="202" applyFont="1" applyAlignment="1"/>
    <xf numFmtId="0" fontId="17" fillId="0" borderId="0" xfId="202" applyFont="1" applyAlignment="1"/>
    <xf numFmtId="0" fontId="71" fillId="0" borderId="10" xfId="202" applyBorder="1" applyAlignment="1"/>
    <xf numFmtId="0" fontId="71" fillId="0" borderId="0" xfId="202" applyAlignment="1">
      <alignment horizontal="right"/>
    </xf>
    <xf numFmtId="0" fontId="13" fillId="0" borderId="0" xfId="202" applyFont="1" applyAlignment="1">
      <alignment horizontal="center"/>
    </xf>
    <xf numFmtId="0" fontId="71" fillId="0" borderId="11" xfId="202" applyBorder="1" applyAlignment="1"/>
    <xf numFmtId="3" fontId="13" fillId="0" borderId="0" xfId="201" applyFont="1" applyAlignment="1"/>
    <xf numFmtId="0" fontId="18" fillId="0" borderId="11" xfId="202" applyFont="1" applyBorder="1" applyAlignment="1">
      <alignment horizontal="center"/>
    </xf>
    <xf numFmtId="164" fontId="10" fillId="0" borderId="0" xfId="201" applyNumberFormat="1" applyAlignment="1"/>
    <xf numFmtId="164" fontId="71" fillId="0" borderId="11" xfId="202" applyNumberFormat="1" applyBorder="1" applyAlignment="1">
      <alignment horizontal="center"/>
    </xf>
    <xf numFmtId="0" fontId="71" fillId="0" borderId="11" xfId="202" applyBorder="1" applyAlignment="1">
      <alignment horizontal="center"/>
    </xf>
    <xf numFmtId="0" fontId="71" fillId="0" borderId="10" xfId="202" applyBorder="1" applyAlignment="1">
      <alignment horizontal="right"/>
    </xf>
    <xf numFmtId="164" fontId="10" fillId="0" borderId="80" xfId="201" applyNumberFormat="1" applyBorder="1" applyAlignment="1"/>
    <xf numFmtId="0" fontId="13" fillId="9" borderId="0" xfId="202" applyFont="1" applyFill="1" applyAlignment="1">
      <alignment horizontal="right"/>
    </xf>
    <xf numFmtId="10" fontId="13" fillId="9" borderId="11" xfId="203" applyNumberFormat="1" applyFont="1" applyFill="1" applyBorder="1" applyAlignment="1">
      <alignment horizontal="center"/>
    </xf>
    <xf numFmtId="0" fontId="71" fillId="0" borderId="15" xfId="202" applyBorder="1" applyAlignment="1"/>
    <xf numFmtId="0" fontId="71" fillId="0" borderId="16" xfId="202" applyBorder="1" applyAlignment="1"/>
    <xf numFmtId="0" fontId="71" fillId="0" borderId="17" xfId="202" applyBorder="1" applyAlignment="1"/>
    <xf numFmtId="43" fontId="33" fillId="0" borderId="0" xfId="1" applyFont="1" applyFill="1" applyBorder="1" applyAlignment="1">
      <alignment horizontal="center" vertical="center"/>
    </xf>
    <xf numFmtId="171" fontId="33" fillId="0" borderId="0" xfId="1" applyNumberFormat="1" applyFont="1" applyFill="1" applyBorder="1" applyAlignment="1">
      <alignment horizontal="center" vertical="center"/>
    </xf>
    <xf numFmtId="0" fontId="59" fillId="0" borderId="109" xfId="0" applyFont="1" applyBorder="1"/>
    <xf numFmtId="0" fontId="0" fillId="0" borderId="24" xfId="0" applyBorder="1" applyAlignment="1">
      <alignment wrapText="1"/>
    </xf>
    <xf numFmtId="0" fontId="20" fillId="0" borderId="71" xfId="206" applyFont="1" applyBorder="1" applyAlignment="1">
      <alignment wrapText="1"/>
    </xf>
    <xf numFmtId="170" fontId="33" fillId="0" borderId="16" xfId="116" applyNumberFormat="1" applyFont="1" applyBorder="1"/>
    <xf numFmtId="165" fontId="33" fillId="0" borderId="16" xfId="116" applyNumberFormat="1" applyFont="1" applyBorder="1" applyAlignment="1">
      <alignment horizontal="right"/>
    </xf>
    <xf numFmtId="42" fontId="33" fillId="0" borderId="45" xfId="2" applyNumberFormat="1" applyFont="1" applyFill="1" applyBorder="1" applyAlignment="1">
      <alignment horizontal="center"/>
    </xf>
    <xf numFmtId="165" fontId="33" fillId="0" borderId="76" xfId="116" applyNumberFormat="1" applyFont="1" applyBorder="1"/>
    <xf numFmtId="171" fontId="33" fillId="0" borderId="16" xfId="1" applyNumberFormat="1" applyFont="1" applyFill="1" applyBorder="1" applyAlignment="1">
      <alignment horizontal="center" vertical="center"/>
    </xf>
    <xf numFmtId="43" fontId="33" fillId="0" borderId="16" xfId="1" applyFont="1" applyFill="1" applyBorder="1" applyAlignment="1">
      <alignment horizontal="center" vertical="center"/>
    </xf>
    <xf numFmtId="165" fontId="33" fillId="0" borderId="76" xfId="194" applyNumberFormat="1" applyFont="1" applyBorder="1"/>
    <xf numFmtId="165" fontId="33" fillId="0" borderId="16" xfId="194" applyNumberFormat="1" applyFont="1" applyBorder="1" applyAlignment="1">
      <alignment horizontal="right" vertical="center"/>
    </xf>
    <xf numFmtId="168" fontId="33" fillId="0" borderId="16" xfId="194" applyNumberFormat="1" applyFont="1" applyBorder="1" applyAlignment="1">
      <alignment horizontal="center" vertical="center"/>
    </xf>
    <xf numFmtId="165" fontId="33" fillId="0" borderId="16" xfId="194" applyNumberFormat="1" applyFont="1" applyBorder="1" applyAlignment="1">
      <alignment horizontal="right"/>
    </xf>
    <xf numFmtId="42" fontId="33" fillId="0" borderId="45" xfId="196" applyNumberFormat="1" applyFont="1" applyFill="1" applyBorder="1" applyAlignment="1">
      <alignment horizontal="center"/>
    </xf>
    <xf numFmtId="0" fontId="33" fillId="0" borderId="27" xfId="194" applyFont="1" applyBorder="1" applyAlignment="1">
      <alignment horizontal="center"/>
    </xf>
    <xf numFmtId="42" fontId="59" fillId="0" borderId="4" xfId="2" applyNumberFormat="1" applyFont="1" applyFill="1" applyBorder="1" applyAlignment="1">
      <alignment horizontal="center"/>
    </xf>
    <xf numFmtId="171" fontId="33" fillId="0" borderId="70" xfId="1" applyNumberFormat="1" applyFont="1" applyFill="1" applyBorder="1" applyAlignment="1">
      <alignment vertical="center"/>
    </xf>
    <xf numFmtId="10" fontId="33" fillId="0" borderId="70" xfId="3" applyNumberFormat="1" applyFont="1" applyBorder="1"/>
    <xf numFmtId="165" fontId="33" fillId="0" borderId="70" xfId="116" applyNumberFormat="1" applyFont="1" applyBorder="1" applyAlignment="1">
      <alignment horizontal="right"/>
    </xf>
    <xf numFmtId="42" fontId="59" fillId="0" borderId="44" xfId="2" applyNumberFormat="1" applyFont="1" applyFill="1" applyBorder="1" applyAlignment="1">
      <alignment horizontal="center"/>
    </xf>
    <xf numFmtId="10" fontId="33" fillId="0" borderId="70" xfId="3" applyNumberFormat="1" applyFont="1" applyBorder="1" applyAlignment="1">
      <alignment vertical="center"/>
    </xf>
    <xf numFmtId="0" fontId="20" fillId="0" borderId="24" xfId="206" applyFont="1" applyBorder="1" applyAlignment="1">
      <alignment wrapText="1"/>
    </xf>
    <xf numFmtId="0" fontId="59" fillId="0" borderId="70" xfId="207" applyFont="1" applyBorder="1"/>
    <xf numFmtId="0" fontId="59" fillId="0" borderId="70" xfId="207" applyFont="1" applyBorder="1" applyAlignment="1">
      <alignment horizontal="center"/>
    </xf>
    <xf numFmtId="168" fontId="59" fillId="0" borderId="44" xfId="207" applyNumberFormat="1" applyFont="1" applyBorder="1"/>
    <xf numFmtId="44" fontId="33" fillId="0" borderId="70" xfId="116" applyNumberFormat="1" applyFont="1" applyBorder="1"/>
    <xf numFmtId="167" fontId="33" fillId="0" borderId="70" xfId="194" applyNumberFormat="1" applyFont="1" applyBorder="1"/>
    <xf numFmtId="42" fontId="59" fillId="0" borderId="45" xfId="2" applyNumberFormat="1" applyFont="1" applyFill="1" applyBorder="1"/>
    <xf numFmtId="0" fontId="0" fillId="35" borderId="10" xfId="0" applyFill="1" applyBorder="1"/>
    <xf numFmtId="0" fontId="0" fillId="35" borderId="11" xfId="0" applyFill="1" applyBorder="1"/>
    <xf numFmtId="2" fontId="0" fillId="9" borderId="38" xfId="0" applyNumberFormat="1" applyFill="1" applyBorder="1"/>
    <xf numFmtId="0" fontId="33" fillId="0" borderId="18" xfId="4" applyFont="1" applyBorder="1"/>
    <xf numFmtId="0" fontId="59" fillId="0" borderId="2" xfId="4" applyFont="1" applyBorder="1" applyAlignment="1">
      <alignment horizontal="center" wrapText="1"/>
    </xf>
    <xf numFmtId="0" fontId="59" fillId="0" borderId="3" xfId="4" applyFont="1" applyBorder="1" applyAlignment="1">
      <alignment horizontal="center" wrapText="1"/>
    </xf>
    <xf numFmtId="0" fontId="33" fillId="0" borderId="24" xfId="206" applyFont="1" applyBorder="1" applyAlignment="1">
      <alignment horizontal="left"/>
    </xf>
    <xf numFmtId="10" fontId="70" fillId="0" borderId="4" xfId="3" applyNumberFormat="1" applyFont="1" applyFill="1" applyBorder="1"/>
    <xf numFmtId="44" fontId="33" fillId="0" borderId="0" xfId="2" applyFont="1" applyFill="1" applyBorder="1" applyAlignment="1">
      <alignment horizontal="center"/>
    </xf>
    <xf numFmtId="167" fontId="33" fillId="0" borderId="0" xfId="0" applyNumberFormat="1" applyFont="1"/>
    <xf numFmtId="0" fontId="33" fillId="0" borderId="21" xfId="206" applyFont="1" applyBorder="1" applyAlignment="1">
      <alignment horizontal="left"/>
    </xf>
    <xf numFmtId="44" fontId="33" fillId="0" borderId="5" xfId="2" applyFont="1" applyFill="1" applyBorder="1" applyAlignment="1">
      <alignment horizontal="center"/>
    </xf>
    <xf numFmtId="10" fontId="70" fillId="0" borderId="6" xfId="3" applyNumberFormat="1" applyFont="1" applyFill="1" applyBorder="1"/>
    <xf numFmtId="44" fontId="59" fillId="9" borderId="0" xfId="4" applyNumberFormat="1" applyFont="1" applyFill="1" applyAlignment="1">
      <alignment horizontal="center"/>
    </xf>
    <xf numFmtId="44" fontId="59" fillId="9" borderId="5" xfId="4" applyNumberFormat="1" applyFont="1" applyFill="1" applyBorder="1" applyAlignment="1">
      <alignment horizontal="center"/>
    </xf>
    <xf numFmtId="0" fontId="29" fillId="0" borderId="0" xfId="116" applyFont="1"/>
    <xf numFmtId="0" fontId="33" fillId="0" borderId="0" xfId="116" applyFont="1" applyAlignment="1">
      <alignment vertical="center"/>
    </xf>
    <xf numFmtId="0" fontId="59" fillId="0" borderId="0" xfId="194" applyFont="1" applyAlignment="1">
      <alignment horizontal="center" vertical="center"/>
    </xf>
    <xf numFmtId="0" fontId="33" fillId="0" borderId="71" xfId="116" applyFont="1" applyBorder="1"/>
    <xf numFmtId="165" fontId="33" fillId="0" borderId="0" xfId="194" applyNumberFormat="1" applyFont="1"/>
    <xf numFmtId="168" fontId="33" fillId="0" borderId="0" xfId="194" applyNumberFormat="1" applyFont="1" applyAlignment="1">
      <alignment horizontal="center" vertical="center"/>
    </xf>
    <xf numFmtId="165" fontId="33" fillId="0" borderId="0" xfId="194" applyNumberFormat="1" applyFont="1" applyAlignment="1">
      <alignment horizontal="right" vertical="center"/>
    </xf>
    <xf numFmtId="44" fontId="0" fillId="0" borderId="110" xfId="0" applyNumberFormat="1" applyBorder="1"/>
    <xf numFmtId="0" fontId="0" fillId="40" borderId="111" xfId="0" applyFill="1" applyBorder="1"/>
    <xf numFmtId="0" fontId="0" fillId="0" borderId="111" xfId="0" applyBorder="1"/>
    <xf numFmtId="0" fontId="0" fillId="35" borderId="111" xfId="0" applyFill="1" applyBorder="1"/>
    <xf numFmtId="0" fontId="0" fillId="9" borderId="111" xfId="0" applyFill="1" applyBorder="1"/>
    <xf numFmtId="0" fontId="0" fillId="0" borderId="112" xfId="0" applyBorder="1" applyAlignment="1">
      <alignment wrapText="1"/>
    </xf>
    <xf numFmtId="0" fontId="0" fillId="0" borderId="113" xfId="0" applyBorder="1" applyAlignment="1">
      <alignment wrapText="1"/>
    </xf>
    <xf numFmtId="0" fontId="0" fillId="0" borderId="111" xfId="0" applyBorder="1" applyAlignment="1">
      <alignment wrapText="1"/>
    </xf>
    <xf numFmtId="0" fontId="0" fillId="35" borderId="111" xfId="0" applyFill="1" applyBorder="1" applyAlignment="1">
      <alignment wrapText="1"/>
    </xf>
    <xf numFmtId="0" fontId="0" fillId="0" borderId="114" xfId="0" applyBorder="1"/>
    <xf numFmtId="44" fontId="0" fillId="0" borderId="111" xfId="0" applyNumberFormat="1" applyBorder="1"/>
    <xf numFmtId="44" fontId="0" fillId="35" borderId="77" xfId="0" applyNumberFormat="1" applyFill="1" applyBorder="1"/>
    <xf numFmtId="44" fontId="0" fillId="0" borderId="114" xfId="0" applyNumberFormat="1" applyBorder="1"/>
    <xf numFmtId="0" fontId="0" fillId="0" borderId="115" xfId="0" applyBorder="1"/>
    <xf numFmtId="44" fontId="0" fillId="0" borderId="112" xfId="0" applyNumberFormat="1" applyBorder="1"/>
    <xf numFmtId="44" fontId="0" fillId="35" borderId="57" xfId="0" applyNumberFormat="1" applyFill="1" applyBorder="1"/>
    <xf numFmtId="0" fontId="9" fillId="0" borderId="0" xfId="0" applyFont="1"/>
    <xf numFmtId="44" fontId="9" fillId="0" borderId="0" xfId="0" applyNumberFormat="1" applyFont="1"/>
    <xf numFmtId="44" fontId="9" fillId="35" borderId="77" xfId="0" applyNumberFormat="1" applyFont="1" applyFill="1" applyBorder="1"/>
    <xf numFmtId="0" fontId="74" fillId="0" borderId="0" xfId="146" applyFont="1"/>
    <xf numFmtId="0" fontId="74" fillId="0" borderId="0" xfId="145" applyFont="1"/>
    <xf numFmtId="0" fontId="20" fillId="0" borderId="0" xfId="0" applyFont="1"/>
    <xf numFmtId="44" fontId="20" fillId="0" borderId="0" xfId="0" applyNumberFormat="1" applyFont="1"/>
    <xf numFmtId="44" fontId="20" fillId="35" borderId="77" xfId="0" applyNumberFormat="1" applyFont="1" applyFill="1" applyBorder="1"/>
    <xf numFmtId="0" fontId="9" fillId="0" borderId="0" xfId="146" applyFont="1"/>
    <xf numFmtId="0" fontId="9" fillId="0" borderId="0" xfId="145" applyFont="1"/>
    <xf numFmtId="0" fontId="9" fillId="0" borderId="114" xfId="0" applyFont="1" applyBorder="1"/>
    <xf numFmtId="44" fontId="9" fillId="0" borderId="111" xfId="0" applyNumberFormat="1" applyFont="1" applyBorder="1"/>
    <xf numFmtId="44" fontId="9" fillId="40" borderId="77" xfId="0" applyNumberFormat="1" applyFont="1" applyFill="1" applyBorder="1"/>
    <xf numFmtId="44" fontId="0" fillId="40" borderId="111" xfId="0" applyNumberFormat="1" applyFill="1" applyBorder="1"/>
    <xf numFmtId="44" fontId="0" fillId="40" borderId="77" xfId="0" applyNumberFormat="1" applyFill="1" applyBorder="1"/>
    <xf numFmtId="44" fontId="33" fillId="9" borderId="80" xfId="116" applyNumberFormat="1" applyFont="1" applyFill="1" applyBorder="1"/>
    <xf numFmtId="172" fontId="33" fillId="0" borderId="3" xfId="1" applyNumberFormat="1" applyFont="1" applyFill="1" applyBorder="1"/>
    <xf numFmtId="172" fontId="59" fillId="0" borderId="4" xfId="116" applyNumberFormat="1" applyFont="1" applyBorder="1"/>
    <xf numFmtId="172" fontId="59" fillId="0" borderId="4" xfId="116" applyNumberFormat="1" applyFont="1" applyBorder="1" applyAlignment="1">
      <alignment horizontal="center"/>
    </xf>
    <xf numFmtId="172" fontId="33" fillId="0" borderId="4" xfId="2" applyNumberFormat="1" applyFont="1" applyFill="1" applyBorder="1"/>
    <xf numFmtId="172" fontId="33" fillId="0" borderId="4" xfId="2" applyNumberFormat="1" applyFont="1" applyFill="1" applyBorder="1" applyAlignment="1">
      <alignment horizontal="center"/>
    </xf>
    <xf numFmtId="172" fontId="59" fillId="0" borderId="31" xfId="2" applyNumberFormat="1" applyFont="1" applyFill="1" applyBorder="1" applyAlignment="1">
      <alignment horizontal="center"/>
    </xf>
    <xf numFmtId="172" fontId="33" fillId="0" borderId="4" xfId="116" applyNumberFormat="1" applyFont="1" applyBorder="1"/>
    <xf numFmtId="172" fontId="33" fillId="0" borderId="31" xfId="2" applyNumberFormat="1" applyFont="1" applyFill="1" applyBorder="1"/>
    <xf numFmtId="172" fontId="59" fillId="0" borderId="35" xfId="116" applyNumberFormat="1" applyFont="1" applyBorder="1"/>
    <xf numFmtId="172" fontId="59" fillId="0" borderId="6" xfId="116" applyNumberFormat="1" applyFont="1" applyBorder="1"/>
    <xf numFmtId="172" fontId="33" fillId="0" borderId="28" xfId="1" applyNumberFormat="1" applyFont="1" applyFill="1" applyBorder="1"/>
    <xf numFmtId="172" fontId="33" fillId="0" borderId="45" xfId="2" applyNumberFormat="1" applyFont="1" applyFill="1" applyBorder="1" applyAlignment="1">
      <alignment horizontal="center"/>
    </xf>
    <xf numFmtId="172" fontId="59" fillId="0" borderId="44" xfId="2" applyNumberFormat="1" applyFont="1" applyFill="1" applyBorder="1" applyAlignment="1">
      <alignment horizontal="center"/>
    </xf>
    <xf numFmtId="172" fontId="59" fillId="0" borderId="4" xfId="2" applyNumberFormat="1" applyFont="1" applyFill="1" applyBorder="1" applyAlignment="1">
      <alignment horizontal="center"/>
    </xf>
    <xf numFmtId="172" fontId="33" fillId="0" borderId="44" xfId="2" applyNumberFormat="1" applyFont="1" applyFill="1" applyBorder="1"/>
    <xf numFmtId="172" fontId="59" fillId="0" borderId="44" xfId="207" applyNumberFormat="1" applyFont="1" applyBorder="1"/>
    <xf numFmtId="172" fontId="59" fillId="0" borderId="105" xfId="2" applyNumberFormat="1" applyFont="1" applyFill="1" applyBorder="1"/>
    <xf numFmtId="172" fontId="59" fillId="0" borderId="84" xfId="116" applyNumberFormat="1" applyFont="1" applyBorder="1"/>
    <xf numFmtId="172" fontId="59" fillId="9" borderId="6" xfId="2" applyNumberFormat="1" applyFont="1" applyFill="1" applyBorder="1"/>
    <xf numFmtId="172" fontId="33" fillId="0" borderId="0" xfId="2" applyNumberFormat="1" applyFont="1" applyAlignment="1">
      <alignment horizontal="left"/>
    </xf>
    <xf numFmtId="172" fontId="59" fillId="0" borderId="0" xfId="3" applyNumberFormat="1" applyFont="1" applyFill="1" applyBorder="1"/>
    <xf numFmtId="172" fontId="33" fillId="0" borderId="0" xfId="2" applyNumberFormat="1" applyFont="1" applyBorder="1"/>
    <xf numFmtId="172" fontId="33" fillId="0" borderId="0" xfId="2" applyNumberFormat="1" applyFont="1" applyFill="1" applyBorder="1" applyAlignment="1">
      <alignment horizontal="center"/>
    </xf>
    <xf numFmtId="172" fontId="59" fillId="0" borderId="0" xfId="2" applyNumberFormat="1" applyFont="1" applyFill="1" applyBorder="1" applyAlignment="1">
      <alignment horizontal="center"/>
    </xf>
    <xf numFmtId="172" fontId="33" fillId="0" borderId="0" xfId="2" applyNumberFormat="1" applyFont="1" applyFill="1" applyBorder="1"/>
    <xf numFmtId="0" fontId="9" fillId="0" borderId="0" xfId="209" applyFont="1"/>
    <xf numFmtId="0" fontId="9" fillId="0" borderId="0" xfId="209" applyFont="1" applyAlignment="1">
      <alignment horizontal="left" wrapText="1"/>
    </xf>
    <xf numFmtId="0" fontId="75" fillId="0" borderId="18" xfId="209" applyFont="1" applyBorder="1"/>
    <xf numFmtId="0" fontId="75" fillId="0" borderId="21" xfId="209" applyFont="1" applyBorder="1"/>
    <xf numFmtId="0" fontId="75" fillId="0" borderId="24" xfId="209" applyFont="1" applyBorder="1"/>
    <xf numFmtId="0" fontId="76" fillId="0" borderId="0" xfId="208" applyFont="1" applyAlignment="1">
      <alignment horizontal="right"/>
    </xf>
    <xf numFmtId="10" fontId="9" fillId="0" borderId="0" xfId="208" applyNumberFormat="1" applyFont="1"/>
    <xf numFmtId="0" fontId="8" fillId="0" borderId="0" xfId="208" applyFont="1"/>
    <xf numFmtId="0" fontId="75" fillId="0" borderId="0" xfId="209" applyFont="1" applyAlignment="1">
      <alignment horizontal="right" wrapText="1"/>
    </xf>
    <xf numFmtId="0" fontId="77" fillId="0" borderId="0" xfId="209" applyFont="1" applyAlignment="1">
      <alignment horizontal="right"/>
    </xf>
    <xf numFmtId="44" fontId="59" fillId="0" borderId="0" xfId="116" applyNumberFormat="1" applyFont="1"/>
    <xf numFmtId="44" fontId="59" fillId="0" borderId="0" xfId="116" applyNumberFormat="1" applyFont="1" applyAlignment="1">
      <alignment wrapText="1"/>
    </xf>
    <xf numFmtId="0" fontId="78" fillId="0" borderId="0" xfId="213"/>
    <xf numFmtId="0" fontId="12" fillId="3" borderId="0" xfId="213" applyFont="1" applyFill="1"/>
    <xf numFmtId="0" fontId="13" fillId="3" borderId="4" xfId="213" applyFont="1" applyFill="1" applyBorder="1"/>
    <xf numFmtId="0" fontId="14" fillId="3" borderId="5" xfId="213" applyFont="1" applyFill="1" applyBorder="1"/>
    <xf numFmtId="0" fontId="13" fillId="3" borderId="6" xfId="213" applyFont="1" applyFill="1" applyBorder="1"/>
    <xf numFmtId="0" fontId="13" fillId="0" borderId="0" xfId="213" applyFont="1"/>
    <xf numFmtId="3" fontId="15" fillId="0" borderId="0" xfId="201" applyFont="1" applyAlignment="1">
      <alignment horizontal="center"/>
    </xf>
    <xf numFmtId="14" fontId="13" fillId="0" borderId="0" xfId="213" applyNumberFormat="1" applyFont="1"/>
    <xf numFmtId="0" fontId="13" fillId="9" borderId="0" xfId="213" applyFont="1" applyFill="1"/>
    <xf numFmtId="164" fontId="78" fillId="0" borderId="0" xfId="213" applyNumberFormat="1"/>
    <xf numFmtId="164" fontId="78" fillId="9" borderId="0" xfId="213" applyNumberFormat="1" applyFill="1"/>
    <xf numFmtId="164" fontId="78" fillId="41" borderId="0" xfId="213" applyNumberFormat="1" applyFill="1"/>
    <xf numFmtId="2" fontId="78" fillId="0" borderId="0" xfId="213" applyNumberFormat="1"/>
    <xf numFmtId="0" fontId="71" fillId="0" borderId="116" xfId="202" applyBorder="1" applyAlignment="1"/>
    <xf numFmtId="0" fontId="71" fillId="0" borderId="117" xfId="202" applyBorder="1" applyAlignment="1"/>
    <xf numFmtId="0" fontId="71" fillId="0" borderId="118" xfId="202" applyBorder="1" applyAlignment="1"/>
    <xf numFmtId="164" fontId="10" fillId="0" borderId="119" xfId="201" applyNumberFormat="1" applyBorder="1" applyAlignment="1"/>
    <xf numFmtId="10" fontId="33" fillId="0" borderId="4" xfId="3" applyNumberFormat="1" applyFont="1" applyFill="1" applyBorder="1"/>
    <xf numFmtId="10" fontId="33" fillId="0" borderId="6" xfId="3" applyNumberFormat="1" applyFont="1" applyFill="1" applyBorder="1"/>
    <xf numFmtId="0" fontId="0" fillId="0" borderId="0" xfId="0" applyAlignment="1">
      <alignment vertical="center" wrapText="1"/>
    </xf>
    <xf numFmtId="0" fontId="1" fillId="0" borderId="0" xfId="208" applyFont="1"/>
    <xf numFmtId="17" fontId="1" fillId="0" borderId="0" xfId="208" applyNumberFormat="1" applyFont="1" applyAlignment="1">
      <alignment horizontal="center"/>
    </xf>
    <xf numFmtId="16" fontId="1" fillId="0" borderId="0" xfId="208" applyNumberFormat="1" applyFont="1" applyAlignment="1">
      <alignment horizontal="center"/>
    </xf>
    <xf numFmtId="0" fontId="1" fillId="0" borderId="0" xfId="208" applyFont="1" applyAlignment="1">
      <alignment vertical="center" wrapText="1"/>
    </xf>
    <xf numFmtId="0" fontId="1" fillId="0" borderId="0" xfId="208" applyFont="1" applyAlignment="1">
      <alignment horizontal="center"/>
    </xf>
    <xf numFmtId="44" fontId="1" fillId="0" borderId="2" xfId="208" applyNumberFormat="1" applyFont="1" applyBorder="1"/>
    <xf numFmtId="44" fontId="58" fillId="0" borderId="0" xfId="211" applyFont="1"/>
    <xf numFmtId="10" fontId="58" fillId="0" borderId="0" xfId="212" applyNumberFormat="1" applyFont="1"/>
    <xf numFmtId="44" fontId="58" fillId="0" borderId="5" xfId="211" applyFont="1" applyBorder="1"/>
    <xf numFmtId="0" fontId="1" fillId="0" borderId="18" xfId="209" applyFont="1" applyBorder="1"/>
    <xf numFmtId="0" fontId="1" fillId="0" borderId="2" xfId="209" applyFont="1" applyBorder="1"/>
    <xf numFmtId="0" fontId="1" fillId="0" borderId="21" xfId="209" applyFont="1" applyBorder="1"/>
    <xf numFmtId="0" fontId="1" fillId="0" borderId="5" xfId="209" applyFont="1" applyBorder="1" applyAlignment="1">
      <alignment wrapText="1"/>
    </xf>
    <xf numFmtId="0" fontId="1" fillId="0" borderId="5" xfId="209" applyFont="1" applyBorder="1"/>
    <xf numFmtId="44" fontId="1" fillId="0" borderId="5" xfId="208" applyNumberFormat="1" applyFont="1" applyBorder="1"/>
    <xf numFmtId="44" fontId="1" fillId="0" borderId="0" xfId="208" applyNumberFormat="1" applyFont="1"/>
    <xf numFmtId="0" fontId="1" fillId="0" borderId="0" xfId="209" applyFont="1"/>
    <xf numFmtId="168" fontId="1" fillId="0" borderId="0" xfId="209" applyNumberFormat="1" applyFont="1" applyAlignment="1">
      <alignment horizontal="center"/>
    </xf>
    <xf numFmtId="0" fontId="1" fillId="0" borderId="0" xfId="209" applyFont="1" applyAlignment="1">
      <alignment wrapText="1"/>
    </xf>
    <xf numFmtId="0" fontId="1" fillId="0" borderId="0" xfId="209" applyFont="1" applyAlignment="1">
      <alignment horizontal="center"/>
    </xf>
    <xf numFmtId="0" fontId="1" fillId="0" borderId="0" xfId="209" applyFont="1" applyAlignment="1">
      <alignment horizontal="right"/>
    </xf>
    <xf numFmtId="10" fontId="1" fillId="0" borderId="0" xfId="212" applyNumberFormat="1" applyFont="1" applyAlignment="1">
      <alignment horizontal="center"/>
    </xf>
    <xf numFmtId="9" fontId="1" fillId="0" borderId="0" xfId="212" applyFont="1" applyAlignment="1">
      <alignment horizontal="center"/>
    </xf>
    <xf numFmtId="9" fontId="1" fillId="0" borderId="0" xfId="212" applyFont="1"/>
    <xf numFmtId="0" fontId="79" fillId="0" borderId="0" xfId="116" applyFont="1"/>
    <xf numFmtId="0" fontId="10" fillId="0" borderId="10" xfId="6" applyBorder="1" applyAlignment="1">
      <alignment horizontal="right"/>
    </xf>
    <xf numFmtId="0" fontId="10" fillId="0" borderId="0" xfId="6" applyAlignment="1">
      <alignment horizontal="right"/>
    </xf>
    <xf numFmtId="0" fontId="1" fillId="0" borderId="0" xfId="209" applyFont="1" applyAlignment="1">
      <alignment horizontal="left" vertical="top" wrapText="1"/>
    </xf>
    <xf numFmtId="0" fontId="1" fillId="0" borderId="0" xfId="209" applyFont="1" applyAlignment="1">
      <alignment horizontal="center"/>
    </xf>
    <xf numFmtId="0" fontId="1" fillId="0" borderId="3" xfId="209" applyFont="1" applyBorder="1" applyAlignment="1">
      <alignment horizontal="left" vertical="center" wrapText="1"/>
    </xf>
    <xf numFmtId="0" fontId="1" fillId="0" borderId="6" xfId="209" applyFont="1" applyBorder="1" applyAlignment="1">
      <alignment horizontal="left" vertical="center" wrapText="1"/>
    </xf>
    <xf numFmtId="0" fontId="1" fillId="0" borderId="3" xfId="210" applyFont="1" applyBorder="1" applyAlignment="1">
      <alignment horizontal="left" vertical="center" wrapText="1"/>
    </xf>
    <xf numFmtId="0" fontId="1" fillId="0" borderId="6" xfId="210" applyFont="1" applyBorder="1" applyAlignment="1">
      <alignment horizontal="left" vertical="center" wrapText="1"/>
    </xf>
    <xf numFmtId="0" fontId="1" fillId="0" borderId="4" xfId="209" applyFont="1" applyBorder="1" applyAlignment="1">
      <alignment horizontal="left" vertical="center" wrapText="1"/>
    </xf>
    <xf numFmtId="0" fontId="1" fillId="0" borderId="2" xfId="209" applyFont="1" applyBorder="1" applyAlignment="1">
      <alignment vertical="top" wrapText="1"/>
    </xf>
    <xf numFmtId="0" fontId="1" fillId="0" borderId="5" xfId="209" applyFont="1" applyBorder="1" applyAlignment="1">
      <alignment vertical="top" wrapText="1"/>
    </xf>
    <xf numFmtId="49" fontId="1" fillId="0" borderId="3" xfId="210" applyNumberFormat="1" applyFont="1" applyBorder="1" applyAlignment="1">
      <alignment horizontal="left" vertical="center" wrapText="1"/>
    </xf>
    <xf numFmtId="49" fontId="1" fillId="0" borderId="6" xfId="210" applyNumberFormat="1" applyFont="1" applyBorder="1" applyAlignment="1">
      <alignment horizontal="left" vertical="center" wrapText="1"/>
    </xf>
    <xf numFmtId="0" fontId="1" fillId="0" borderId="4" xfId="210" applyFont="1" applyBorder="1" applyAlignment="1">
      <alignment horizontal="left" vertical="center" wrapText="1"/>
    </xf>
    <xf numFmtId="0" fontId="1" fillId="0" borderId="2" xfId="209" applyFont="1" applyBorder="1" applyAlignment="1">
      <alignment horizontal="left" vertical="top" wrapText="1"/>
    </xf>
    <xf numFmtId="0" fontId="1" fillId="0" borderId="5" xfId="209" applyFont="1" applyBorder="1" applyAlignment="1">
      <alignment horizontal="left" vertical="top" wrapText="1"/>
    </xf>
    <xf numFmtId="0" fontId="23" fillId="0" borderId="3" xfId="8" applyFont="1" applyBorder="1" applyAlignment="1">
      <alignment horizontal="left" vertical="center" wrapText="1"/>
    </xf>
    <xf numFmtId="0" fontId="23" fillId="0" borderId="6" xfId="8" applyFont="1" applyBorder="1" applyAlignment="1">
      <alignment horizontal="left" vertical="center" wrapText="1"/>
    </xf>
    <xf numFmtId="0" fontId="23" fillId="0" borderId="2" xfId="8" applyFont="1" applyBorder="1" applyAlignment="1">
      <alignment vertical="top" wrapText="1"/>
    </xf>
    <xf numFmtId="0" fontId="23" fillId="0" borderId="5" xfId="8" applyFont="1" applyBorder="1" applyAlignment="1">
      <alignment vertical="top" wrapText="1"/>
    </xf>
    <xf numFmtId="167" fontId="7" fillId="0" borderId="20" xfId="8" applyNumberFormat="1" applyBorder="1" applyAlignment="1">
      <alignment horizontal="right" vertical="center"/>
    </xf>
    <xf numFmtId="167" fontId="7" fillId="0" borderId="23" xfId="8" applyNumberFormat="1" applyBorder="1" applyAlignment="1">
      <alignment horizontal="right" vertical="center"/>
    </xf>
    <xf numFmtId="0" fontId="23" fillId="0" borderId="2" xfId="8" applyFont="1" applyBorder="1" applyAlignment="1">
      <alignment horizontal="left" vertical="top" wrapText="1"/>
    </xf>
    <xf numFmtId="0" fontId="23" fillId="0" borderId="5" xfId="8" applyFont="1" applyBorder="1" applyAlignment="1">
      <alignment horizontal="left" vertical="top" wrapText="1"/>
    </xf>
    <xf numFmtId="0" fontId="23" fillId="0" borderId="4" xfId="8" applyFont="1" applyBorder="1" applyAlignment="1">
      <alignment horizontal="left" vertical="center" wrapText="1"/>
    </xf>
    <xf numFmtId="170" fontId="59" fillId="34" borderId="26" xfId="15" applyNumberFormat="1" applyFont="1" applyFill="1" applyBorder="1" applyAlignment="1">
      <alignment horizontal="center" vertical="center"/>
    </xf>
    <xf numFmtId="170" fontId="59" fillId="34" borderId="27" xfId="15" applyNumberFormat="1" applyFont="1" applyFill="1" applyBorder="1" applyAlignment="1">
      <alignment horizontal="center" vertical="center"/>
    </xf>
    <xf numFmtId="170" fontId="59" fillId="34" borderId="28" xfId="15" applyNumberFormat="1" applyFont="1" applyFill="1" applyBorder="1" applyAlignment="1">
      <alignment horizontal="center" vertical="center"/>
    </xf>
    <xf numFmtId="0" fontId="59" fillId="32" borderId="71" xfId="121" applyFont="1" applyFill="1" applyBorder="1" applyAlignment="1">
      <alignment vertical="top" wrapText="1"/>
    </xf>
    <xf numFmtId="0" fontId="58" fillId="0" borderId="70" xfId="0" applyFont="1" applyBorder="1" applyAlignment="1">
      <alignment wrapText="1"/>
    </xf>
    <xf numFmtId="43" fontId="33" fillId="0" borderId="0" xfId="1" applyFont="1" applyFill="1" applyBorder="1" applyAlignment="1">
      <alignment horizontal="center" vertical="center"/>
    </xf>
    <xf numFmtId="165" fontId="33" fillId="0" borderId="0" xfId="194" applyNumberFormat="1" applyFont="1" applyAlignment="1">
      <alignment horizontal="right" vertical="center"/>
    </xf>
    <xf numFmtId="170" fontId="59" fillId="0" borderId="26" xfId="15" applyNumberFormat="1" applyFont="1" applyBorder="1" applyAlignment="1">
      <alignment horizontal="center" wrapText="1"/>
    </xf>
    <xf numFmtId="170" fontId="59" fillId="0" borderId="27" xfId="15" applyNumberFormat="1" applyFont="1" applyBorder="1" applyAlignment="1">
      <alignment horizontal="center" wrapText="1"/>
    </xf>
    <xf numFmtId="0" fontId="58" fillId="0" borderId="28" xfId="0" applyFont="1" applyBorder="1" applyAlignment="1">
      <alignment wrapText="1"/>
    </xf>
    <xf numFmtId="170" fontId="59" fillId="0" borderId="18" xfId="15" applyNumberFormat="1" applyFont="1" applyBorder="1" applyAlignment="1">
      <alignment horizontal="center" vertical="center"/>
    </xf>
    <xf numFmtId="170" fontId="59" fillId="0" borderId="2" xfId="15" applyNumberFormat="1" applyFont="1" applyBorder="1" applyAlignment="1">
      <alignment horizontal="center" vertical="center"/>
    </xf>
    <xf numFmtId="171" fontId="33" fillId="0" borderId="0" xfId="1" applyNumberFormat="1" applyFont="1" applyFill="1" applyBorder="1" applyAlignment="1">
      <alignment vertical="center"/>
    </xf>
    <xf numFmtId="171" fontId="33" fillId="0" borderId="0" xfId="1" applyNumberFormat="1" applyFont="1" applyFill="1" applyBorder="1" applyAlignment="1">
      <alignment horizontal="center" vertical="center"/>
    </xf>
    <xf numFmtId="0" fontId="59" fillId="34" borderId="26" xfId="116" applyFont="1" applyFill="1" applyBorder="1" applyAlignment="1">
      <alignment horizontal="center" vertical="center"/>
    </xf>
    <xf numFmtId="0" fontId="59" fillId="34" borderId="27" xfId="116" applyFont="1" applyFill="1" applyBorder="1" applyAlignment="1">
      <alignment horizontal="center" vertical="center"/>
    </xf>
    <xf numFmtId="0" fontId="59" fillId="34" borderId="28" xfId="116" applyFont="1" applyFill="1" applyBorder="1" applyAlignment="1">
      <alignment horizontal="center" vertical="center"/>
    </xf>
    <xf numFmtId="0" fontId="59" fillId="34" borderId="26" xfId="194" applyFont="1" applyFill="1" applyBorder="1" applyAlignment="1">
      <alignment horizontal="center" vertical="center"/>
    </xf>
    <xf numFmtId="0" fontId="59" fillId="34" borderId="27" xfId="194" applyFont="1" applyFill="1" applyBorder="1" applyAlignment="1">
      <alignment horizontal="center" vertical="center"/>
    </xf>
    <xf numFmtId="0" fontId="59" fillId="34" borderId="28" xfId="194" applyFont="1" applyFill="1" applyBorder="1" applyAlignment="1">
      <alignment horizontal="center" vertical="center"/>
    </xf>
    <xf numFmtId="0" fontId="59" fillId="0" borderId="26" xfId="116" applyFont="1" applyBorder="1" applyAlignment="1">
      <alignment horizontal="center"/>
    </xf>
    <xf numFmtId="0" fontId="59" fillId="0" borderId="27" xfId="116" applyFont="1" applyBorder="1" applyAlignment="1">
      <alignment horizontal="center"/>
    </xf>
    <xf numFmtId="0" fontId="59" fillId="0" borderId="28" xfId="116" applyFont="1" applyBorder="1" applyAlignment="1">
      <alignment horizontal="center"/>
    </xf>
    <xf numFmtId="0" fontId="59" fillId="0" borderId="0" xfId="194" applyFont="1" applyAlignment="1">
      <alignment horizontal="center"/>
    </xf>
    <xf numFmtId="0" fontId="59" fillId="0" borderId="26" xfId="194" applyFont="1" applyBorder="1" applyAlignment="1">
      <alignment horizontal="center"/>
    </xf>
    <xf numFmtId="0" fontId="59" fillId="0" borderId="27" xfId="194" applyFont="1" applyBorder="1" applyAlignment="1">
      <alignment horizontal="center"/>
    </xf>
    <xf numFmtId="0" fontId="59" fillId="0" borderId="28" xfId="194" applyFont="1" applyBorder="1" applyAlignment="1">
      <alignment horizontal="center"/>
    </xf>
    <xf numFmtId="0" fontId="71" fillId="0" borderId="10" xfId="202" applyBorder="1" applyAlignment="1">
      <alignment horizontal="right"/>
    </xf>
    <xf numFmtId="0" fontId="71" fillId="0" borderId="0" xfId="202" applyAlignment="1">
      <alignment horizontal="right"/>
    </xf>
    <xf numFmtId="0" fontId="11" fillId="3" borderId="2" xfId="213" applyFont="1" applyFill="1" applyBorder="1" applyAlignment="1">
      <alignment horizontal="left"/>
    </xf>
    <xf numFmtId="0" fontId="11" fillId="3" borderId="3" xfId="213" applyFont="1" applyFill="1" applyBorder="1" applyAlignment="1">
      <alignment horizontal="left"/>
    </xf>
    <xf numFmtId="0" fontId="78" fillId="9" borderId="0" xfId="213" applyFill="1" applyAlignment="1">
      <alignment horizontal="center"/>
    </xf>
    <xf numFmtId="43" fontId="17" fillId="0" borderId="0" xfId="1" applyFont="1" applyFill="1" applyBorder="1" applyAlignment="1">
      <alignment horizontal="center" vertical="center"/>
    </xf>
    <xf numFmtId="43" fontId="17" fillId="0" borderId="16" xfId="1" applyFont="1" applyFill="1" applyBorder="1" applyAlignment="1">
      <alignment horizontal="center" vertical="center"/>
    </xf>
    <xf numFmtId="165" fontId="17" fillId="0" borderId="0" xfId="194" applyNumberFormat="1" applyFont="1" applyAlignment="1">
      <alignment horizontal="right" vertical="center"/>
    </xf>
    <xf numFmtId="165" fontId="17" fillId="0" borderId="16" xfId="194" applyNumberFormat="1" applyFont="1" applyBorder="1" applyAlignment="1">
      <alignment horizontal="right" vertical="center"/>
    </xf>
    <xf numFmtId="170" fontId="29" fillId="0" borderId="26" xfId="15" applyNumberFormat="1" applyFont="1" applyBorder="1" applyAlignment="1">
      <alignment horizontal="center"/>
    </xf>
    <xf numFmtId="170" fontId="29" fillId="0" borderId="27" xfId="15" applyNumberFormat="1" applyFont="1" applyBorder="1" applyAlignment="1">
      <alignment horizontal="center"/>
    </xf>
    <xf numFmtId="171" fontId="17" fillId="0" borderId="0" xfId="1" applyNumberFormat="1" applyFont="1" applyFill="1" applyBorder="1" applyAlignment="1">
      <alignment vertical="center"/>
    </xf>
    <xf numFmtId="171" fontId="17" fillId="0" borderId="16" xfId="1" applyNumberFormat="1" applyFont="1" applyFill="1" applyBorder="1" applyAlignment="1">
      <alignment vertical="center"/>
    </xf>
    <xf numFmtId="171" fontId="17" fillId="0" borderId="0" xfId="1" applyNumberFormat="1" applyFont="1" applyFill="1" applyBorder="1" applyAlignment="1">
      <alignment horizontal="center" vertical="center"/>
    </xf>
    <xf numFmtId="171" fontId="17" fillId="0" borderId="16" xfId="1" applyNumberFormat="1" applyFont="1" applyFill="1" applyBorder="1" applyAlignment="1">
      <alignment horizontal="center" vertical="center"/>
    </xf>
    <xf numFmtId="0" fontId="13" fillId="0" borderId="26" xfId="116" applyFont="1" applyBorder="1" applyAlignment="1">
      <alignment horizontal="center"/>
    </xf>
    <xf numFmtId="0" fontId="13" fillId="0" borderId="27" xfId="116" applyFont="1" applyBorder="1" applyAlignment="1">
      <alignment horizontal="center"/>
    </xf>
    <xf numFmtId="0" fontId="13" fillId="0" borderId="28" xfId="116" applyFont="1" applyBorder="1" applyAlignment="1">
      <alignment horizontal="center"/>
    </xf>
    <xf numFmtId="0" fontId="13" fillId="0" borderId="26" xfId="194" applyFont="1" applyBorder="1" applyAlignment="1">
      <alignment horizontal="center"/>
    </xf>
    <xf numFmtId="0" fontId="13" fillId="0" borderId="27" xfId="194" applyFont="1" applyBorder="1" applyAlignment="1">
      <alignment horizontal="center"/>
    </xf>
    <xf numFmtId="0" fontId="13" fillId="0" borderId="28" xfId="194" applyFont="1" applyBorder="1" applyAlignment="1">
      <alignment horizontal="center"/>
    </xf>
    <xf numFmtId="0" fontId="13" fillId="0" borderId="0" xfId="194" applyFont="1" applyAlignment="1">
      <alignment horizontal="center"/>
    </xf>
    <xf numFmtId="170" fontId="29" fillId="0" borderId="26" xfId="15" applyNumberFormat="1" applyFont="1" applyBorder="1" applyAlignment="1">
      <alignment horizontal="center" vertical="center"/>
    </xf>
    <xf numFmtId="170" fontId="29" fillId="0" borderId="27" xfId="15" applyNumberFormat="1" applyFont="1" applyBorder="1" applyAlignment="1">
      <alignment horizontal="center" vertical="center"/>
    </xf>
    <xf numFmtId="170" fontId="29" fillId="0" borderId="28" xfId="15" applyNumberFormat="1" applyFont="1" applyBorder="1" applyAlignment="1">
      <alignment horizontal="center" vertical="center"/>
    </xf>
    <xf numFmtId="0" fontId="13" fillId="0" borderId="5" xfId="0" applyFont="1" applyBorder="1" applyAlignment="1">
      <alignment wrapText="1"/>
    </xf>
    <xf numFmtId="0" fontId="0" fillId="0" borderId="5" xfId="0" applyBorder="1" applyAlignment="1">
      <alignment wrapText="1"/>
    </xf>
    <xf numFmtId="10" fontId="10" fillId="0" borderId="8" xfId="0" applyNumberFormat="1" applyFont="1" applyBorder="1" applyAlignment="1">
      <alignment horizontal="center" wrapText="1"/>
    </xf>
    <xf numFmtId="0" fontId="0" fillId="0" borderId="8" xfId="0" applyBorder="1" applyAlignment="1">
      <alignment horizontal="center" wrapText="1"/>
    </xf>
    <xf numFmtId="10" fontId="10" fillId="0" borderId="5" xfId="0" applyNumberFormat="1" applyFont="1" applyBorder="1" applyAlignment="1">
      <alignment horizontal="center" wrapText="1"/>
    </xf>
    <xf numFmtId="0" fontId="28" fillId="0" borderId="5" xfId="0" applyFont="1" applyBorder="1" applyAlignment="1">
      <alignment horizontal="center" wrapText="1"/>
    </xf>
    <xf numFmtId="10" fontId="10" fillId="0" borderId="0" xfId="11" applyNumberFormat="1" applyFont="1" applyAlignment="1">
      <alignment horizontal="center" wrapText="1"/>
    </xf>
    <xf numFmtId="0" fontId="0" fillId="0" borderId="0" xfId="0" applyAlignment="1">
      <alignment horizontal="center" wrapText="1"/>
    </xf>
    <xf numFmtId="10" fontId="10" fillId="0" borderId="62" xfId="11" applyNumberFormat="1" applyFont="1" applyBorder="1" applyAlignment="1">
      <alignment horizontal="center" wrapText="1"/>
    </xf>
    <xf numFmtId="10" fontId="10" fillId="0" borderId="0" xfId="0" applyNumberFormat="1" applyFont="1" applyAlignment="1">
      <alignment horizontal="center" wrapText="1"/>
    </xf>
    <xf numFmtId="181" fontId="13" fillId="0" borderId="73" xfId="1" applyNumberFormat="1" applyFont="1" applyBorder="1" applyAlignment="1">
      <alignment horizontal="center" wrapText="1"/>
    </xf>
    <xf numFmtId="181" fontId="0" fillId="0" borderId="73" xfId="1" applyNumberFormat="1" applyFont="1" applyBorder="1" applyAlignment="1">
      <alignment horizontal="center" wrapText="1"/>
    </xf>
    <xf numFmtId="165" fontId="13" fillId="0" borderId="73" xfId="0" applyNumberFormat="1" applyFont="1" applyBorder="1" applyAlignment="1">
      <alignment horizontal="center" wrapText="1"/>
    </xf>
    <xf numFmtId="165" fontId="0" fillId="0" borderId="73" xfId="0" applyNumberFormat="1" applyBorder="1" applyAlignment="1">
      <alignment horizontal="center" wrapText="1"/>
    </xf>
    <xf numFmtId="170" fontId="10" fillId="0" borderId="0" xfId="0" applyNumberFormat="1" applyFont="1" applyAlignment="1">
      <alignment wrapText="1"/>
    </xf>
    <xf numFmtId="0" fontId="0" fillId="0" borderId="0" xfId="0" applyAlignment="1">
      <alignment wrapText="1"/>
    </xf>
    <xf numFmtId="10" fontId="10" fillId="0" borderId="0" xfId="3" applyNumberFormat="1" applyFont="1" applyBorder="1" applyAlignment="1">
      <alignment horizontal="center" wrapText="1"/>
    </xf>
    <xf numFmtId="10" fontId="0" fillId="0" borderId="0" xfId="3" applyNumberFormat="1" applyFont="1" applyBorder="1" applyAlignment="1">
      <alignment horizontal="center" wrapText="1"/>
    </xf>
    <xf numFmtId="10" fontId="10" fillId="0" borderId="70" xfId="3" applyNumberFormat="1" applyFont="1" applyBorder="1" applyAlignment="1">
      <alignment horizontal="center" wrapText="1"/>
    </xf>
    <xf numFmtId="10" fontId="0" fillId="0" borderId="70" xfId="3" applyNumberFormat="1" applyFont="1" applyBorder="1" applyAlignment="1">
      <alignment horizontal="center" wrapText="1"/>
    </xf>
    <xf numFmtId="0" fontId="10" fillId="0" borderId="19" xfId="11" applyFont="1" applyBorder="1" applyAlignment="1">
      <alignment wrapText="1"/>
    </xf>
    <xf numFmtId="0" fontId="0" fillId="0" borderId="19" xfId="0" applyBorder="1" applyAlignment="1">
      <alignment wrapText="1"/>
    </xf>
    <xf numFmtId="170" fontId="10" fillId="0" borderId="8" xfId="11" applyNumberFormat="1" applyFont="1" applyBorder="1" applyAlignment="1">
      <alignment wrapText="1"/>
    </xf>
    <xf numFmtId="0" fontId="0" fillId="0" borderId="8" xfId="0" applyBorder="1" applyAlignment="1">
      <alignment wrapText="1"/>
    </xf>
    <xf numFmtId="170" fontId="10" fillId="0" borderId="0" xfId="11" applyNumberFormat="1" applyFont="1" applyAlignment="1">
      <alignment wrapText="1"/>
    </xf>
    <xf numFmtId="167" fontId="10" fillId="0" borderId="70" xfId="0" applyNumberFormat="1" applyFont="1" applyBorder="1" applyAlignment="1">
      <alignment horizontal="center" wrapText="1"/>
    </xf>
    <xf numFmtId="167" fontId="0" fillId="0" borderId="70" xfId="0" applyNumberFormat="1" applyBorder="1" applyAlignment="1">
      <alignment horizontal="center" wrapText="1"/>
    </xf>
    <xf numFmtId="0" fontId="13" fillId="0" borderId="75" xfId="0" applyFont="1" applyBorder="1" applyAlignment="1">
      <alignment horizontal="center" wrapText="1"/>
    </xf>
    <xf numFmtId="0" fontId="14" fillId="0" borderId="75" xfId="0" applyFont="1" applyBorder="1" applyAlignment="1">
      <alignment horizontal="center" wrapText="1"/>
    </xf>
    <xf numFmtId="0" fontId="13" fillId="0" borderId="75" xfId="11" applyFont="1" applyBorder="1" applyAlignment="1">
      <alignment horizontal="center" wrapText="1"/>
    </xf>
    <xf numFmtId="167" fontId="10" fillId="0" borderId="0" xfId="11" applyNumberFormat="1" applyFont="1" applyAlignment="1">
      <alignment horizontal="center" wrapText="1"/>
    </xf>
    <xf numFmtId="167" fontId="10" fillId="0" borderId="70" xfId="11" applyNumberFormat="1" applyFont="1" applyBorder="1" applyAlignment="1">
      <alignment horizontal="center" wrapText="1"/>
    </xf>
    <xf numFmtId="167" fontId="10" fillId="0" borderId="0" xfId="0" applyNumberFormat="1" applyFont="1" applyAlignment="1">
      <alignment horizontal="center" wrapText="1"/>
    </xf>
    <xf numFmtId="0" fontId="10" fillId="0" borderId="19" xfId="0" applyFont="1" applyBorder="1" applyAlignment="1">
      <alignment wrapText="1"/>
    </xf>
    <xf numFmtId="170" fontId="10" fillId="0" borderId="8" xfId="0" applyNumberFormat="1" applyFont="1" applyBorder="1" applyAlignment="1">
      <alignment wrapText="1"/>
    </xf>
    <xf numFmtId="0" fontId="13" fillId="34" borderId="26" xfId="0" applyFont="1" applyFill="1" applyBorder="1" applyAlignment="1">
      <alignment horizontal="center"/>
    </xf>
    <xf numFmtId="0" fontId="13" fillId="34" borderId="27" xfId="0" applyFont="1" applyFill="1" applyBorder="1" applyAlignment="1">
      <alignment horizontal="center"/>
    </xf>
    <xf numFmtId="0" fontId="13" fillId="34" borderId="28" xfId="0" applyFont="1" applyFill="1" applyBorder="1" applyAlignment="1">
      <alignment horizontal="center"/>
    </xf>
    <xf numFmtId="0" fontId="13" fillId="34" borderId="26" xfId="11" applyFont="1" applyFill="1" applyBorder="1" applyAlignment="1">
      <alignment horizontal="center"/>
    </xf>
    <xf numFmtId="0" fontId="13" fillId="34" borderId="27" xfId="11" applyFont="1" applyFill="1" applyBorder="1" applyAlignment="1">
      <alignment horizontal="center"/>
    </xf>
    <xf numFmtId="0" fontId="13" fillId="34" borderId="28" xfId="11" applyFont="1" applyFill="1" applyBorder="1" applyAlignment="1">
      <alignment horizontal="center"/>
    </xf>
    <xf numFmtId="7" fontId="10" fillId="0" borderId="70" xfId="2" applyNumberFormat="1" applyFont="1" applyBorder="1" applyAlignment="1">
      <alignment horizontal="center" wrapText="1"/>
    </xf>
    <xf numFmtId="7" fontId="0" fillId="0" borderId="70" xfId="2" applyNumberFormat="1" applyFont="1" applyBorder="1" applyAlignment="1">
      <alignment horizontal="center" wrapText="1"/>
    </xf>
    <xf numFmtId="0" fontId="4" fillId="32" borderId="80" xfId="0" applyFont="1" applyFill="1" applyBorder="1" applyAlignment="1">
      <alignment wrapText="1"/>
    </xf>
    <xf numFmtId="0" fontId="28" fillId="0" borderId="80" xfId="0" applyFont="1" applyBorder="1" applyAlignment="1">
      <alignment wrapText="1"/>
    </xf>
    <xf numFmtId="0" fontId="28" fillId="0" borderId="61" xfId="0" applyFont="1" applyBorder="1" applyAlignment="1">
      <alignment wrapText="1"/>
    </xf>
    <xf numFmtId="10" fontId="58" fillId="32" borderId="64" xfId="173" applyNumberFormat="1" applyFont="1" applyFill="1" applyBorder="1" applyAlignment="1">
      <alignment horizontal="center" wrapText="1"/>
    </xf>
    <xf numFmtId="10" fontId="28" fillId="0" borderId="64" xfId="173" applyNumberFormat="1" applyFont="1" applyBorder="1" applyAlignment="1">
      <alignment horizontal="center" wrapText="1"/>
    </xf>
    <xf numFmtId="0" fontId="28" fillId="0" borderId="64" xfId="0" applyFont="1" applyBorder="1" applyAlignment="1">
      <alignment horizontal="center" wrapText="1"/>
    </xf>
    <xf numFmtId="167" fontId="58" fillId="32" borderId="80" xfId="0" applyNumberFormat="1" applyFont="1" applyFill="1" applyBorder="1" applyAlignment="1">
      <alignment horizontal="center" wrapText="1"/>
    </xf>
    <xf numFmtId="167" fontId="28" fillId="0" borderId="80" xfId="0" applyNumberFormat="1" applyFont="1" applyBorder="1" applyAlignment="1">
      <alignment horizontal="center" wrapText="1"/>
    </xf>
    <xf numFmtId="170" fontId="58" fillId="32" borderId="59" xfId="15" applyNumberFormat="1" applyFont="1" applyFill="1" applyBorder="1" applyAlignment="1">
      <alignment wrapText="1"/>
    </xf>
    <xf numFmtId="0" fontId="28" fillId="0" borderId="59" xfId="0" applyFont="1" applyBorder="1" applyAlignment="1">
      <alignment wrapText="1"/>
    </xf>
    <xf numFmtId="0" fontId="28" fillId="0" borderId="66" xfId="0" applyFont="1" applyBorder="1" applyAlignment="1">
      <alignment wrapText="1"/>
    </xf>
    <xf numFmtId="167" fontId="58" fillId="32" borderId="94" xfId="0" applyNumberFormat="1" applyFont="1" applyFill="1" applyBorder="1" applyAlignment="1">
      <alignment horizontal="center" wrapText="1"/>
    </xf>
    <xf numFmtId="167" fontId="0" fillId="0" borderId="90" xfId="0" applyNumberFormat="1" applyBorder="1" applyAlignment="1">
      <alignment horizontal="center" wrapText="1"/>
    </xf>
    <xf numFmtId="167" fontId="0" fillId="0" borderId="95" xfId="0" applyNumberFormat="1" applyBorder="1" applyAlignment="1">
      <alignment horizontal="center" wrapText="1"/>
    </xf>
    <xf numFmtId="0" fontId="4" fillId="32" borderId="94" xfId="0" applyFont="1" applyFill="1" applyBorder="1" applyAlignment="1">
      <alignment wrapText="1"/>
    </xf>
    <xf numFmtId="0" fontId="0" fillId="0" borderId="90" xfId="0" applyBorder="1" applyAlignment="1">
      <alignment wrapText="1"/>
    </xf>
    <xf numFmtId="0" fontId="0" fillId="0" borderId="91" xfId="0" applyBorder="1" applyAlignment="1">
      <alignment wrapText="1"/>
    </xf>
    <xf numFmtId="10" fontId="58" fillId="32" borderId="80" xfId="173" applyNumberFormat="1" applyFont="1" applyFill="1" applyBorder="1" applyAlignment="1">
      <alignment horizontal="center" wrapText="1"/>
    </xf>
    <xf numFmtId="10" fontId="28" fillId="0" borderId="80" xfId="173" applyNumberFormat="1" applyFont="1" applyBorder="1" applyAlignment="1">
      <alignment horizontal="center" wrapText="1"/>
    </xf>
    <xf numFmtId="0" fontId="28" fillId="0" borderId="80" xfId="0" applyFont="1" applyBorder="1" applyAlignment="1">
      <alignment horizontal="center" wrapText="1"/>
    </xf>
    <xf numFmtId="10" fontId="58" fillId="32" borderId="59" xfId="15" applyNumberFormat="1" applyFont="1" applyFill="1" applyBorder="1" applyAlignment="1">
      <alignment horizontal="center" wrapText="1"/>
    </xf>
    <xf numFmtId="0" fontId="28" fillId="0" borderId="59" xfId="0" applyFont="1" applyBorder="1" applyAlignment="1">
      <alignment horizontal="center" wrapText="1"/>
    </xf>
    <xf numFmtId="0" fontId="4" fillId="32" borderId="64" xfId="0" applyFont="1" applyFill="1" applyBorder="1" applyAlignment="1">
      <alignment wrapText="1"/>
    </xf>
    <xf numFmtId="0" fontId="28" fillId="0" borderId="64" xfId="0" applyFont="1" applyBorder="1" applyAlignment="1">
      <alignment wrapText="1"/>
    </xf>
    <xf numFmtId="0" fontId="28" fillId="0" borderId="65" xfId="0" applyFont="1" applyBorder="1" applyAlignment="1">
      <alignment wrapText="1"/>
    </xf>
    <xf numFmtId="0" fontId="13" fillId="0" borderId="73" xfId="0" applyFont="1" applyBorder="1" applyAlignment="1">
      <alignment horizontal="center" wrapText="1"/>
    </xf>
    <xf numFmtId="0" fontId="0" fillId="0" borderId="73" xfId="0" applyBorder="1" applyAlignment="1">
      <alignment horizontal="center" wrapText="1"/>
    </xf>
    <xf numFmtId="170" fontId="59" fillId="32" borderId="26" xfId="15" applyNumberFormat="1" applyFont="1" applyFill="1" applyBorder="1" applyAlignment="1">
      <alignment horizontal="center" wrapText="1"/>
    </xf>
    <xf numFmtId="170" fontId="59" fillId="32" borderId="27" xfId="15" applyNumberFormat="1" applyFont="1" applyFill="1" applyBorder="1" applyAlignment="1">
      <alignment horizontal="center" wrapText="1"/>
    </xf>
    <xf numFmtId="0" fontId="0" fillId="0" borderId="27" xfId="0" applyBorder="1" applyAlignment="1">
      <alignment wrapText="1"/>
    </xf>
    <xf numFmtId="0" fontId="0" fillId="0" borderId="28" xfId="0" applyBorder="1" applyAlignment="1">
      <alignment wrapText="1"/>
    </xf>
    <xf numFmtId="0" fontId="66" fillId="32" borderId="94" xfId="0" applyFont="1" applyFill="1" applyBorder="1" applyAlignment="1">
      <alignment wrapText="1"/>
    </xf>
    <xf numFmtId="0" fontId="67" fillId="0" borderId="90" xfId="0" applyFont="1" applyBorder="1" applyAlignment="1">
      <alignment wrapText="1"/>
    </xf>
    <xf numFmtId="0" fontId="67" fillId="0" borderId="91" xfId="0" applyFont="1" applyBorder="1" applyAlignment="1">
      <alignment wrapText="1"/>
    </xf>
    <xf numFmtId="0" fontId="13" fillId="0" borderId="26" xfId="0" applyFont="1" applyBorder="1" applyAlignment="1">
      <alignment horizontal="center"/>
    </xf>
    <xf numFmtId="0" fontId="13" fillId="0" borderId="27" xfId="0" applyFont="1" applyBorder="1" applyAlignment="1">
      <alignment horizontal="center"/>
    </xf>
    <xf numFmtId="0" fontId="13" fillId="0" borderId="28" xfId="0" applyFont="1" applyBorder="1" applyAlignment="1">
      <alignment horizontal="center"/>
    </xf>
    <xf numFmtId="170" fontId="59" fillId="32" borderId="15" xfId="15" applyNumberFormat="1" applyFont="1" applyFill="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180" fontId="9" fillId="32" borderId="94" xfId="0" applyNumberFormat="1" applyFont="1" applyFill="1" applyBorder="1" applyAlignment="1">
      <alignment horizontal="center" wrapText="1"/>
    </xf>
    <xf numFmtId="0" fontId="14" fillId="0" borderId="90" xfId="0" applyFont="1" applyBorder="1" applyAlignment="1">
      <alignment horizontal="center" wrapText="1"/>
    </xf>
    <xf numFmtId="0" fontId="14" fillId="0" borderId="95" xfId="0" applyFont="1" applyBorder="1" applyAlignment="1">
      <alignment horizontal="center" wrapText="1"/>
    </xf>
    <xf numFmtId="180" fontId="4" fillId="32" borderId="93" xfId="0" applyNumberFormat="1" applyFont="1" applyFill="1" applyBorder="1" applyAlignment="1">
      <alignment horizontal="center" vertical="center" wrapText="1"/>
    </xf>
    <xf numFmtId="0" fontId="0" fillId="0" borderId="96" xfId="0" applyBorder="1" applyAlignment="1">
      <alignment horizontal="center" vertical="center" wrapText="1"/>
    </xf>
    <xf numFmtId="180" fontId="33" fillId="32" borderId="93" xfId="15" applyNumberFormat="1" applyFont="1" applyFill="1" applyBorder="1" applyAlignment="1">
      <alignment horizontal="center" vertical="center" wrapText="1"/>
    </xf>
    <xf numFmtId="170" fontId="60" fillId="33" borderId="18" xfId="15" applyNumberFormat="1" applyFont="1" applyFill="1" applyBorder="1" applyAlignment="1">
      <alignment horizontal="center" vertical="center" wrapText="1"/>
    </xf>
    <xf numFmtId="170" fontId="60" fillId="33" borderId="2" xfId="15" applyNumberFormat="1" applyFont="1" applyFill="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xf numFmtId="170" fontId="59" fillId="32" borderId="80" xfId="15" applyNumberFormat="1" applyFont="1" applyFill="1" applyBorder="1" applyAlignment="1">
      <alignment horizontal="center" wrapText="1"/>
    </xf>
    <xf numFmtId="0" fontId="0" fillId="0" borderId="80" xfId="0" applyBorder="1" applyAlignment="1">
      <alignment wrapText="1"/>
    </xf>
    <xf numFmtId="0" fontId="0" fillId="0" borderId="61" xfId="0" applyBorder="1" applyAlignment="1">
      <alignment wrapText="1"/>
    </xf>
    <xf numFmtId="0" fontId="13" fillId="0" borderId="26" xfId="11" applyFont="1" applyBorder="1" applyAlignment="1">
      <alignment horizontal="center"/>
    </xf>
    <xf numFmtId="0" fontId="13" fillId="0" borderId="27" xfId="11" applyFont="1" applyBorder="1" applyAlignment="1">
      <alignment horizontal="center"/>
    </xf>
    <xf numFmtId="0" fontId="13" fillId="0" borderId="28" xfId="11" applyFont="1" applyBorder="1" applyAlignment="1">
      <alignment horizontal="center"/>
    </xf>
    <xf numFmtId="0" fontId="8" fillId="0" borderId="0" xfId="0" applyFont="1" applyAlignment="1">
      <alignment wrapText="1"/>
    </xf>
    <xf numFmtId="0" fontId="57" fillId="0" borderId="0" xfId="191" applyFont="1" applyAlignment="1">
      <alignment horizontal="center" vertical="top"/>
    </xf>
  </cellXfs>
  <cellStyles count="214">
    <cellStyle name="20% - Accent1 2" xfId="16" xr:uid="{00000000-0005-0000-0000-000000000000}"/>
    <cellStyle name="20% - Accent2 2" xfId="17" xr:uid="{00000000-0005-0000-0000-000001000000}"/>
    <cellStyle name="20% - Accent3 2" xfId="18" xr:uid="{00000000-0005-0000-0000-000002000000}"/>
    <cellStyle name="20% - Accent4 2" xfId="19" xr:uid="{00000000-0005-0000-0000-000003000000}"/>
    <cellStyle name="20% - Accent5 2" xfId="20" xr:uid="{00000000-0005-0000-0000-000004000000}"/>
    <cellStyle name="20% - Accent6 2" xfId="21" xr:uid="{00000000-0005-0000-0000-000005000000}"/>
    <cellStyle name="40% - Accent1 2" xfId="22" xr:uid="{00000000-0005-0000-0000-000006000000}"/>
    <cellStyle name="40% - Accent2 2" xfId="23" xr:uid="{00000000-0005-0000-0000-000007000000}"/>
    <cellStyle name="40% - Accent3 2" xfId="24" xr:uid="{00000000-0005-0000-0000-000008000000}"/>
    <cellStyle name="40% - Accent4 2" xfId="25" xr:uid="{00000000-0005-0000-0000-000009000000}"/>
    <cellStyle name="40% - Accent5 2" xfId="26" xr:uid="{00000000-0005-0000-0000-00000A000000}"/>
    <cellStyle name="40% - Accent6 2" xfId="27" xr:uid="{00000000-0005-0000-0000-00000B000000}"/>
    <cellStyle name="60% - Accent1 2" xfId="28" xr:uid="{00000000-0005-0000-0000-00000C000000}"/>
    <cellStyle name="60% - Accent2 2" xfId="29" xr:uid="{00000000-0005-0000-0000-00000D000000}"/>
    <cellStyle name="60% - Accent3 2" xfId="30" xr:uid="{00000000-0005-0000-0000-00000E000000}"/>
    <cellStyle name="60% - Accent4 2" xfId="31" xr:uid="{00000000-0005-0000-0000-00000F000000}"/>
    <cellStyle name="60% - Accent5 2" xfId="32" xr:uid="{00000000-0005-0000-0000-000010000000}"/>
    <cellStyle name="60% - Accent6 2" xfId="33" xr:uid="{00000000-0005-0000-0000-000011000000}"/>
    <cellStyle name="Accent1 2" xfId="34" xr:uid="{00000000-0005-0000-0000-000012000000}"/>
    <cellStyle name="Accent2 2" xfId="35" xr:uid="{00000000-0005-0000-0000-000013000000}"/>
    <cellStyle name="Accent3 2" xfId="36" xr:uid="{00000000-0005-0000-0000-000014000000}"/>
    <cellStyle name="Accent4 2" xfId="37" xr:uid="{00000000-0005-0000-0000-000015000000}"/>
    <cellStyle name="Accent5 2" xfId="38" xr:uid="{00000000-0005-0000-0000-000016000000}"/>
    <cellStyle name="Accent6 2" xfId="39" xr:uid="{00000000-0005-0000-0000-000017000000}"/>
    <cellStyle name="Bad 2" xfId="40" xr:uid="{00000000-0005-0000-0000-000018000000}"/>
    <cellStyle name="Calculation 2" xfId="41" xr:uid="{00000000-0005-0000-0000-000019000000}"/>
    <cellStyle name="Check Cell 2" xfId="42" xr:uid="{00000000-0005-0000-0000-00001A000000}"/>
    <cellStyle name="Comma" xfId="1" builtinId="3"/>
    <cellStyle name="Comma 10" xfId="43" xr:uid="{00000000-0005-0000-0000-00001C000000}"/>
    <cellStyle name="Comma 11" xfId="44" xr:uid="{00000000-0005-0000-0000-00001D000000}"/>
    <cellStyle name="Comma 12" xfId="45" xr:uid="{00000000-0005-0000-0000-00001E000000}"/>
    <cellStyle name="Comma 12 2" xfId="46" xr:uid="{00000000-0005-0000-0000-00001F000000}"/>
    <cellStyle name="Comma 12 2 2" xfId="47" xr:uid="{00000000-0005-0000-0000-000020000000}"/>
    <cellStyle name="Comma 12 2 2 2" xfId="193" xr:uid="{531AC098-8110-4FE2-8AA0-53F24C56884C}"/>
    <cellStyle name="Comma 13" xfId="48" xr:uid="{00000000-0005-0000-0000-000021000000}"/>
    <cellStyle name="Comma 14" xfId="49" xr:uid="{00000000-0005-0000-0000-000022000000}"/>
    <cellStyle name="Comma 2" xfId="12" xr:uid="{00000000-0005-0000-0000-000023000000}"/>
    <cellStyle name="Comma 2 2" xfId="50" xr:uid="{00000000-0005-0000-0000-000024000000}"/>
    <cellStyle name="Comma 2 3" xfId="195" xr:uid="{9EFB7341-FDA0-4324-8388-A1DC57E24980}"/>
    <cellStyle name="Comma 3" xfId="51" xr:uid="{00000000-0005-0000-0000-000025000000}"/>
    <cellStyle name="Comma 3 2" xfId="52" xr:uid="{00000000-0005-0000-0000-000026000000}"/>
    <cellStyle name="Comma 3 3" xfId="53" xr:uid="{00000000-0005-0000-0000-000027000000}"/>
    <cellStyle name="Comma 4" xfId="54" xr:uid="{00000000-0005-0000-0000-000028000000}"/>
    <cellStyle name="Comma 4 2" xfId="55" xr:uid="{00000000-0005-0000-0000-000029000000}"/>
    <cellStyle name="Comma 5" xfId="56" xr:uid="{00000000-0005-0000-0000-00002A000000}"/>
    <cellStyle name="Comma 5 2" xfId="57" xr:uid="{00000000-0005-0000-0000-00002B000000}"/>
    <cellStyle name="Comma 6" xfId="58" xr:uid="{00000000-0005-0000-0000-00002C000000}"/>
    <cellStyle name="Comma 6 2" xfId="59" xr:uid="{00000000-0005-0000-0000-00002D000000}"/>
    <cellStyle name="Comma 7" xfId="60" xr:uid="{00000000-0005-0000-0000-00002E000000}"/>
    <cellStyle name="Comma 7 2" xfId="61" xr:uid="{00000000-0005-0000-0000-00002F000000}"/>
    <cellStyle name="Comma 8" xfId="62" xr:uid="{00000000-0005-0000-0000-000030000000}"/>
    <cellStyle name="Comma 9" xfId="63" xr:uid="{00000000-0005-0000-0000-000031000000}"/>
    <cellStyle name="Currency" xfId="2" builtinId="4"/>
    <cellStyle name="Currency [0] 2" xfId="64" xr:uid="{00000000-0005-0000-0000-000033000000}"/>
    <cellStyle name="Currency 10" xfId="65" xr:uid="{00000000-0005-0000-0000-000034000000}"/>
    <cellStyle name="Currency 11" xfId="211" xr:uid="{0B842564-BCA0-4694-AFEE-27CCC8FDA6BE}"/>
    <cellStyle name="Currency 2" xfId="13" xr:uid="{00000000-0005-0000-0000-000035000000}"/>
    <cellStyle name="Currency 2 2" xfId="66" xr:uid="{00000000-0005-0000-0000-000036000000}"/>
    <cellStyle name="Currency 2 2 2" xfId="67" xr:uid="{00000000-0005-0000-0000-000037000000}"/>
    <cellStyle name="Currency 2 3" xfId="68" xr:uid="{00000000-0005-0000-0000-000038000000}"/>
    <cellStyle name="Currency 2 4" xfId="69" xr:uid="{00000000-0005-0000-0000-000039000000}"/>
    <cellStyle name="Currency 2 5" xfId="196" xr:uid="{71311519-3500-4DA6-ADE2-33C13F047567}"/>
    <cellStyle name="Currency 3" xfId="70" xr:uid="{00000000-0005-0000-0000-00003A000000}"/>
    <cellStyle name="Currency 3 2" xfId="71" xr:uid="{00000000-0005-0000-0000-00003B000000}"/>
    <cellStyle name="Currency 3 3" xfId="72" xr:uid="{00000000-0005-0000-0000-00003C000000}"/>
    <cellStyle name="Currency 4" xfId="73" xr:uid="{00000000-0005-0000-0000-00003D000000}"/>
    <cellStyle name="Currency 4 2" xfId="74" xr:uid="{00000000-0005-0000-0000-00003E000000}"/>
    <cellStyle name="Currency 4 2 2" xfId="75" xr:uid="{00000000-0005-0000-0000-00003F000000}"/>
    <cellStyle name="Currency 4 3" xfId="76" xr:uid="{00000000-0005-0000-0000-000040000000}"/>
    <cellStyle name="Currency 4 4" xfId="77" xr:uid="{00000000-0005-0000-0000-000041000000}"/>
    <cellStyle name="Currency 5" xfId="78" xr:uid="{00000000-0005-0000-0000-000042000000}"/>
    <cellStyle name="Currency 5 2" xfId="79" xr:uid="{00000000-0005-0000-0000-000043000000}"/>
    <cellStyle name="Currency 5 2 2" xfId="80" xr:uid="{00000000-0005-0000-0000-000044000000}"/>
    <cellStyle name="Currency 5 3" xfId="81" xr:uid="{00000000-0005-0000-0000-000045000000}"/>
    <cellStyle name="Currency 5 3 2" xfId="82" xr:uid="{00000000-0005-0000-0000-000046000000}"/>
    <cellStyle name="Currency 5 3 3" xfId="83" xr:uid="{00000000-0005-0000-0000-000047000000}"/>
    <cellStyle name="Currency 5 4" xfId="84" xr:uid="{00000000-0005-0000-0000-000048000000}"/>
    <cellStyle name="Currency 5 5" xfId="85" xr:uid="{00000000-0005-0000-0000-000049000000}"/>
    <cellStyle name="Currency 5 6" xfId="86" xr:uid="{00000000-0005-0000-0000-00004A000000}"/>
    <cellStyle name="Currency 6" xfId="87" xr:uid="{00000000-0005-0000-0000-00004B000000}"/>
    <cellStyle name="Currency 6 2" xfId="88" xr:uid="{00000000-0005-0000-0000-00004C000000}"/>
    <cellStyle name="Currency 7" xfId="89" xr:uid="{00000000-0005-0000-0000-00004D000000}"/>
    <cellStyle name="Currency 8" xfId="90" xr:uid="{00000000-0005-0000-0000-00004E000000}"/>
    <cellStyle name="Currency 9" xfId="91" xr:uid="{00000000-0005-0000-0000-00004F000000}"/>
    <cellStyle name="Explanatory Text 2" xfId="92" xr:uid="{00000000-0005-0000-0000-000050000000}"/>
    <cellStyle name="Good 2" xfId="93" xr:uid="{00000000-0005-0000-0000-000051000000}"/>
    <cellStyle name="Heading 1 2" xfId="94" xr:uid="{00000000-0005-0000-0000-000052000000}"/>
    <cellStyle name="Heading 2 2" xfId="95" xr:uid="{00000000-0005-0000-0000-000053000000}"/>
    <cellStyle name="Heading 3 2" xfId="96" xr:uid="{00000000-0005-0000-0000-000054000000}"/>
    <cellStyle name="Heading 4 2" xfId="97" xr:uid="{00000000-0005-0000-0000-000055000000}"/>
    <cellStyle name="Hyperlink 2" xfId="98" xr:uid="{00000000-0005-0000-0000-000056000000}"/>
    <cellStyle name="Input 2" xfId="99" xr:uid="{00000000-0005-0000-0000-000057000000}"/>
    <cellStyle name="Linked Cell 2" xfId="100" xr:uid="{00000000-0005-0000-0000-000058000000}"/>
    <cellStyle name="Neutral 2" xfId="101" xr:uid="{00000000-0005-0000-0000-000059000000}"/>
    <cellStyle name="Normal" xfId="0" builtinId="0"/>
    <cellStyle name="Normal 10" xfId="4" xr:uid="{00000000-0005-0000-0000-00005B000000}"/>
    <cellStyle name="Normal 10 2" xfId="102" xr:uid="{00000000-0005-0000-0000-00005C000000}"/>
    <cellStyle name="Normal 10 3" xfId="103" xr:uid="{00000000-0005-0000-0000-00005D000000}"/>
    <cellStyle name="Normal 10 3 2" xfId="104" xr:uid="{00000000-0005-0000-0000-00005E000000}"/>
    <cellStyle name="Normal 11" xfId="105" xr:uid="{00000000-0005-0000-0000-00005F000000}"/>
    <cellStyle name="Normal 11 2" xfId="106" xr:uid="{00000000-0005-0000-0000-000060000000}"/>
    <cellStyle name="Normal 11 2 2" xfId="107" xr:uid="{00000000-0005-0000-0000-000061000000}"/>
    <cellStyle name="Normal 12" xfId="108" xr:uid="{00000000-0005-0000-0000-000062000000}"/>
    <cellStyle name="Normal 12 2" xfId="206" xr:uid="{3B6BBCAE-7077-4D08-8780-787339742191}"/>
    <cellStyle name="Normal 13" xfId="109" xr:uid="{00000000-0005-0000-0000-000063000000}"/>
    <cellStyle name="Normal 13 2" xfId="110" xr:uid="{00000000-0005-0000-0000-000064000000}"/>
    <cellStyle name="Normal 14" xfId="111" xr:uid="{00000000-0005-0000-0000-000065000000}"/>
    <cellStyle name="Normal 14 2" xfId="112" xr:uid="{00000000-0005-0000-0000-000066000000}"/>
    <cellStyle name="Normal 15" xfId="113" xr:uid="{00000000-0005-0000-0000-000067000000}"/>
    <cellStyle name="Normal 16" xfId="114" xr:uid="{00000000-0005-0000-0000-000068000000}"/>
    <cellStyle name="Normal 17" xfId="115" xr:uid="{00000000-0005-0000-0000-000069000000}"/>
    <cellStyle name="Normal 17 2" xfId="116" xr:uid="{00000000-0005-0000-0000-00006A000000}"/>
    <cellStyle name="Normal 18" xfId="117" xr:uid="{00000000-0005-0000-0000-00006B000000}"/>
    <cellStyle name="Normal 19" xfId="118" xr:uid="{00000000-0005-0000-0000-00006C000000}"/>
    <cellStyle name="Normal 2" xfId="11" xr:uid="{00000000-0005-0000-0000-00006D000000}"/>
    <cellStyle name="Normal 2 2" xfId="15" xr:uid="{00000000-0005-0000-0000-00006E000000}"/>
    <cellStyle name="Normal 2 2 2" xfId="119" xr:uid="{00000000-0005-0000-0000-00006F000000}"/>
    <cellStyle name="Normal 2 2 3" xfId="207" xr:uid="{C84D3FE6-E2C8-4E89-B674-28C97C9FD56D}"/>
    <cellStyle name="Normal 2 2 4" xfId="201" xr:uid="{CB76449C-19AB-4DF4-9517-D23637C9E605}"/>
    <cellStyle name="Normal 2 3" xfId="120" xr:uid="{00000000-0005-0000-0000-000070000000}"/>
    <cellStyle name="Normal 2 4" xfId="121" xr:uid="{00000000-0005-0000-0000-000071000000}"/>
    <cellStyle name="Normal 2 5" xfId="122" xr:uid="{00000000-0005-0000-0000-000072000000}"/>
    <cellStyle name="Normal 2 5 2" xfId="123" xr:uid="{00000000-0005-0000-0000-000073000000}"/>
    <cellStyle name="Normal 2 6" xfId="194" xr:uid="{30AD550E-A209-4C0A-9D0B-5C8FCFC05DC1}"/>
    <cellStyle name="Normal 20" xfId="124" xr:uid="{00000000-0005-0000-0000-000074000000}"/>
    <cellStyle name="Normal 21" xfId="125" xr:uid="{00000000-0005-0000-0000-000075000000}"/>
    <cellStyle name="Normal 22" xfId="126" xr:uid="{00000000-0005-0000-0000-000076000000}"/>
    <cellStyle name="Normal 23" xfId="127" xr:uid="{00000000-0005-0000-0000-000077000000}"/>
    <cellStyle name="Normal 23 2" xfId="128" xr:uid="{00000000-0005-0000-0000-000078000000}"/>
    <cellStyle name="Normal 23 2 2" xfId="129" xr:uid="{00000000-0005-0000-0000-000079000000}"/>
    <cellStyle name="Normal 23 2 2 2" xfId="191" xr:uid="{0B99086B-A41B-4649-8A29-7D8D2BE72CAE}"/>
    <cellStyle name="Normal 24" xfId="130" xr:uid="{00000000-0005-0000-0000-00007A000000}"/>
    <cellStyle name="Normal 25" xfId="131" xr:uid="{00000000-0005-0000-0000-00007B000000}"/>
    <cellStyle name="Normal 26" xfId="132" xr:uid="{00000000-0005-0000-0000-00007C000000}"/>
    <cellStyle name="Normal 26 2" xfId="192" xr:uid="{3AC73183-43D3-4F3E-931F-43417D4CDF99}"/>
    <cellStyle name="Normal 27" xfId="208" xr:uid="{478523F1-2AA4-4F7B-A2F9-361D56D01403}"/>
    <cellStyle name="Normal 28" xfId="213" xr:uid="{4DB2D2B4-246C-4720-A141-2E4C692868FE}"/>
    <cellStyle name="Normal 3" xfId="133" xr:uid="{00000000-0005-0000-0000-00007D000000}"/>
    <cellStyle name="Normal 3 2" xfId="134" xr:uid="{00000000-0005-0000-0000-00007E000000}"/>
    <cellStyle name="Normal 3 3" xfId="135" xr:uid="{00000000-0005-0000-0000-00007F000000}"/>
    <cellStyle name="Normal 3 4" xfId="136" xr:uid="{00000000-0005-0000-0000-000080000000}"/>
    <cellStyle name="Normal 3 5" xfId="137" xr:uid="{00000000-0005-0000-0000-000081000000}"/>
    <cellStyle name="Normal 3 9" xfId="138" xr:uid="{00000000-0005-0000-0000-000082000000}"/>
    <cellStyle name="Normal 4" xfId="6" xr:uid="{00000000-0005-0000-0000-000083000000}"/>
    <cellStyle name="Normal 4 2" xfId="139" xr:uid="{00000000-0005-0000-0000-000084000000}"/>
    <cellStyle name="Normal 4 2 2" xfId="140" xr:uid="{00000000-0005-0000-0000-000085000000}"/>
    <cellStyle name="Normal 4 2 2 2" xfId="141" xr:uid="{00000000-0005-0000-0000-000086000000}"/>
    <cellStyle name="Normal 4 2 3" xfId="142" xr:uid="{00000000-0005-0000-0000-000087000000}"/>
    <cellStyle name="Normal 4 3" xfId="143" xr:uid="{00000000-0005-0000-0000-000088000000}"/>
    <cellStyle name="Normal 4 5 6" xfId="202" xr:uid="{7BF37EB0-C871-4336-A3AD-E47BB275660D}"/>
    <cellStyle name="Normal 5" xfId="144" xr:uid="{00000000-0005-0000-0000-000089000000}"/>
    <cellStyle name="Normal 5 10" xfId="209" xr:uid="{8F768A6E-5106-4482-AEFC-47C8B7225A4D}"/>
    <cellStyle name="Normal 5 2" xfId="145" xr:uid="{00000000-0005-0000-0000-00008A000000}"/>
    <cellStyle name="Normal 5 3" xfId="8" xr:uid="{00000000-0005-0000-0000-00008B000000}"/>
    <cellStyle name="Normal 5 3 3" xfId="188" xr:uid="{EEF98780-BECA-433A-B46D-CFBC9C2D4C89}"/>
    <cellStyle name="Normal 5 4" xfId="198" xr:uid="{30AB1D24-2F48-4344-9CAF-76A5C8B75C6E}"/>
    <cellStyle name="Normal 5 5" xfId="204" xr:uid="{81395FAF-360C-4C3F-BF01-BD9139B5D0D9}"/>
    <cellStyle name="Normal 5 5 2" xfId="210" xr:uid="{B9A33185-03CE-47B3-BBCA-FCFB767749F4}"/>
    <cellStyle name="Normal 6" xfId="146" xr:uid="{00000000-0005-0000-0000-00008C000000}"/>
    <cellStyle name="Normal 6 2" xfId="5" xr:uid="{00000000-0005-0000-0000-00008D000000}"/>
    <cellStyle name="Normal 6 2 2" xfId="147" xr:uid="{00000000-0005-0000-0000-00008E000000}"/>
    <cellStyle name="Normal 6 2 3" xfId="148" xr:uid="{00000000-0005-0000-0000-00008F000000}"/>
    <cellStyle name="Normal 6 3" xfId="149" xr:uid="{00000000-0005-0000-0000-000090000000}"/>
    <cellStyle name="Normal 7" xfId="150" xr:uid="{00000000-0005-0000-0000-000091000000}"/>
    <cellStyle name="Normal 7 2" xfId="151" xr:uid="{00000000-0005-0000-0000-000092000000}"/>
    <cellStyle name="Normal 8" xfId="152" xr:uid="{00000000-0005-0000-0000-000093000000}"/>
    <cellStyle name="Normal 8 2" xfId="153" xr:uid="{00000000-0005-0000-0000-000094000000}"/>
    <cellStyle name="Normal 8 3" xfId="154" xr:uid="{00000000-0005-0000-0000-000095000000}"/>
    <cellStyle name="Normal 8 4" xfId="155" xr:uid="{00000000-0005-0000-0000-000096000000}"/>
    <cellStyle name="Normal 8 5" xfId="156" xr:uid="{00000000-0005-0000-0000-000097000000}"/>
    <cellStyle name="Normal 9" xfId="157" xr:uid="{00000000-0005-0000-0000-000098000000}"/>
    <cellStyle name="Normal 9 2" xfId="158" xr:uid="{00000000-0005-0000-0000-000099000000}"/>
    <cellStyle name="Normal 9 2 2" xfId="159" xr:uid="{00000000-0005-0000-0000-00009A000000}"/>
    <cellStyle name="Normal 9 2 3" xfId="160" xr:uid="{00000000-0005-0000-0000-00009B000000}"/>
    <cellStyle name="Normal 9 3" xfId="161" xr:uid="{00000000-0005-0000-0000-00009C000000}"/>
    <cellStyle name="Normal_Sheet1" xfId="190" xr:uid="{74AEBBFE-6F69-44B2-9213-7CCC2ED12FFF}"/>
    <cellStyle name="Note 2" xfId="162" xr:uid="{00000000-0005-0000-0000-00009D000000}"/>
    <cellStyle name="Note 2 2" xfId="163" xr:uid="{00000000-0005-0000-0000-00009E000000}"/>
    <cellStyle name="Output 2" xfId="164" xr:uid="{00000000-0005-0000-0000-00009F000000}"/>
    <cellStyle name="Percent" xfId="3" builtinId="5"/>
    <cellStyle name="Percent 10" xfId="165" xr:uid="{00000000-0005-0000-0000-0000A1000000}"/>
    <cellStyle name="Percent 10 2" xfId="189" xr:uid="{D9F003CC-5259-415E-B11E-A8FD033B6438}"/>
    <cellStyle name="Percent 11" xfId="166" xr:uid="{00000000-0005-0000-0000-0000A2000000}"/>
    <cellStyle name="Percent 12" xfId="167" xr:uid="{00000000-0005-0000-0000-0000A3000000}"/>
    <cellStyle name="Percent 13" xfId="10" xr:uid="{00000000-0005-0000-0000-0000A4000000}"/>
    <cellStyle name="Percent 14" xfId="205" xr:uid="{6557E645-5BFD-4D9A-94F8-49B5DFE97AC2}"/>
    <cellStyle name="Percent 15" xfId="199" xr:uid="{9C0DB93E-4BD8-499A-8BA4-C961E537A687}"/>
    <cellStyle name="Percent 16" xfId="212" xr:uid="{4218789F-504D-42E5-9CD4-12A4C673FE09}"/>
    <cellStyle name="Percent 2" xfId="14" xr:uid="{00000000-0005-0000-0000-0000A5000000}"/>
    <cellStyle name="Percent 2 2" xfId="7" xr:uid="{00000000-0005-0000-0000-0000A6000000}"/>
    <cellStyle name="Percent 2 2 3" xfId="200" xr:uid="{F570D0BD-21AD-4D07-B493-225F9942E146}"/>
    <cellStyle name="Percent 2 3" xfId="9" xr:uid="{00000000-0005-0000-0000-0000A7000000}"/>
    <cellStyle name="Percent 2 4" xfId="197" xr:uid="{1631B7A2-C82C-4BE9-A399-86D199E5EEEB}"/>
    <cellStyle name="Percent 2 7" xfId="203" xr:uid="{9B938CBF-AB3B-4EE1-B340-3A134BF12917}"/>
    <cellStyle name="Percent 3" xfId="168" xr:uid="{00000000-0005-0000-0000-0000A8000000}"/>
    <cellStyle name="Percent 3 2" xfId="169" xr:uid="{00000000-0005-0000-0000-0000A9000000}"/>
    <cellStyle name="Percent 3 3" xfId="170" xr:uid="{00000000-0005-0000-0000-0000AA000000}"/>
    <cellStyle name="Percent 4" xfId="171" xr:uid="{00000000-0005-0000-0000-0000AB000000}"/>
    <cellStyle name="Percent 4 2" xfId="172" xr:uid="{00000000-0005-0000-0000-0000AC000000}"/>
    <cellStyle name="Percent 5" xfId="173" xr:uid="{00000000-0005-0000-0000-0000AD000000}"/>
    <cellStyle name="Percent 5 2" xfId="174" xr:uid="{00000000-0005-0000-0000-0000AE000000}"/>
    <cellStyle name="Percent 5 2 2" xfId="175" xr:uid="{00000000-0005-0000-0000-0000AF000000}"/>
    <cellStyle name="Percent 5 3" xfId="176" xr:uid="{00000000-0005-0000-0000-0000B0000000}"/>
    <cellStyle name="Percent 6" xfId="177" xr:uid="{00000000-0005-0000-0000-0000B1000000}"/>
    <cellStyle name="Percent 6 2" xfId="178" xr:uid="{00000000-0005-0000-0000-0000B2000000}"/>
    <cellStyle name="Percent 6 3" xfId="179" xr:uid="{00000000-0005-0000-0000-0000B3000000}"/>
    <cellStyle name="Percent 7" xfId="180" xr:uid="{00000000-0005-0000-0000-0000B4000000}"/>
    <cellStyle name="Percent 7 2" xfId="181" xr:uid="{00000000-0005-0000-0000-0000B5000000}"/>
    <cellStyle name="Percent 8" xfId="182" xr:uid="{00000000-0005-0000-0000-0000B6000000}"/>
    <cellStyle name="Percent 9" xfId="183" xr:uid="{00000000-0005-0000-0000-0000B7000000}"/>
    <cellStyle name="Title 2" xfId="184" xr:uid="{00000000-0005-0000-0000-0000B8000000}"/>
    <cellStyle name="Title 2 2" xfId="185" xr:uid="{00000000-0005-0000-0000-0000B9000000}"/>
    <cellStyle name="Total 2" xfId="186" xr:uid="{00000000-0005-0000-0000-0000BA000000}"/>
    <cellStyle name="Warning Text 2" xfId="187" xr:uid="{00000000-0005-0000-0000-0000BB000000}"/>
  </cellStyles>
  <dxfs count="4">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137583</xdr:colOff>
      <xdr:row>32</xdr:row>
      <xdr:rowOff>42334</xdr:rowOff>
    </xdr:from>
    <xdr:ext cx="3076575" cy="1195916"/>
    <xdr:sp macro="" textlink="">
      <xdr:nvSpPr>
        <xdr:cNvPr id="2" name="TextBox 1">
          <a:extLst>
            <a:ext uri="{FF2B5EF4-FFF2-40B4-BE49-F238E27FC236}">
              <a16:creationId xmlns:a16="http://schemas.microsoft.com/office/drawing/2014/main" id="{2F8AC346-8498-4108-90BB-3ECC3E3ED061}"/>
            </a:ext>
          </a:extLst>
        </xdr:cNvPr>
        <xdr:cNvSpPr txBox="1"/>
      </xdr:nvSpPr>
      <xdr:spPr>
        <a:xfrm>
          <a:off x="137583" y="2444751"/>
          <a:ext cx="3076575" cy="1195916"/>
        </a:xfrm>
        <a:prstGeom prst="rect">
          <a:avLst/>
        </a:prstGeom>
        <a:solidFill>
          <a:schemeClr val="bg2">
            <a:lumMod val="9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tx1"/>
              </a:solidFill>
              <a:effectLst/>
              <a:latin typeface="+mn-lt"/>
              <a:ea typeface="+mn-ea"/>
              <a:cs typeface="+mn-cs"/>
            </a:rPr>
            <a:t>FY24 Updates</a:t>
          </a:r>
          <a:endParaRPr lang="en-US">
            <a:effectLst/>
          </a:endParaRPr>
        </a:p>
        <a:p>
          <a:r>
            <a:rPr lang="en-US" sz="1100">
              <a:solidFill>
                <a:schemeClr val="tx1"/>
              </a:solidFill>
              <a:effectLst/>
              <a:latin typeface="+mn-lt"/>
              <a:ea typeface="+mn-ea"/>
              <a:cs typeface="+mn-cs"/>
            </a:rPr>
            <a:t>Updated Relief assumptions from 14.6% to 15.8%</a:t>
          </a:r>
          <a:endParaRPr lang="en-US">
            <a:effectLst/>
          </a:endParaRPr>
        </a:p>
        <a:p>
          <a:r>
            <a:rPr lang="en-US" sz="1100">
              <a:solidFill>
                <a:schemeClr val="tx1"/>
              </a:solidFill>
              <a:effectLst/>
              <a:latin typeface="+mn-lt"/>
              <a:ea typeface="+mn-ea"/>
              <a:cs typeface="+mn-cs"/>
            </a:rPr>
            <a:t>Updated T&amp;F to FY23 Comptroller 27.38%</a:t>
          </a:r>
          <a:endParaRPr lang="en-US">
            <a:effectLst/>
          </a:endParaRPr>
        </a:p>
        <a:p>
          <a:r>
            <a:rPr lang="en-US" sz="1100">
              <a:solidFill>
                <a:schemeClr val="tx1"/>
              </a:solidFill>
              <a:effectLst/>
              <a:latin typeface="+mn-lt"/>
              <a:ea typeface="+mn-ea"/>
              <a:cs typeface="+mn-cs"/>
            </a:rPr>
            <a:t>Updated CAF Spring</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2023 Report</a:t>
          </a:r>
          <a:endParaRPr lang="en-US">
            <a:effectLst/>
          </a:endParaRPr>
        </a:p>
        <a:p>
          <a:r>
            <a:rPr lang="en-US" sz="1100">
              <a:solidFill>
                <a:schemeClr val="tx1"/>
              </a:solidFill>
              <a:effectLst/>
              <a:latin typeface="+mn-lt"/>
              <a:ea typeface="+mn-ea"/>
              <a:cs typeface="+mn-cs"/>
            </a:rPr>
            <a:t>BTL Expenses updated to FY22 UFR</a:t>
          </a:r>
          <a:r>
            <a:rPr lang="en-US" sz="1100" baseline="0">
              <a:solidFill>
                <a:schemeClr val="tx1"/>
              </a:solidFill>
              <a:effectLst/>
              <a:latin typeface="+mn-lt"/>
              <a:ea typeface="+mn-ea"/>
              <a:cs typeface="+mn-cs"/>
            </a:rPr>
            <a:t> Data</a:t>
          </a:r>
        </a:p>
        <a:p>
          <a:r>
            <a:rPr lang="en-US" sz="1100" baseline="0">
              <a:solidFill>
                <a:schemeClr val="tx1"/>
              </a:solidFill>
              <a:effectLst/>
              <a:latin typeface="+mn-lt"/>
              <a:ea typeface="+mn-ea"/>
              <a:cs typeface="+mn-cs"/>
            </a:rPr>
            <a:t>Spring 2023 CAF 2.71%</a:t>
          </a:r>
        </a:p>
        <a:p>
          <a:endParaRPr lang="en-US">
            <a:effectLst/>
          </a:endParaRPr>
        </a:p>
        <a:p>
          <a:endParaRPr lang="en-US" sz="1100">
            <a:solidFill>
              <a:sysClr val="windowText" lastClr="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42333</xdr:colOff>
      <xdr:row>49</xdr:row>
      <xdr:rowOff>158750</xdr:rowOff>
    </xdr:from>
    <xdr:ext cx="3566584" cy="1079500"/>
    <xdr:sp macro="" textlink="">
      <xdr:nvSpPr>
        <xdr:cNvPr id="3" name="TextBox 2">
          <a:extLst>
            <a:ext uri="{FF2B5EF4-FFF2-40B4-BE49-F238E27FC236}">
              <a16:creationId xmlns:a16="http://schemas.microsoft.com/office/drawing/2014/main" id="{299A8E88-B272-4A83-9548-04392C3A4168}"/>
            </a:ext>
          </a:extLst>
        </xdr:cNvPr>
        <xdr:cNvSpPr txBox="1"/>
      </xdr:nvSpPr>
      <xdr:spPr>
        <a:xfrm>
          <a:off x="9154583" y="4370917"/>
          <a:ext cx="3566584" cy="107950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lang="en-US" sz="1100" b="1" u="sng">
              <a:solidFill>
                <a:schemeClr val="tx1"/>
              </a:solidFill>
              <a:effectLst/>
              <a:latin typeface="+mn-lt"/>
              <a:ea typeface="+mn-ea"/>
              <a:cs typeface="+mn-cs"/>
            </a:rPr>
            <a:t>FY24 Updates</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Updated Rellief assumptions from 14.6% to 15.8%</a:t>
          </a:r>
          <a:endParaRPr lang="en-US">
            <a:effectLst/>
          </a:endParaRPr>
        </a:p>
        <a:p>
          <a:r>
            <a:rPr lang="en-US" sz="1100">
              <a:solidFill>
                <a:schemeClr val="tx1"/>
              </a:solidFill>
              <a:effectLst/>
              <a:latin typeface="+mn-lt"/>
              <a:ea typeface="+mn-ea"/>
              <a:cs typeface="+mn-cs"/>
            </a:rPr>
            <a:t>Updated T&amp;F to FY23 Comptroller + 2%</a:t>
          </a:r>
          <a:endParaRPr lang="en-US">
            <a:effectLst/>
          </a:endParaRPr>
        </a:p>
        <a:p>
          <a:r>
            <a:rPr lang="en-US" sz="1100">
              <a:solidFill>
                <a:schemeClr val="tx1"/>
              </a:solidFill>
              <a:effectLst/>
              <a:latin typeface="+mn-lt"/>
              <a:ea typeface="+mn-ea"/>
              <a:cs typeface="+mn-cs"/>
            </a:rPr>
            <a:t>Updated CAF Spring 2023 Report (temp)</a:t>
          </a:r>
          <a:endParaRPr lang="en-US">
            <a:effectLst/>
          </a:endParaRPr>
        </a:p>
        <a:p>
          <a:r>
            <a:rPr lang="en-US" sz="1100">
              <a:solidFill>
                <a:schemeClr val="tx1"/>
              </a:solidFill>
              <a:effectLst/>
              <a:latin typeface="+mn-lt"/>
              <a:ea typeface="+mn-ea"/>
              <a:cs typeface="+mn-cs"/>
            </a:rPr>
            <a:t>BTL Expenses updated to FY22 UFR</a:t>
          </a:r>
          <a:r>
            <a:rPr lang="en-US" sz="1100" baseline="0">
              <a:solidFill>
                <a:schemeClr val="tx1"/>
              </a:solidFill>
              <a:effectLst/>
              <a:latin typeface="+mn-lt"/>
              <a:ea typeface="+mn-ea"/>
              <a:cs typeface="+mn-cs"/>
            </a:rPr>
            <a:t> Data</a:t>
          </a:r>
          <a:endParaRPr lang="en-US">
            <a:effectLst/>
          </a:endParaRPr>
        </a:p>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335280</xdr:colOff>
      <xdr:row>51</xdr:row>
      <xdr:rowOff>106680</xdr:rowOff>
    </xdr:from>
    <xdr:to>
      <xdr:col>19</xdr:col>
      <xdr:colOff>1127760</xdr:colOff>
      <xdr:row>61</xdr:row>
      <xdr:rowOff>45720</xdr:rowOff>
    </xdr:to>
    <xdr:pic>
      <xdr:nvPicPr>
        <xdr:cNvPr id="2" name="Picture 1">
          <a:extLst>
            <a:ext uri="{FF2B5EF4-FFF2-40B4-BE49-F238E27FC236}">
              <a16:creationId xmlns:a16="http://schemas.microsoft.com/office/drawing/2014/main" id="{8731DC94-C8D7-4B40-98D8-1790443E2F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 y="11041380"/>
          <a:ext cx="13041630" cy="1844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SHogan\AppData\Local\Microsoft\Windows\INetCache\Content.Outlook\CSV9DTG8\BLS%20M2024%20Detail.xlsx" TargetMode="External"/><Relationship Id="rId1" Type="http://schemas.openxmlformats.org/officeDocument/2006/relationships/externalLinkPath" Target="file:///C:\Users\SHogan\AppData\Local\Microsoft\Windows\INetCache\Content.Outlook\CSV9DTG8\BLS%20M2024%20Detai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HS-FP-BOS-081\File_Services\Administrative%20Services-POS%20Policy%20Office\Admin%20&amp;%20Staff\Kara\Workforce%20Initiatives\6.%20BLS%20Analysis%20May2020%20for%20Jan%20202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Administrative%20Services-POS%20Policy%20Office\Rate%20Setting\Rate%20Projects\DMH%20-%20Clubhouse-%20CMR%20416\2022%20Rate%20Review\4.%20Post%20Hearing\Clubhouse%20post%20PH%20models%20FY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_Pricing\POS\Year%202%20Projects\Service%20Classes\Clubhouse%20Services\Rate%20calculations\Martha's%20Vineyard%20related\Martha's%20V%20Models%20preview%2012%206%20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_Pricing\POS\Year%202%20Projects\Service%20Classes\Clubhouse%20Services\Rate%20calculations\Martha's%20Vineyard%20related\Clubhouse%20Model%20Budgets%20Final%20Proposed%20Rat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Administrative%20Services-POS%20Policy%20Office\Rate%20Setting\Rate%20Projects\CMR%20416_%20DMH%20-%20Clubhouse\2024%20Rate%20Review\1.%20Strategy%20Team%20Materials\Archive\2022%20Clubhouse%20Models%20and%20F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te_M2024_dl"/>
      <sheetName val="DC.DCIII.CNA"/>
      <sheetName val="CASE.MGMT"/>
      <sheetName val="NURSING"/>
      <sheetName val="CLINICAL"/>
      <sheetName val="THER.PATH."/>
      <sheetName val="ALL"/>
      <sheetName val="Field Descriptions"/>
      <sheetName val="UpdateTime"/>
      <sheetName val="Filler"/>
    </sheetNames>
    <sheetDataSet>
      <sheetData sheetId="0" refreshError="1"/>
      <sheetData sheetId="1">
        <row r="7">
          <cell r="X7">
            <v>22.520400000000002</v>
          </cell>
        </row>
        <row r="8">
          <cell r="X8">
            <v>46842.432000000008</v>
          </cell>
        </row>
        <row r="16">
          <cell r="X16">
            <v>27.109919999999999</v>
          </cell>
        </row>
        <row r="17">
          <cell r="X17">
            <v>56388.633600000001</v>
          </cell>
        </row>
        <row r="20">
          <cell r="X20">
            <v>22.0016</v>
          </cell>
        </row>
        <row r="21">
          <cell r="X21">
            <v>45763.328000000001</v>
          </cell>
        </row>
      </sheetData>
      <sheetData sheetId="2">
        <row r="6">
          <cell r="I6">
            <v>31.989000000000004</v>
          </cell>
        </row>
        <row r="7">
          <cell r="I7">
            <v>66537.12000000001</v>
          </cell>
        </row>
        <row r="16">
          <cell r="I16">
            <v>36.1419</v>
          </cell>
        </row>
        <row r="17">
          <cell r="I17">
            <v>75175.152000000002</v>
          </cell>
        </row>
        <row r="21">
          <cell r="I21">
            <v>39.176400000000001</v>
          </cell>
        </row>
        <row r="22">
          <cell r="I22">
            <v>81486.911999999997</v>
          </cell>
        </row>
      </sheetData>
      <sheetData sheetId="3">
        <row r="4">
          <cell r="K4">
            <v>37.066800000000001</v>
          </cell>
        </row>
        <row r="5">
          <cell r="K5">
            <v>77098.944000000003</v>
          </cell>
        </row>
        <row r="8">
          <cell r="K8">
            <v>50.818000000000005</v>
          </cell>
        </row>
        <row r="9">
          <cell r="K9">
            <v>105701.44000000002</v>
          </cell>
        </row>
        <row r="12">
          <cell r="K12">
            <v>68.006</v>
          </cell>
        </row>
        <row r="13">
          <cell r="K13">
            <v>141452.48000000001</v>
          </cell>
        </row>
      </sheetData>
      <sheetData sheetId="4">
        <row r="7">
          <cell r="J7">
            <v>40.468299999999999</v>
          </cell>
        </row>
        <row r="8">
          <cell r="J8">
            <v>84174.063999999998</v>
          </cell>
        </row>
      </sheetData>
      <sheetData sheetId="5">
        <row r="6">
          <cell r="K6">
            <v>41.273300000000006</v>
          </cell>
        </row>
        <row r="7">
          <cell r="K7">
            <v>85848.464000000007</v>
          </cell>
        </row>
        <row r="11">
          <cell r="K11">
            <v>39.5488</v>
          </cell>
        </row>
        <row r="12">
          <cell r="K12">
            <v>82261.504000000001</v>
          </cell>
        </row>
        <row r="20">
          <cell r="K20">
            <v>43.965600000000002</v>
          </cell>
        </row>
        <row r="21">
          <cell r="K21">
            <v>91448.448000000004</v>
          </cell>
        </row>
      </sheetData>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_M2020_dl"/>
      <sheetName val="Field Descriptions"/>
      <sheetName val="UpdateTime"/>
      <sheetName val="Filler"/>
      <sheetName val="Sheet1"/>
      <sheetName val="Management (2)"/>
      <sheetName val="Chart"/>
      <sheetName val="M2020 CHART"/>
      <sheetName val="DC  CNA  DC III"/>
      <sheetName val="Case Social Worker.Manager"/>
      <sheetName val="Clinical"/>
      <sheetName val="Nursing"/>
      <sheetName val="Management"/>
      <sheetName val="Chart (2)"/>
      <sheetName val="Therapies"/>
      <sheetName val="M2020 BLS  SALARY CHAR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7">
          <cell r="G7">
            <v>16.791999999999998</v>
          </cell>
        </row>
        <row r="11">
          <cell r="G11">
            <v>17.260000000000002</v>
          </cell>
        </row>
        <row r="20">
          <cell r="G20">
            <v>21.736000000000001</v>
          </cell>
        </row>
      </sheetData>
      <sheetData sheetId="9">
        <row r="4">
          <cell r="G4">
            <v>21.814999999999998</v>
          </cell>
        </row>
        <row r="10">
          <cell r="G10">
            <v>26.16</v>
          </cell>
        </row>
      </sheetData>
      <sheetData sheetId="10">
        <row r="5">
          <cell r="G5">
            <v>30.59</v>
          </cell>
        </row>
        <row r="9">
          <cell r="G9">
            <v>40.57</v>
          </cell>
        </row>
      </sheetData>
      <sheetData sheetId="11">
        <row r="2">
          <cell r="G2">
            <v>28.8</v>
          </cell>
        </row>
        <row r="6">
          <cell r="G6">
            <v>43.41</v>
          </cell>
        </row>
        <row r="11">
          <cell r="G11">
            <v>59.6</v>
          </cell>
        </row>
      </sheetData>
      <sheetData sheetId="12">
        <row r="2">
          <cell r="G2">
            <v>33.46153846153846</v>
          </cell>
          <cell r="H2">
            <v>69600</v>
          </cell>
        </row>
      </sheetData>
      <sheetData sheetId="13" refreshError="1"/>
      <sheetData sheetId="14">
        <row r="2">
          <cell r="E2">
            <v>31.99</v>
          </cell>
        </row>
      </sheetData>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
      <sheetName val="Spring 2019 CAF"/>
      <sheetName val="CAF Spring 2021"/>
      <sheetName val="M2020 BLS Chart"/>
      <sheetName val="Rate Chart"/>
      <sheetName val="RAA"/>
      <sheetName val="wip"/>
      <sheetName val="CURRENT 2018 Review Models "/>
      <sheetName val="Current Models"/>
      <sheetName val="FY15 days &amp; attendance"/>
      <sheetName val="CAF Spring 2015"/>
      <sheetName val="2022 Proposed Models (post PH)"/>
      <sheetName val="DocID Pivot"/>
      <sheetName val="Current Models "/>
      <sheetName val="Fiscal Impact 2020"/>
      <sheetName val="PivotData"/>
      <sheetName val="Sheet3"/>
      <sheetName val="Pivot (2)"/>
      <sheetName val="FTE's"/>
      <sheetName val="Sheet2"/>
      <sheetName val="CAF Fall 2018"/>
      <sheetName val="Excerpt for Reg"/>
      <sheetName val="FY20 UFR BTL"/>
      <sheetName val="Fiscal Impact 2022"/>
      <sheetName val="2022 Proposed Models (at PH)"/>
      <sheetName val="Fiscal Impact Revised DocIDver2"/>
      <sheetName val="FY22 Fiscal Impact-FY21 ProjEXP"/>
      <sheetName val="Proj FY21 Expend detail"/>
    </sheetNames>
    <sheetDataSet>
      <sheetData sheetId="0"/>
      <sheetData sheetId="1">
        <row r="25">
          <cell r="BU25">
            <v>1.8120393120392975E-2</v>
          </cell>
        </row>
      </sheetData>
      <sheetData sheetId="2">
        <row r="24">
          <cell r="CB24">
            <v>1.0633805350099574E-2</v>
          </cell>
        </row>
      </sheetData>
      <sheetData sheetId="3">
        <row r="6">
          <cell r="C6">
            <v>34927.359999999993</v>
          </cell>
        </row>
        <row r="8">
          <cell r="C8">
            <v>45210.880000000005</v>
          </cell>
        </row>
        <row r="18">
          <cell r="C18">
            <v>69600</v>
          </cell>
        </row>
        <row r="32">
          <cell r="C32">
            <v>0.224</v>
          </cell>
        </row>
      </sheetData>
      <sheetData sheetId="4"/>
      <sheetData sheetId="5"/>
      <sheetData sheetId="6"/>
      <sheetData sheetId="7"/>
      <sheetData sheetId="8"/>
      <sheetData sheetId="9">
        <row r="5">
          <cell r="Q5">
            <v>58</v>
          </cell>
        </row>
        <row r="6">
          <cell r="Q6">
            <v>56</v>
          </cell>
        </row>
        <row r="7">
          <cell r="Q7">
            <v>50</v>
          </cell>
        </row>
        <row r="8">
          <cell r="Q8">
            <v>50</v>
          </cell>
        </row>
        <row r="9">
          <cell r="Q9">
            <v>50</v>
          </cell>
        </row>
        <row r="10">
          <cell r="Q10">
            <v>49</v>
          </cell>
        </row>
        <row r="11">
          <cell r="Q11">
            <v>48</v>
          </cell>
        </row>
        <row r="12">
          <cell r="Q12">
            <v>45</v>
          </cell>
        </row>
        <row r="13">
          <cell r="Q13">
            <v>44</v>
          </cell>
        </row>
        <row r="14">
          <cell r="Q14">
            <v>44</v>
          </cell>
        </row>
        <row r="15">
          <cell r="Q15">
            <v>42</v>
          </cell>
        </row>
        <row r="16">
          <cell r="Q16">
            <v>42</v>
          </cell>
        </row>
        <row r="17">
          <cell r="Q17">
            <v>42</v>
          </cell>
        </row>
        <row r="18">
          <cell r="Q18">
            <v>41</v>
          </cell>
        </row>
        <row r="19">
          <cell r="Q19">
            <v>40</v>
          </cell>
        </row>
        <row r="20">
          <cell r="Q20">
            <v>40</v>
          </cell>
        </row>
        <row r="21">
          <cell r="Q21">
            <v>40</v>
          </cell>
        </row>
        <row r="22">
          <cell r="Q22">
            <v>40</v>
          </cell>
        </row>
        <row r="23">
          <cell r="Q23">
            <v>39</v>
          </cell>
        </row>
        <row r="24">
          <cell r="Q24">
            <v>35</v>
          </cell>
        </row>
        <row r="25">
          <cell r="Q25">
            <v>35</v>
          </cell>
        </row>
        <row r="26">
          <cell r="Q26">
            <v>35</v>
          </cell>
        </row>
        <row r="27">
          <cell r="Q27">
            <v>35</v>
          </cell>
        </row>
        <row r="28">
          <cell r="Q28">
            <v>34</v>
          </cell>
        </row>
        <row r="29">
          <cell r="Q29">
            <v>34</v>
          </cell>
        </row>
        <row r="30">
          <cell r="Q30">
            <v>32</v>
          </cell>
        </row>
        <row r="31">
          <cell r="Q31">
            <v>31</v>
          </cell>
        </row>
        <row r="32">
          <cell r="Q32">
            <v>30</v>
          </cell>
        </row>
        <row r="33">
          <cell r="Q33">
            <v>30</v>
          </cell>
        </row>
        <row r="34">
          <cell r="Q34">
            <v>27</v>
          </cell>
        </row>
        <row r="35">
          <cell r="Q35">
            <v>27</v>
          </cell>
        </row>
        <row r="36">
          <cell r="Q36">
            <v>22</v>
          </cell>
        </row>
      </sheetData>
      <sheetData sheetId="10"/>
      <sheetData sheetId="11">
        <row r="51">
          <cell r="F51">
            <v>66.569974146957861</v>
          </cell>
          <cell r="L51">
            <v>63.658907576262031</v>
          </cell>
        </row>
        <row r="82">
          <cell r="F82">
            <v>47.734081823928193</v>
          </cell>
          <cell r="L82">
            <v>83.188017187386919</v>
          </cell>
        </row>
      </sheetData>
      <sheetData sheetId="12"/>
      <sheetData sheetId="13"/>
      <sheetData sheetId="14"/>
      <sheetData sheetId="15"/>
      <sheetData sheetId="16"/>
      <sheetData sheetId="17"/>
      <sheetData sheetId="18"/>
      <sheetData sheetId="19"/>
      <sheetData sheetId="20"/>
      <sheetData sheetId="21"/>
      <sheetData sheetId="22">
        <row r="30">
          <cell r="D30">
            <v>8.1894287051641808</v>
          </cell>
        </row>
        <row r="31">
          <cell r="AP31">
            <v>4.7179690436894033</v>
          </cell>
        </row>
        <row r="36">
          <cell r="D36">
            <v>21.53632</v>
          </cell>
          <cell r="AP36">
            <v>6.2410500000000004</v>
          </cell>
        </row>
      </sheetData>
      <sheetData sheetId="23"/>
      <sheetData sheetId="24"/>
      <sheetData sheetId="25"/>
      <sheetData sheetId="26"/>
      <sheetData sheetId="2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st take on MV options"/>
      <sheetName val="Narrowed, &amp; an MV-specific modl"/>
      <sheetName val="Sheet3"/>
    </sheetNames>
    <sheetDataSet>
      <sheetData sheetId="0" refreshError="1"/>
      <sheetData sheetId="1" refreshError="1">
        <row r="33">
          <cell r="C33" t="str">
            <v>Days:</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ider FI"/>
      <sheetName val="Fiscal Impact"/>
      <sheetName val="Model Budgets"/>
      <sheetName val="FTE Ratios"/>
      <sheetName val="FTE Ratios Sctrplts"/>
      <sheetName val="Revised Contract Budget Data"/>
      <sheetName val="Reg Var"/>
      <sheetName val="FY09 Exp"/>
      <sheetName val="FY09 FTE, Sal"/>
      <sheetName val="FTE, Sal Calcs"/>
      <sheetName val="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
          <cell r="P19">
            <v>313</v>
          </cell>
        </row>
      </sheetData>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F"/>
      <sheetName val="Spring 2019 CAF"/>
      <sheetName val="CAF Spring 2021"/>
      <sheetName val="M2020 BLS Chart"/>
      <sheetName val="Rate Chart"/>
      <sheetName val="RAA"/>
      <sheetName val="wip"/>
      <sheetName val="CURRENT 2018 Review Models "/>
      <sheetName val="Current Models"/>
      <sheetName val="FY15 days &amp; attendance"/>
      <sheetName val="CAF Spring 2015"/>
      <sheetName val="2022 Proposed Models"/>
      <sheetName val="DocID Pivot"/>
      <sheetName val="Current Models "/>
      <sheetName val="Fiscal Impact 2020"/>
      <sheetName val="PivotData"/>
      <sheetName val="Sheet3"/>
      <sheetName val="Pivot (2)"/>
      <sheetName val="FTE's"/>
      <sheetName val="Sheet2"/>
      <sheetName val="CAF Fall 2018"/>
      <sheetName val="Excerpt for Reg"/>
      <sheetName val="FY20 UFT BTL"/>
    </sheetNames>
    <sheetDataSet>
      <sheetData sheetId="0"/>
      <sheetData sheetId="1"/>
      <sheetData sheetId="2"/>
      <sheetData sheetId="3"/>
      <sheetData sheetId="4"/>
      <sheetData sheetId="5"/>
      <sheetData sheetId="6"/>
      <sheetData sheetId="7"/>
      <sheetData sheetId="8"/>
      <sheetData sheetId="9"/>
      <sheetData sheetId="10"/>
      <sheetData sheetId="11">
        <row r="28">
          <cell r="I28">
            <v>41.068965517241381</v>
          </cell>
        </row>
        <row r="58">
          <cell r="C58">
            <v>83</v>
          </cell>
          <cell r="I58">
            <v>10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persons/person.xml><?xml version="1.0" encoding="utf-8"?>
<personList xmlns="http://schemas.microsoft.com/office/spreadsheetml/2018/threadedcomments" xmlns:x="http://schemas.openxmlformats.org/spreadsheetml/2006/main">
  <person displayName="Farrell, Conor (EHS)" id="{60F8DD91-9603-4C0B-B0AE-907DC8695107}" userId="S::conor.farrell@mass.gov::8a489186-76d8-4ef1-99e1-19ca1523f9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7" dT="2025-04-03T16:02:56.53" personId="{60F8DD91-9603-4C0B-B0AE-907DC8695107}" id="{16DEBFB4-802F-41BE-9CCB-4EE33AF26BE6}">
    <text>$46.22 May 2024 @ 53rd</text>
  </threadedComment>
  <threadedComment ref="C29" dT="2025-04-03T16:03:13.97" personId="{60F8DD91-9603-4C0B-B0AE-907DC8695107}" id="{DDB0BDC9-BA5D-4046-8665-EE14C7B801D3}">
    <text>$40.83 May 2024 @ 53rd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25"/>
  <sheetViews>
    <sheetView topLeftCell="BL1" workbookViewId="0">
      <selection activeCell="BU30" sqref="BU30"/>
    </sheetView>
  </sheetViews>
  <sheetFormatPr defaultRowHeight="12.75" x14ac:dyDescent="0.2"/>
  <cols>
    <col min="1" max="1" width="38.375" style="3" customWidth="1"/>
    <col min="2" max="2" width="12.75" style="8" customWidth="1"/>
    <col min="3" max="70" width="7.625" style="3" customWidth="1"/>
    <col min="71" max="71" width="9.75" style="3" customWidth="1"/>
    <col min="72" max="82" width="7.625" style="3" customWidth="1"/>
    <col min="83" max="256" width="8.75" style="3"/>
    <col min="257" max="257" width="38.375" style="3" customWidth="1"/>
    <col min="258" max="258" width="12.75" style="3" customWidth="1"/>
    <col min="259" max="326" width="7.625" style="3" customWidth="1"/>
    <col min="327" max="327" width="9.75" style="3" customWidth="1"/>
    <col min="328" max="338" width="7.625" style="3" customWidth="1"/>
    <col min="339" max="512" width="8.75" style="3"/>
    <col min="513" max="513" width="38.375" style="3" customWidth="1"/>
    <col min="514" max="514" width="12.75" style="3" customWidth="1"/>
    <col min="515" max="582" width="7.625" style="3" customWidth="1"/>
    <col min="583" max="583" width="9.75" style="3" customWidth="1"/>
    <col min="584" max="594" width="7.625" style="3" customWidth="1"/>
    <col min="595" max="768" width="8.75" style="3"/>
    <col min="769" max="769" width="38.375" style="3" customWidth="1"/>
    <col min="770" max="770" width="12.75" style="3" customWidth="1"/>
    <col min="771" max="838" width="7.625" style="3" customWidth="1"/>
    <col min="839" max="839" width="9.75" style="3" customWidth="1"/>
    <col min="840" max="850" width="7.625" style="3" customWidth="1"/>
    <col min="851" max="1024" width="8.75" style="3"/>
    <col min="1025" max="1025" width="38.375" style="3" customWidth="1"/>
    <col min="1026" max="1026" width="12.75" style="3" customWidth="1"/>
    <col min="1027" max="1094" width="7.625" style="3" customWidth="1"/>
    <col min="1095" max="1095" width="9.75" style="3" customWidth="1"/>
    <col min="1096" max="1106" width="7.625" style="3" customWidth="1"/>
    <col min="1107" max="1280" width="8.75" style="3"/>
    <col min="1281" max="1281" width="38.375" style="3" customWidth="1"/>
    <col min="1282" max="1282" width="12.75" style="3" customWidth="1"/>
    <col min="1283" max="1350" width="7.625" style="3" customWidth="1"/>
    <col min="1351" max="1351" width="9.75" style="3" customWidth="1"/>
    <col min="1352" max="1362" width="7.625" style="3" customWidth="1"/>
    <col min="1363" max="1536" width="8.75" style="3"/>
    <col min="1537" max="1537" width="38.375" style="3" customWidth="1"/>
    <col min="1538" max="1538" width="12.75" style="3" customWidth="1"/>
    <col min="1539" max="1606" width="7.625" style="3" customWidth="1"/>
    <col min="1607" max="1607" width="9.75" style="3" customWidth="1"/>
    <col min="1608" max="1618" width="7.625" style="3" customWidth="1"/>
    <col min="1619" max="1792" width="8.75" style="3"/>
    <col min="1793" max="1793" width="38.375" style="3" customWidth="1"/>
    <col min="1794" max="1794" width="12.75" style="3" customWidth="1"/>
    <col min="1795" max="1862" width="7.625" style="3" customWidth="1"/>
    <col min="1863" max="1863" width="9.75" style="3" customWidth="1"/>
    <col min="1864" max="1874" width="7.625" style="3" customWidth="1"/>
    <col min="1875" max="2048" width="8.75" style="3"/>
    <col min="2049" max="2049" width="38.375" style="3" customWidth="1"/>
    <col min="2050" max="2050" width="12.75" style="3" customWidth="1"/>
    <col min="2051" max="2118" width="7.625" style="3" customWidth="1"/>
    <col min="2119" max="2119" width="9.75" style="3" customWidth="1"/>
    <col min="2120" max="2130" width="7.625" style="3" customWidth="1"/>
    <col min="2131" max="2304" width="8.75" style="3"/>
    <col min="2305" max="2305" width="38.375" style="3" customWidth="1"/>
    <col min="2306" max="2306" width="12.75" style="3" customWidth="1"/>
    <col min="2307" max="2374" width="7.625" style="3" customWidth="1"/>
    <col min="2375" max="2375" width="9.75" style="3" customWidth="1"/>
    <col min="2376" max="2386" width="7.625" style="3" customWidth="1"/>
    <col min="2387" max="2560" width="8.75" style="3"/>
    <col min="2561" max="2561" width="38.375" style="3" customWidth="1"/>
    <col min="2562" max="2562" width="12.75" style="3" customWidth="1"/>
    <col min="2563" max="2630" width="7.625" style="3" customWidth="1"/>
    <col min="2631" max="2631" width="9.75" style="3" customWidth="1"/>
    <col min="2632" max="2642" width="7.625" style="3" customWidth="1"/>
    <col min="2643" max="2816" width="8.75" style="3"/>
    <col min="2817" max="2817" width="38.375" style="3" customWidth="1"/>
    <col min="2818" max="2818" width="12.75" style="3" customWidth="1"/>
    <col min="2819" max="2886" width="7.625" style="3" customWidth="1"/>
    <col min="2887" max="2887" width="9.75" style="3" customWidth="1"/>
    <col min="2888" max="2898" width="7.625" style="3" customWidth="1"/>
    <col min="2899" max="3072" width="8.75" style="3"/>
    <col min="3073" max="3073" width="38.375" style="3" customWidth="1"/>
    <col min="3074" max="3074" width="12.75" style="3" customWidth="1"/>
    <col min="3075" max="3142" width="7.625" style="3" customWidth="1"/>
    <col min="3143" max="3143" width="9.75" style="3" customWidth="1"/>
    <col min="3144" max="3154" width="7.625" style="3" customWidth="1"/>
    <col min="3155" max="3328" width="8.75" style="3"/>
    <col min="3329" max="3329" width="38.375" style="3" customWidth="1"/>
    <col min="3330" max="3330" width="12.75" style="3" customWidth="1"/>
    <col min="3331" max="3398" width="7.625" style="3" customWidth="1"/>
    <col min="3399" max="3399" width="9.75" style="3" customWidth="1"/>
    <col min="3400" max="3410" width="7.625" style="3" customWidth="1"/>
    <col min="3411" max="3584" width="8.75" style="3"/>
    <col min="3585" max="3585" width="38.375" style="3" customWidth="1"/>
    <col min="3586" max="3586" width="12.75" style="3" customWidth="1"/>
    <col min="3587" max="3654" width="7.625" style="3" customWidth="1"/>
    <col min="3655" max="3655" width="9.75" style="3" customWidth="1"/>
    <col min="3656" max="3666" width="7.625" style="3" customWidth="1"/>
    <col min="3667" max="3840" width="8.75" style="3"/>
    <col min="3841" max="3841" width="38.375" style="3" customWidth="1"/>
    <col min="3842" max="3842" width="12.75" style="3" customWidth="1"/>
    <col min="3843" max="3910" width="7.625" style="3" customWidth="1"/>
    <col min="3911" max="3911" width="9.75" style="3" customWidth="1"/>
    <col min="3912" max="3922" width="7.625" style="3" customWidth="1"/>
    <col min="3923" max="4096" width="8.75" style="3"/>
    <col min="4097" max="4097" width="38.375" style="3" customWidth="1"/>
    <col min="4098" max="4098" width="12.75" style="3" customWidth="1"/>
    <col min="4099" max="4166" width="7.625" style="3" customWidth="1"/>
    <col min="4167" max="4167" width="9.75" style="3" customWidth="1"/>
    <col min="4168" max="4178" width="7.625" style="3" customWidth="1"/>
    <col min="4179" max="4352" width="8.75" style="3"/>
    <col min="4353" max="4353" width="38.375" style="3" customWidth="1"/>
    <col min="4354" max="4354" width="12.75" style="3" customWidth="1"/>
    <col min="4355" max="4422" width="7.625" style="3" customWidth="1"/>
    <col min="4423" max="4423" width="9.75" style="3" customWidth="1"/>
    <col min="4424" max="4434" width="7.625" style="3" customWidth="1"/>
    <col min="4435" max="4608" width="8.75" style="3"/>
    <col min="4609" max="4609" width="38.375" style="3" customWidth="1"/>
    <col min="4610" max="4610" width="12.75" style="3" customWidth="1"/>
    <col min="4611" max="4678" width="7.625" style="3" customWidth="1"/>
    <col min="4679" max="4679" width="9.75" style="3" customWidth="1"/>
    <col min="4680" max="4690" width="7.625" style="3" customWidth="1"/>
    <col min="4691" max="4864" width="8.75" style="3"/>
    <col min="4865" max="4865" width="38.375" style="3" customWidth="1"/>
    <col min="4866" max="4866" width="12.75" style="3" customWidth="1"/>
    <col min="4867" max="4934" width="7.625" style="3" customWidth="1"/>
    <col min="4935" max="4935" width="9.75" style="3" customWidth="1"/>
    <col min="4936" max="4946" width="7.625" style="3" customWidth="1"/>
    <col min="4947" max="5120" width="8.75" style="3"/>
    <col min="5121" max="5121" width="38.375" style="3" customWidth="1"/>
    <col min="5122" max="5122" width="12.75" style="3" customWidth="1"/>
    <col min="5123" max="5190" width="7.625" style="3" customWidth="1"/>
    <col min="5191" max="5191" width="9.75" style="3" customWidth="1"/>
    <col min="5192" max="5202" width="7.625" style="3" customWidth="1"/>
    <col min="5203" max="5376" width="8.75" style="3"/>
    <col min="5377" max="5377" width="38.375" style="3" customWidth="1"/>
    <col min="5378" max="5378" width="12.75" style="3" customWidth="1"/>
    <col min="5379" max="5446" width="7.625" style="3" customWidth="1"/>
    <col min="5447" max="5447" width="9.75" style="3" customWidth="1"/>
    <col min="5448" max="5458" width="7.625" style="3" customWidth="1"/>
    <col min="5459" max="5632" width="8.75" style="3"/>
    <col min="5633" max="5633" width="38.375" style="3" customWidth="1"/>
    <col min="5634" max="5634" width="12.75" style="3" customWidth="1"/>
    <col min="5635" max="5702" width="7.625" style="3" customWidth="1"/>
    <col min="5703" max="5703" width="9.75" style="3" customWidth="1"/>
    <col min="5704" max="5714" width="7.625" style="3" customWidth="1"/>
    <col min="5715" max="5888" width="8.75" style="3"/>
    <col min="5889" max="5889" width="38.375" style="3" customWidth="1"/>
    <col min="5890" max="5890" width="12.75" style="3" customWidth="1"/>
    <col min="5891" max="5958" width="7.625" style="3" customWidth="1"/>
    <col min="5959" max="5959" width="9.75" style="3" customWidth="1"/>
    <col min="5960" max="5970" width="7.625" style="3" customWidth="1"/>
    <col min="5971" max="6144" width="8.75" style="3"/>
    <col min="6145" max="6145" width="38.375" style="3" customWidth="1"/>
    <col min="6146" max="6146" width="12.75" style="3" customWidth="1"/>
    <col min="6147" max="6214" width="7.625" style="3" customWidth="1"/>
    <col min="6215" max="6215" width="9.75" style="3" customWidth="1"/>
    <col min="6216" max="6226" width="7.625" style="3" customWidth="1"/>
    <col min="6227" max="6400" width="8.75" style="3"/>
    <col min="6401" max="6401" width="38.375" style="3" customWidth="1"/>
    <col min="6402" max="6402" width="12.75" style="3" customWidth="1"/>
    <col min="6403" max="6470" width="7.625" style="3" customWidth="1"/>
    <col min="6471" max="6471" width="9.75" style="3" customWidth="1"/>
    <col min="6472" max="6482" width="7.625" style="3" customWidth="1"/>
    <col min="6483" max="6656" width="8.75" style="3"/>
    <col min="6657" max="6657" width="38.375" style="3" customWidth="1"/>
    <col min="6658" max="6658" width="12.75" style="3" customWidth="1"/>
    <col min="6659" max="6726" width="7.625" style="3" customWidth="1"/>
    <col min="6727" max="6727" width="9.75" style="3" customWidth="1"/>
    <col min="6728" max="6738" width="7.625" style="3" customWidth="1"/>
    <col min="6739" max="6912" width="8.75" style="3"/>
    <col min="6913" max="6913" width="38.375" style="3" customWidth="1"/>
    <col min="6914" max="6914" width="12.75" style="3" customWidth="1"/>
    <col min="6915" max="6982" width="7.625" style="3" customWidth="1"/>
    <col min="6983" max="6983" width="9.75" style="3" customWidth="1"/>
    <col min="6984" max="6994" width="7.625" style="3" customWidth="1"/>
    <col min="6995" max="7168" width="8.75" style="3"/>
    <col min="7169" max="7169" width="38.375" style="3" customWidth="1"/>
    <col min="7170" max="7170" width="12.75" style="3" customWidth="1"/>
    <col min="7171" max="7238" width="7.625" style="3" customWidth="1"/>
    <col min="7239" max="7239" width="9.75" style="3" customWidth="1"/>
    <col min="7240" max="7250" width="7.625" style="3" customWidth="1"/>
    <col min="7251" max="7424" width="8.75" style="3"/>
    <col min="7425" max="7425" width="38.375" style="3" customWidth="1"/>
    <col min="7426" max="7426" width="12.75" style="3" customWidth="1"/>
    <col min="7427" max="7494" width="7.625" style="3" customWidth="1"/>
    <col min="7495" max="7495" width="9.75" style="3" customWidth="1"/>
    <col min="7496" max="7506" width="7.625" style="3" customWidth="1"/>
    <col min="7507" max="7680" width="8.75" style="3"/>
    <col min="7681" max="7681" width="38.375" style="3" customWidth="1"/>
    <col min="7682" max="7682" width="12.75" style="3" customWidth="1"/>
    <col min="7683" max="7750" width="7.625" style="3" customWidth="1"/>
    <col min="7751" max="7751" width="9.75" style="3" customWidth="1"/>
    <col min="7752" max="7762" width="7.625" style="3" customWidth="1"/>
    <col min="7763" max="7936" width="8.75" style="3"/>
    <col min="7937" max="7937" width="38.375" style="3" customWidth="1"/>
    <col min="7938" max="7938" width="12.75" style="3" customWidth="1"/>
    <col min="7939" max="8006" width="7.625" style="3" customWidth="1"/>
    <col min="8007" max="8007" width="9.75" style="3" customWidth="1"/>
    <col min="8008" max="8018" width="7.625" style="3" customWidth="1"/>
    <col min="8019" max="8192" width="8.75" style="3"/>
    <col min="8193" max="8193" width="38.375" style="3" customWidth="1"/>
    <col min="8194" max="8194" width="12.75" style="3" customWidth="1"/>
    <col min="8195" max="8262" width="7.625" style="3" customWidth="1"/>
    <col min="8263" max="8263" width="9.75" style="3" customWidth="1"/>
    <col min="8264" max="8274" width="7.625" style="3" customWidth="1"/>
    <col min="8275" max="8448" width="8.75" style="3"/>
    <col min="8449" max="8449" width="38.375" style="3" customWidth="1"/>
    <col min="8450" max="8450" width="12.75" style="3" customWidth="1"/>
    <col min="8451" max="8518" width="7.625" style="3" customWidth="1"/>
    <col min="8519" max="8519" width="9.75" style="3" customWidth="1"/>
    <col min="8520" max="8530" width="7.625" style="3" customWidth="1"/>
    <col min="8531" max="8704" width="8.75" style="3"/>
    <col min="8705" max="8705" width="38.375" style="3" customWidth="1"/>
    <col min="8706" max="8706" width="12.75" style="3" customWidth="1"/>
    <col min="8707" max="8774" width="7.625" style="3" customWidth="1"/>
    <col min="8775" max="8775" width="9.75" style="3" customWidth="1"/>
    <col min="8776" max="8786" width="7.625" style="3" customWidth="1"/>
    <col min="8787" max="8960" width="8.75" style="3"/>
    <col min="8961" max="8961" width="38.375" style="3" customWidth="1"/>
    <col min="8962" max="8962" width="12.75" style="3" customWidth="1"/>
    <col min="8963" max="9030" width="7.625" style="3" customWidth="1"/>
    <col min="9031" max="9031" width="9.75" style="3" customWidth="1"/>
    <col min="9032" max="9042" width="7.625" style="3" customWidth="1"/>
    <col min="9043" max="9216" width="8.75" style="3"/>
    <col min="9217" max="9217" width="38.375" style="3" customWidth="1"/>
    <col min="9218" max="9218" width="12.75" style="3" customWidth="1"/>
    <col min="9219" max="9286" width="7.625" style="3" customWidth="1"/>
    <col min="9287" max="9287" width="9.75" style="3" customWidth="1"/>
    <col min="9288" max="9298" width="7.625" style="3" customWidth="1"/>
    <col min="9299" max="9472" width="8.75" style="3"/>
    <col min="9473" max="9473" width="38.375" style="3" customWidth="1"/>
    <col min="9474" max="9474" width="12.75" style="3" customWidth="1"/>
    <col min="9475" max="9542" width="7.625" style="3" customWidth="1"/>
    <col min="9543" max="9543" width="9.75" style="3" customWidth="1"/>
    <col min="9544" max="9554" width="7.625" style="3" customWidth="1"/>
    <col min="9555" max="9728" width="8.75" style="3"/>
    <col min="9729" max="9729" width="38.375" style="3" customWidth="1"/>
    <col min="9730" max="9730" width="12.75" style="3" customWidth="1"/>
    <col min="9731" max="9798" width="7.625" style="3" customWidth="1"/>
    <col min="9799" max="9799" width="9.75" style="3" customWidth="1"/>
    <col min="9800" max="9810" width="7.625" style="3" customWidth="1"/>
    <col min="9811" max="9984" width="8.75" style="3"/>
    <col min="9985" max="9985" width="38.375" style="3" customWidth="1"/>
    <col min="9986" max="9986" width="12.75" style="3" customWidth="1"/>
    <col min="9987" max="10054" width="7.625" style="3" customWidth="1"/>
    <col min="10055" max="10055" width="9.75" style="3" customWidth="1"/>
    <col min="10056" max="10066" width="7.625" style="3" customWidth="1"/>
    <col min="10067" max="10240" width="8.75" style="3"/>
    <col min="10241" max="10241" width="38.375" style="3" customWidth="1"/>
    <col min="10242" max="10242" width="12.75" style="3" customWidth="1"/>
    <col min="10243" max="10310" width="7.625" style="3" customWidth="1"/>
    <col min="10311" max="10311" width="9.75" style="3" customWidth="1"/>
    <col min="10312" max="10322" width="7.625" style="3" customWidth="1"/>
    <col min="10323" max="10496" width="8.75" style="3"/>
    <col min="10497" max="10497" width="38.375" style="3" customWidth="1"/>
    <col min="10498" max="10498" width="12.75" style="3" customWidth="1"/>
    <col min="10499" max="10566" width="7.625" style="3" customWidth="1"/>
    <col min="10567" max="10567" width="9.75" style="3" customWidth="1"/>
    <col min="10568" max="10578" width="7.625" style="3" customWidth="1"/>
    <col min="10579" max="10752" width="8.75" style="3"/>
    <col min="10753" max="10753" width="38.375" style="3" customWidth="1"/>
    <col min="10754" max="10754" width="12.75" style="3" customWidth="1"/>
    <col min="10755" max="10822" width="7.625" style="3" customWidth="1"/>
    <col min="10823" max="10823" width="9.75" style="3" customWidth="1"/>
    <col min="10824" max="10834" width="7.625" style="3" customWidth="1"/>
    <col min="10835" max="11008" width="8.75" style="3"/>
    <col min="11009" max="11009" width="38.375" style="3" customWidth="1"/>
    <col min="11010" max="11010" width="12.75" style="3" customWidth="1"/>
    <col min="11011" max="11078" width="7.625" style="3" customWidth="1"/>
    <col min="11079" max="11079" width="9.75" style="3" customWidth="1"/>
    <col min="11080" max="11090" width="7.625" style="3" customWidth="1"/>
    <col min="11091" max="11264" width="8.75" style="3"/>
    <col min="11265" max="11265" width="38.375" style="3" customWidth="1"/>
    <col min="11266" max="11266" width="12.75" style="3" customWidth="1"/>
    <col min="11267" max="11334" width="7.625" style="3" customWidth="1"/>
    <col min="11335" max="11335" width="9.75" style="3" customWidth="1"/>
    <col min="11336" max="11346" width="7.625" style="3" customWidth="1"/>
    <col min="11347" max="11520" width="8.75" style="3"/>
    <col min="11521" max="11521" width="38.375" style="3" customWidth="1"/>
    <col min="11522" max="11522" width="12.75" style="3" customWidth="1"/>
    <col min="11523" max="11590" width="7.625" style="3" customWidth="1"/>
    <col min="11591" max="11591" width="9.75" style="3" customWidth="1"/>
    <col min="11592" max="11602" width="7.625" style="3" customWidth="1"/>
    <col min="11603" max="11776" width="8.75" style="3"/>
    <col min="11777" max="11777" width="38.375" style="3" customWidth="1"/>
    <col min="11778" max="11778" width="12.75" style="3" customWidth="1"/>
    <col min="11779" max="11846" width="7.625" style="3" customWidth="1"/>
    <col min="11847" max="11847" width="9.75" style="3" customWidth="1"/>
    <col min="11848" max="11858" width="7.625" style="3" customWidth="1"/>
    <col min="11859" max="12032" width="8.75" style="3"/>
    <col min="12033" max="12033" width="38.375" style="3" customWidth="1"/>
    <col min="12034" max="12034" width="12.75" style="3" customWidth="1"/>
    <col min="12035" max="12102" width="7.625" style="3" customWidth="1"/>
    <col min="12103" max="12103" width="9.75" style="3" customWidth="1"/>
    <col min="12104" max="12114" width="7.625" style="3" customWidth="1"/>
    <col min="12115" max="12288" width="8.75" style="3"/>
    <col min="12289" max="12289" width="38.375" style="3" customWidth="1"/>
    <col min="12290" max="12290" width="12.75" style="3" customWidth="1"/>
    <col min="12291" max="12358" width="7.625" style="3" customWidth="1"/>
    <col min="12359" max="12359" width="9.75" style="3" customWidth="1"/>
    <col min="12360" max="12370" width="7.625" style="3" customWidth="1"/>
    <col min="12371" max="12544" width="8.75" style="3"/>
    <col min="12545" max="12545" width="38.375" style="3" customWidth="1"/>
    <col min="12546" max="12546" width="12.75" style="3" customWidth="1"/>
    <col min="12547" max="12614" width="7.625" style="3" customWidth="1"/>
    <col min="12615" max="12615" width="9.75" style="3" customWidth="1"/>
    <col min="12616" max="12626" width="7.625" style="3" customWidth="1"/>
    <col min="12627" max="12800" width="8.75" style="3"/>
    <col min="12801" max="12801" width="38.375" style="3" customWidth="1"/>
    <col min="12802" max="12802" width="12.75" style="3" customWidth="1"/>
    <col min="12803" max="12870" width="7.625" style="3" customWidth="1"/>
    <col min="12871" max="12871" width="9.75" style="3" customWidth="1"/>
    <col min="12872" max="12882" width="7.625" style="3" customWidth="1"/>
    <col min="12883" max="13056" width="8.75" style="3"/>
    <col min="13057" max="13057" width="38.375" style="3" customWidth="1"/>
    <col min="13058" max="13058" width="12.75" style="3" customWidth="1"/>
    <col min="13059" max="13126" width="7.625" style="3" customWidth="1"/>
    <col min="13127" max="13127" width="9.75" style="3" customWidth="1"/>
    <col min="13128" max="13138" width="7.625" style="3" customWidth="1"/>
    <col min="13139" max="13312" width="8.75" style="3"/>
    <col min="13313" max="13313" width="38.375" style="3" customWidth="1"/>
    <col min="13314" max="13314" width="12.75" style="3" customWidth="1"/>
    <col min="13315" max="13382" width="7.625" style="3" customWidth="1"/>
    <col min="13383" max="13383" width="9.75" style="3" customWidth="1"/>
    <col min="13384" max="13394" width="7.625" style="3" customWidth="1"/>
    <col min="13395" max="13568" width="8.75" style="3"/>
    <col min="13569" max="13569" width="38.375" style="3" customWidth="1"/>
    <col min="13570" max="13570" width="12.75" style="3" customWidth="1"/>
    <col min="13571" max="13638" width="7.625" style="3" customWidth="1"/>
    <col min="13639" max="13639" width="9.75" style="3" customWidth="1"/>
    <col min="13640" max="13650" width="7.625" style="3" customWidth="1"/>
    <col min="13651" max="13824" width="8.75" style="3"/>
    <col min="13825" max="13825" width="38.375" style="3" customWidth="1"/>
    <col min="13826" max="13826" width="12.75" style="3" customWidth="1"/>
    <col min="13827" max="13894" width="7.625" style="3" customWidth="1"/>
    <col min="13895" max="13895" width="9.75" style="3" customWidth="1"/>
    <col min="13896" max="13906" width="7.625" style="3" customWidth="1"/>
    <col min="13907" max="14080" width="8.75" style="3"/>
    <col min="14081" max="14081" width="38.375" style="3" customWidth="1"/>
    <col min="14082" max="14082" width="12.75" style="3" customWidth="1"/>
    <col min="14083" max="14150" width="7.625" style="3" customWidth="1"/>
    <col min="14151" max="14151" width="9.75" style="3" customWidth="1"/>
    <col min="14152" max="14162" width="7.625" style="3" customWidth="1"/>
    <col min="14163" max="14336" width="8.75" style="3"/>
    <col min="14337" max="14337" width="38.375" style="3" customWidth="1"/>
    <col min="14338" max="14338" width="12.75" style="3" customWidth="1"/>
    <col min="14339" max="14406" width="7.625" style="3" customWidth="1"/>
    <col min="14407" max="14407" width="9.75" style="3" customWidth="1"/>
    <col min="14408" max="14418" width="7.625" style="3" customWidth="1"/>
    <col min="14419" max="14592" width="8.75" style="3"/>
    <col min="14593" max="14593" width="38.375" style="3" customWidth="1"/>
    <col min="14594" max="14594" width="12.75" style="3" customWidth="1"/>
    <col min="14595" max="14662" width="7.625" style="3" customWidth="1"/>
    <col min="14663" max="14663" width="9.75" style="3" customWidth="1"/>
    <col min="14664" max="14674" width="7.625" style="3" customWidth="1"/>
    <col min="14675" max="14848" width="8.75" style="3"/>
    <col min="14849" max="14849" width="38.375" style="3" customWidth="1"/>
    <col min="14850" max="14850" width="12.75" style="3" customWidth="1"/>
    <col min="14851" max="14918" width="7.625" style="3" customWidth="1"/>
    <col min="14919" max="14919" width="9.75" style="3" customWidth="1"/>
    <col min="14920" max="14930" width="7.625" style="3" customWidth="1"/>
    <col min="14931" max="15104" width="8.75" style="3"/>
    <col min="15105" max="15105" width="38.375" style="3" customWidth="1"/>
    <col min="15106" max="15106" width="12.75" style="3" customWidth="1"/>
    <col min="15107" max="15174" width="7.625" style="3" customWidth="1"/>
    <col min="15175" max="15175" width="9.75" style="3" customWidth="1"/>
    <col min="15176" max="15186" width="7.625" style="3" customWidth="1"/>
    <col min="15187" max="15360" width="8.75" style="3"/>
    <col min="15361" max="15361" width="38.375" style="3" customWidth="1"/>
    <col min="15362" max="15362" width="12.75" style="3" customWidth="1"/>
    <col min="15363" max="15430" width="7.625" style="3" customWidth="1"/>
    <col min="15431" max="15431" width="9.75" style="3" customWidth="1"/>
    <col min="15432" max="15442" width="7.625" style="3" customWidth="1"/>
    <col min="15443" max="15616" width="8.75" style="3"/>
    <col min="15617" max="15617" width="38.375" style="3" customWidth="1"/>
    <col min="15618" max="15618" width="12.75" style="3" customWidth="1"/>
    <col min="15619" max="15686" width="7.625" style="3" customWidth="1"/>
    <col min="15687" max="15687" width="9.75" style="3" customWidth="1"/>
    <col min="15688" max="15698" width="7.625" style="3" customWidth="1"/>
    <col min="15699" max="15872" width="8.75" style="3"/>
    <col min="15873" max="15873" width="38.375" style="3" customWidth="1"/>
    <col min="15874" max="15874" width="12.75" style="3" customWidth="1"/>
    <col min="15875" max="15942" width="7.625" style="3" customWidth="1"/>
    <col min="15943" max="15943" width="9.75" style="3" customWidth="1"/>
    <col min="15944" max="15954" width="7.625" style="3" customWidth="1"/>
    <col min="15955" max="16128" width="8.75" style="3"/>
    <col min="16129" max="16129" width="38.375" style="3" customWidth="1"/>
    <col min="16130" max="16130" width="12.75" style="3" customWidth="1"/>
    <col min="16131" max="16198" width="7.625" style="3" customWidth="1"/>
    <col min="16199" max="16199" width="9.75" style="3" customWidth="1"/>
    <col min="16200" max="16210" width="7.625" style="3" customWidth="1"/>
    <col min="16211" max="16211" width="8.75" style="3"/>
    <col min="16212" max="16384" width="8" style="3"/>
  </cols>
  <sheetData>
    <row r="1" spans="1:90" ht="18" x14ac:dyDescent="0.25">
      <c r="A1" s="1" t="s">
        <v>0</v>
      </c>
      <c r="B1" s="2"/>
    </row>
    <row r="2" spans="1:90" ht="15.75" x14ac:dyDescent="0.25">
      <c r="A2" s="4" t="s">
        <v>1</v>
      </c>
      <c r="B2" s="5"/>
    </row>
    <row r="3" spans="1:90" ht="15.75" thickBot="1" x14ac:dyDescent="0.3">
      <c r="A3" s="6" t="s">
        <v>2</v>
      </c>
      <c r="B3" s="7"/>
    </row>
    <row r="6" spans="1:90" x14ac:dyDescent="0.2">
      <c r="BM6" s="9" t="s">
        <v>3</v>
      </c>
      <c r="BN6" s="9" t="s">
        <v>3</v>
      </c>
      <c r="BO6" s="9" t="s">
        <v>3</v>
      </c>
      <c r="BP6" s="9" t="s">
        <v>3</v>
      </c>
      <c r="BQ6" s="10" t="s">
        <v>4</v>
      </c>
      <c r="BR6" s="10" t="s">
        <v>4</v>
      </c>
      <c r="BS6" s="10" t="s">
        <v>4</v>
      </c>
      <c r="BT6" s="10" t="s">
        <v>4</v>
      </c>
      <c r="BU6" s="11" t="s">
        <v>5</v>
      </c>
      <c r="BV6" s="11" t="s">
        <v>5</v>
      </c>
      <c r="BW6" s="11" t="s">
        <v>5</v>
      </c>
      <c r="BX6" s="11" t="s">
        <v>5</v>
      </c>
      <c r="BY6" s="12" t="s">
        <v>6</v>
      </c>
      <c r="BZ6" s="12" t="s">
        <v>6</v>
      </c>
      <c r="CA6" s="12" t="s">
        <v>6</v>
      </c>
      <c r="CB6" s="12" t="s">
        <v>6</v>
      </c>
      <c r="CC6" s="13" t="s">
        <v>7</v>
      </c>
      <c r="CD6" s="13" t="s">
        <v>7</v>
      </c>
      <c r="CE6" s="13" t="s">
        <v>7</v>
      </c>
      <c r="CF6" s="13" t="s">
        <v>7</v>
      </c>
    </row>
    <row r="7" spans="1:90" s="8" customFormat="1" x14ac:dyDescent="0.2">
      <c r="B7" s="8" t="s">
        <v>8</v>
      </c>
      <c r="C7" s="14" t="s">
        <v>9</v>
      </c>
      <c r="D7" s="14" t="s">
        <v>10</v>
      </c>
      <c r="E7" s="14" t="s">
        <v>11</v>
      </c>
      <c r="F7" s="14" t="s">
        <v>12</v>
      </c>
      <c r="G7" s="14" t="s">
        <v>13</v>
      </c>
      <c r="H7" s="14" t="s">
        <v>14</v>
      </c>
      <c r="I7" s="14" t="s">
        <v>15</v>
      </c>
      <c r="J7" s="14" t="s">
        <v>16</v>
      </c>
      <c r="K7" s="14" t="s">
        <v>17</v>
      </c>
      <c r="L7" s="14" t="s">
        <v>18</v>
      </c>
      <c r="M7" s="14" t="s">
        <v>19</v>
      </c>
      <c r="N7" s="14" t="s">
        <v>20</v>
      </c>
      <c r="O7" s="14" t="s">
        <v>21</v>
      </c>
      <c r="P7" s="14" t="s">
        <v>22</v>
      </c>
      <c r="Q7" s="14" t="s">
        <v>23</v>
      </c>
      <c r="R7" s="14" t="s">
        <v>24</v>
      </c>
      <c r="S7" s="14" t="s">
        <v>25</v>
      </c>
      <c r="T7" s="14" t="s">
        <v>26</v>
      </c>
      <c r="U7" s="14" t="s">
        <v>27</v>
      </c>
      <c r="V7" s="14" t="s">
        <v>28</v>
      </c>
      <c r="W7" s="14" t="s">
        <v>29</v>
      </c>
      <c r="X7" s="14" t="s">
        <v>30</v>
      </c>
      <c r="Y7" s="14" t="s">
        <v>31</v>
      </c>
      <c r="Z7" s="14" t="s">
        <v>32</v>
      </c>
      <c r="AA7" s="14" t="s">
        <v>33</v>
      </c>
      <c r="AB7" s="14" t="s">
        <v>34</v>
      </c>
      <c r="AC7" s="14" t="s">
        <v>35</v>
      </c>
      <c r="AD7" s="14" t="s">
        <v>36</v>
      </c>
      <c r="AE7" s="14" t="s">
        <v>37</v>
      </c>
      <c r="AF7" s="14" t="s">
        <v>38</v>
      </c>
      <c r="AG7" s="14" t="s">
        <v>39</v>
      </c>
      <c r="AH7" s="14" t="s">
        <v>40</v>
      </c>
      <c r="AI7" s="14" t="s">
        <v>41</v>
      </c>
      <c r="AJ7" s="14" t="s">
        <v>42</v>
      </c>
      <c r="AK7" s="14" t="s">
        <v>43</v>
      </c>
      <c r="AL7" s="14" t="s">
        <v>44</v>
      </c>
      <c r="AM7" s="14" t="s">
        <v>45</v>
      </c>
      <c r="AN7" s="14" t="s">
        <v>46</v>
      </c>
      <c r="AO7" s="14" t="s">
        <v>47</v>
      </c>
      <c r="AP7" s="14" t="s">
        <v>48</v>
      </c>
      <c r="AQ7" s="14" t="s">
        <v>49</v>
      </c>
      <c r="AR7" s="14" t="s">
        <v>50</v>
      </c>
      <c r="AS7" s="14" t="s">
        <v>51</v>
      </c>
      <c r="AT7" s="14" t="s">
        <v>52</v>
      </c>
      <c r="AU7" s="8" t="s">
        <v>53</v>
      </c>
      <c r="AV7" s="8" t="s">
        <v>54</v>
      </c>
      <c r="AW7" s="8" t="s">
        <v>55</v>
      </c>
      <c r="AX7" s="8" t="s">
        <v>56</v>
      </c>
      <c r="AY7" s="8" t="s">
        <v>57</v>
      </c>
      <c r="AZ7" s="8" t="s">
        <v>58</v>
      </c>
      <c r="BA7" s="8" t="s">
        <v>59</v>
      </c>
      <c r="BB7" s="8" t="s">
        <v>60</v>
      </c>
      <c r="BC7" s="8" t="s">
        <v>61</v>
      </c>
      <c r="BD7" s="8" t="s">
        <v>62</v>
      </c>
      <c r="BE7" s="8" t="s">
        <v>63</v>
      </c>
      <c r="BF7" s="8" t="s">
        <v>64</v>
      </c>
      <c r="BG7" s="8" t="s">
        <v>65</v>
      </c>
      <c r="BH7" s="8" t="s">
        <v>66</v>
      </c>
      <c r="BI7" s="8" t="s">
        <v>67</v>
      </c>
      <c r="BJ7" s="8" t="s">
        <v>68</v>
      </c>
      <c r="BK7" s="8" t="s">
        <v>69</v>
      </c>
      <c r="BL7" s="8" t="s">
        <v>70</v>
      </c>
      <c r="BM7" s="8" t="s">
        <v>71</v>
      </c>
      <c r="BN7" s="8" t="s">
        <v>72</v>
      </c>
      <c r="BO7" s="8" t="s">
        <v>73</v>
      </c>
      <c r="BP7" s="8" t="s">
        <v>74</v>
      </c>
      <c r="BQ7" s="8" t="s">
        <v>75</v>
      </c>
      <c r="BR7" s="8" t="s">
        <v>76</v>
      </c>
      <c r="BS7" s="8" t="s">
        <v>77</v>
      </c>
      <c r="BT7" s="8" t="s">
        <v>78</v>
      </c>
      <c r="BU7" s="8" t="s">
        <v>79</v>
      </c>
      <c r="BV7" s="8" t="s">
        <v>80</v>
      </c>
      <c r="BW7" s="8" t="s">
        <v>81</v>
      </c>
      <c r="BX7" s="8" t="s">
        <v>82</v>
      </c>
      <c r="BY7" s="8" t="s">
        <v>83</v>
      </c>
      <c r="BZ7" s="8" t="s">
        <v>84</v>
      </c>
      <c r="CA7" s="8" t="s">
        <v>85</v>
      </c>
      <c r="CB7" s="8" t="s">
        <v>86</v>
      </c>
      <c r="CC7" s="8" t="s">
        <v>87</v>
      </c>
      <c r="CD7" s="8" t="s">
        <v>88</v>
      </c>
      <c r="CE7" s="8" t="s">
        <v>89</v>
      </c>
      <c r="CF7" s="8" t="s">
        <v>90</v>
      </c>
      <c r="CG7" s="8" t="s">
        <v>91</v>
      </c>
      <c r="CH7" s="8" t="s">
        <v>92</v>
      </c>
      <c r="CI7" s="8" t="s">
        <v>93</v>
      </c>
      <c r="CJ7" s="8" t="s">
        <v>94</v>
      </c>
      <c r="CK7" s="8" t="s">
        <v>95</v>
      </c>
      <c r="CL7" s="8" t="s">
        <v>96</v>
      </c>
    </row>
    <row r="8" spans="1:90" x14ac:dyDescent="0.2">
      <c r="A8" s="8" t="s">
        <v>97</v>
      </c>
      <c r="B8" s="8" t="s">
        <v>98</v>
      </c>
      <c r="C8" s="15">
        <v>2.0346113976543099</v>
      </c>
      <c r="D8" s="15">
        <v>2.0596500771746999</v>
      </c>
      <c r="E8" s="15">
        <v>2.0647060372238499</v>
      </c>
      <c r="F8" s="15">
        <v>2.08676028581668</v>
      </c>
      <c r="G8" s="15">
        <v>2.10441481814272</v>
      </c>
      <c r="H8" s="15">
        <v>2.1147152065649601</v>
      </c>
      <c r="I8" s="15">
        <v>2.1510993425276599</v>
      </c>
      <c r="J8" s="15">
        <v>2.1700303556901499</v>
      </c>
      <c r="K8" s="15">
        <v>2.1872092233455001</v>
      </c>
      <c r="L8" s="15">
        <v>2.2125396282877201</v>
      </c>
      <c r="M8" s="15">
        <v>2.2351374505046602</v>
      </c>
      <c r="N8" s="15">
        <v>2.2204817980336999</v>
      </c>
      <c r="O8" s="15">
        <v>2.2320116226990798</v>
      </c>
      <c r="P8" s="15">
        <v>2.2583096838239101</v>
      </c>
      <c r="Q8" s="15">
        <v>2.27564540872048</v>
      </c>
      <c r="R8" s="15">
        <v>2.30212674606845</v>
      </c>
      <c r="S8" s="15">
        <v>2.31936770794078</v>
      </c>
      <c r="T8" s="15">
        <v>2.3630887075886</v>
      </c>
      <c r="U8" s="15">
        <v>2.40401775208483</v>
      </c>
      <c r="V8" s="15">
        <v>2.3508872068266702</v>
      </c>
      <c r="W8" s="15">
        <v>2.3397884211161499</v>
      </c>
      <c r="X8" s="15">
        <v>2.3463315593326199</v>
      </c>
      <c r="Y8" s="15">
        <v>2.3660251530796899</v>
      </c>
      <c r="Z8" s="15">
        <v>2.38072574928248</v>
      </c>
      <c r="AA8" s="15">
        <v>2.3786733941980902</v>
      </c>
      <c r="AB8" s="15">
        <v>2.3833613783132601</v>
      </c>
      <c r="AC8" s="15">
        <v>2.3978430594132099</v>
      </c>
      <c r="AD8" s="15">
        <v>2.42168970868748</v>
      </c>
      <c r="AE8" s="15">
        <v>2.4317072324959299</v>
      </c>
      <c r="AF8" s="15">
        <v>2.47695645025907</v>
      </c>
      <c r="AG8" s="15">
        <v>2.4885116546577</v>
      </c>
      <c r="AH8" s="15">
        <v>2.4969754819522398</v>
      </c>
      <c r="AI8" s="15">
        <v>2.5130795409255899</v>
      </c>
      <c r="AJ8" s="15">
        <v>2.5194466142060299</v>
      </c>
      <c r="AK8" s="15">
        <v>2.52963857685537</v>
      </c>
      <c r="AL8" s="15">
        <v>2.5501989464999602</v>
      </c>
      <c r="AM8" s="15">
        <v>2.55712003670995</v>
      </c>
      <c r="AN8" s="15">
        <v>2.5546952042684001</v>
      </c>
      <c r="AO8" s="15">
        <v>2.57375608575328</v>
      </c>
      <c r="AP8" s="15">
        <v>2.5883411608511002</v>
      </c>
      <c r="AQ8" s="15">
        <v>2.5966793575059901</v>
      </c>
      <c r="AR8" s="15">
        <v>2.6079522450453201</v>
      </c>
      <c r="AS8" s="15">
        <v>2.6142540104276799</v>
      </c>
      <c r="AT8" s="15">
        <v>2.6167589769378798</v>
      </c>
      <c r="AU8" s="15">
        <v>2.6115923571662201</v>
      </c>
      <c r="AV8" s="15">
        <v>2.62275484000673</v>
      </c>
      <c r="AW8" s="15">
        <v>2.6191293013400601</v>
      </c>
      <c r="AX8" s="15">
        <v>2.62627714923654</v>
      </c>
      <c r="AY8" s="15">
        <v>2.6194265314110301</v>
      </c>
      <c r="AZ8" s="15">
        <v>2.6415043138832401</v>
      </c>
      <c r="BA8" s="15">
        <v>2.662062301288</v>
      </c>
      <c r="BB8" s="15">
        <v>2.67729020882655</v>
      </c>
      <c r="BC8" s="15">
        <v>2.6907954146946098</v>
      </c>
      <c r="BD8" s="15">
        <v>2.6947387967675498</v>
      </c>
      <c r="BE8" s="15">
        <v>2.7066859028113202</v>
      </c>
      <c r="BF8" s="15">
        <v>2.72054827789868</v>
      </c>
      <c r="BG8" s="15">
        <v>2.7569640168604699</v>
      </c>
      <c r="BH8" s="15">
        <v>2.7703563734588399</v>
      </c>
      <c r="BI8" s="15">
        <v>2.7758420471732599</v>
      </c>
      <c r="BJ8" s="15">
        <v>2.78863899429814</v>
      </c>
      <c r="BK8" s="15">
        <v>2.80152864366993</v>
      </c>
      <c r="BL8" s="15">
        <v>2.8145299240305102</v>
      </c>
      <c r="BM8" s="15">
        <v>2.8281189721556101</v>
      </c>
      <c r="BN8" s="15">
        <v>2.8436922082042799</v>
      </c>
      <c r="BO8" s="15">
        <v>2.8613737788287201</v>
      </c>
      <c r="BP8" s="15">
        <v>2.8656515498241899</v>
      </c>
      <c r="BQ8" s="15">
        <v>2.9040288860327399</v>
      </c>
      <c r="BR8" s="15">
        <v>2.91977882121695</v>
      </c>
      <c r="BS8" s="15">
        <v>2.9464370701018501</v>
      </c>
      <c r="BT8" s="15">
        <v>2.9589294578946199</v>
      </c>
      <c r="BU8" s="15">
        <v>2.97189873674176</v>
      </c>
      <c r="BV8" s="15">
        <v>2.9829478069661901</v>
      </c>
      <c r="BW8" s="15">
        <v>2.9928349173184801</v>
      </c>
      <c r="BX8" s="15">
        <v>3.0011510520439701</v>
      </c>
      <c r="BY8" s="15">
        <v>3.0123165476192302</v>
      </c>
      <c r="BZ8" s="15">
        <v>3.0264172103607101</v>
      </c>
      <c r="CA8" s="15">
        <v>3.04102720494719</v>
      </c>
      <c r="CB8" s="15">
        <v>3.0557517454736498</v>
      </c>
      <c r="CC8" s="15">
        <v>3.0703423561476799</v>
      </c>
      <c r="CD8" s="15">
        <v>3.0863416069355298</v>
      </c>
      <c r="CE8" s="15">
        <v>3.1037466512716798</v>
      </c>
      <c r="CF8" s="15">
        <v>3.1213737203310101</v>
      </c>
      <c r="CG8" s="15">
        <v>3.1392007261444701</v>
      </c>
      <c r="CH8" s="15">
        <v>3.1576332495661199</v>
      </c>
      <c r="CI8" s="15">
        <v>3.1766693953545801</v>
      </c>
      <c r="CJ8" s="15">
        <v>3.19571076133162</v>
      </c>
      <c r="CK8" s="15">
        <v>3.2156927648001301</v>
      </c>
      <c r="CL8" s="15">
        <v>3.2357367391781899</v>
      </c>
    </row>
    <row r="9" spans="1:90" x14ac:dyDescent="0.2">
      <c r="A9" s="8" t="s">
        <v>99</v>
      </c>
      <c r="B9" s="8" t="s">
        <v>100</v>
      </c>
      <c r="C9" s="15">
        <v>2.0346113976543099</v>
      </c>
      <c r="D9" s="15">
        <v>2.0596500771746999</v>
      </c>
      <c r="E9" s="15">
        <v>2.0647060372238499</v>
      </c>
      <c r="F9" s="15">
        <v>2.08676028581668</v>
      </c>
      <c r="G9" s="15">
        <v>2.10441481814272</v>
      </c>
      <c r="H9" s="15">
        <v>2.1147152065649601</v>
      </c>
      <c r="I9" s="15">
        <v>2.1510993425276599</v>
      </c>
      <c r="J9" s="15">
        <v>2.1700303556901499</v>
      </c>
      <c r="K9" s="15">
        <v>2.1872092233455001</v>
      </c>
      <c r="L9" s="15">
        <v>2.2125396282877201</v>
      </c>
      <c r="M9" s="15">
        <v>2.2351374505046602</v>
      </c>
      <c r="N9" s="15">
        <v>2.2204817980336999</v>
      </c>
      <c r="O9" s="15">
        <v>2.2320116226990798</v>
      </c>
      <c r="P9" s="15">
        <v>2.2583096838239101</v>
      </c>
      <c r="Q9" s="15">
        <v>2.27564540872048</v>
      </c>
      <c r="R9" s="15">
        <v>2.30212674606845</v>
      </c>
      <c r="S9" s="15">
        <v>2.31936770794078</v>
      </c>
      <c r="T9" s="15">
        <v>2.3630887075886</v>
      </c>
      <c r="U9" s="15">
        <v>2.40401775208483</v>
      </c>
      <c r="V9" s="15">
        <v>2.3508872068266702</v>
      </c>
      <c r="W9" s="15">
        <v>2.3397884211161499</v>
      </c>
      <c r="X9" s="15">
        <v>2.3463315593326199</v>
      </c>
      <c r="Y9" s="15">
        <v>2.3660251530796899</v>
      </c>
      <c r="Z9" s="15">
        <v>2.38072574928248</v>
      </c>
      <c r="AA9" s="15">
        <v>2.3786733941980902</v>
      </c>
      <c r="AB9" s="15">
        <v>2.3833613783132601</v>
      </c>
      <c r="AC9" s="15">
        <v>2.3978430594132099</v>
      </c>
      <c r="AD9" s="15">
        <v>2.42168970868748</v>
      </c>
      <c r="AE9" s="15">
        <v>2.4317072324959299</v>
      </c>
      <c r="AF9" s="15">
        <v>2.47695645025907</v>
      </c>
      <c r="AG9" s="15">
        <v>2.4885116546577</v>
      </c>
      <c r="AH9" s="15">
        <v>2.4969754819522398</v>
      </c>
      <c r="AI9" s="15">
        <v>2.5130795409255899</v>
      </c>
      <c r="AJ9" s="15">
        <v>2.5194466142060299</v>
      </c>
      <c r="AK9" s="15">
        <v>2.52963857685537</v>
      </c>
      <c r="AL9" s="15">
        <v>2.5501989464999602</v>
      </c>
      <c r="AM9" s="15">
        <v>2.55712003670995</v>
      </c>
      <c r="AN9" s="15">
        <v>2.5546952042684001</v>
      </c>
      <c r="AO9" s="15">
        <v>2.57375608575328</v>
      </c>
      <c r="AP9" s="15">
        <v>2.5883411608511002</v>
      </c>
      <c r="AQ9" s="15">
        <v>2.5966793575059901</v>
      </c>
      <c r="AR9" s="15">
        <v>2.6079522450453201</v>
      </c>
      <c r="AS9" s="15">
        <v>2.6142540104276799</v>
      </c>
      <c r="AT9" s="15">
        <v>2.6167589769378798</v>
      </c>
      <c r="AU9" s="15">
        <v>2.6115923571662201</v>
      </c>
      <c r="AV9" s="15">
        <v>2.62275484000673</v>
      </c>
      <c r="AW9" s="15">
        <v>2.6191293013400601</v>
      </c>
      <c r="AX9" s="15">
        <v>2.62627714923654</v>
      </c>
      <c r="AY9" s="15">
        <v>2.6194265314110301</v>
      </c>
      <c r="AZ9" s="15">
        <v>2.6415043138832401</v>
      </c>
      <c r="BA9" s="15">
        <v>2.662062301288</v>
      </c>
      <c r="BB9" s="15">
        <v>2.67729020882655</v>
      </c>
      <c r="BC9" s="15">
        <v>2.6907954146946098</v>
      </c>
      <c r="BD9" s="15">
        <v>2.6947387967675498</v>
      </c>
      <c r="BE9" s="15">
        <v>2.7066859028113202</v>
      </c>
      <c r="BF9" s="15">
        <v>2.72054827789868</v>
      </c>
      <c r="BG9" s="15">
        <v>2.7569640168604699</v>
      </c>
      <c r="BH9" s="15">
        <v>2.7703563734588399</v>
      </c>
      <c r="BI9" s="15">
        <v>2.7758420471732599</v>
      </c>
      <c r="BJ9" s="15">
        <v>2.78863899429814</v>
      </c>
      <c r="BK9" s="15">
        <v>2.80152864366993</v>
      </c>
      <c r="BL9" s="15">
        <v>2.8145299240305102</v>
      </c>
      <c r="BM9" s="15">
        <v>2.8281189721556101</v>
      </c>
      <c r="BN9" s="15">
        <v>2.8436922082042799</v>
      </c>
      <c r="BO9" s="15">
        <v>2.8613737788287201</v>
      </c>
      <c r="BP9" s="15">
        <v>2.8656515498241899</v>
      </c>
      <c r="BQ9" s="15">
        <v>2.9040288860327399</v>
      </c>
      <c r="BR9" s="15">
        <v>2.91977882121695</v>
      </c>
      <c r="BS9" s="15">
        <v>2.9464370701018501</v>
      </c>
      <c r="BT9" s="15">
        <v>2.95511533454368</v>
      </c>
      <c r="BU9" s="15">
        <v>2.9638765060418102</v>
      </c>
      <c r="BV9" s="15">
        <v>2.9698163013374201</v>
      </c>
      <c r="BW9" s="15">
        <v>2.9753604593545</v>
      </c>
      <c r="BX9" s="15">
        <v>2.9793716061765601</v>
      </c>
      <c r="BY9" s="15">
        <v>2.9854598446299301</v>
      </c>
      <c r="BZ9" s="15">
        <v>2.9937116931399901</v>
      </c>
      <c r="CA9" s="15">
        <v>3.0031799942022999</v>
      </c>
      <c r="CB9" s="15">
        <v>3.0136579769843599</v>
      </c>
      <c r="CC9" s="15">
        <v>3.0239642811323</v>
      </c>
      <c r="CD9" s="15">
        <v>3.0364681428712199</v>
      </c>
      <c r="CE9" s="15">
        <v>3.0499959763401501</v>
      </c>
      <c r="CF9" s="15">
        <v>3.0639337550737702</v>
      </c>
      <c r="CG9" s="15">
        <v>3.07817158353035</v>
      </c>
      <c r="CH9" s="15">
        <v>3.0927586969804399</v>
      </c>
      <c r="CI9" s="15">
        <v>3.10814439123192</v>
      </c>
      <c r="CJ9" s="15">
        <v>3.1236609001015601</v>
      </c>
      <c r="CK9" s="15">
        <v>3.1401708688163001</v>
      </c>
      <c r="CL9" s="15">
        <v>3.15683073631816</v>
      </c>
    </row>
    <row r="10" spans="1:90" x14ac:dyDescent="0.2">
      <c r="A10" s="8" t="s">
        <v>101</v>
      </c>
      <c r="B10" s="8" t="s">
        <v>102</v>
      </c>
      <c r="C10" s="15">
        <v>2.0346113976543099</v>
      </c>
      <c r="D10" s="15">
        <v>2.0596500771746999</v>
      </c>
      <c r="E10" s="15">
        <v>2.0647060372238499</v>
      </c>
      <c r="F10" s="15">
        <v>2.08676028581668</v>
      </c>
      <c r="G10" s="15">
        <v>2.10441481814272</v>
      </c>
      <c r="H10" s="15">
        <v>2.1147152065649601</v>
      </c>
      <c r="I10" s="15">
        <v>2.1510993425276599</v>
      </c>
      <c r="J10" s="15">
        <v>2.1700303556901499</v>
      </c>
      <c r="K10" s="15">
        <v>2.1872092233455001</v>
      </c>
      <c r="L10" s="15">
        <v>2.2125396282877201</v>
      </c>
      <c r="M10" s="15">
        <v>2.2351374505046602</v>
      </c>
      <c r="N10" s="15">
        <v>2.2204817980336999</v>
      </c>
      <c r="O10" s="15">
        <v>2.2320116226990798</v>
      </c>
      <c r="P10" s="15">
        <v>2.2583096838239101</v>
      </c>
      <c r="Q10" s="15">
        <v>2.27564540872048</v>
      </c>
      <c r="R10" s="15">
        <v>2.30212674606845</v>
      </c>
      <c r="S10" s="15">
        <v>2.31936770794078</v>
      </c>
      <c r="T10" s="15">
        <v>2.3630887075886</v>
      </c>
      <c r="U10" s="15">
        <v>2.40401775208483</v>
      </c>
      <c r="V10" s="15">
        <v>2.3508872068266702</v>
      </c>
      <c r="W10" s="15">
        <v>2.3397884211161499</v>
      </c>
      <c r="X10" s="15">
        <v>2.3463315593326199</v>
      </c>
      <c r="Y10" s="15">
        <v>2.3660251530796899</v>
      </c>
      <c r="Z10" s="15">
        <v>2.38072574928248</v>
      </c>
      <c r="AA10" s="15">
        <v>2.3786733941980902</v>
      </c>
      <c r="AB10" s="15">
        <v>2.3833613783132601</v>
      </c>
      <c r="AC10" s="15">
        <v>2.3978430594132099</v>
      </c>
      <c r="AD10" s="15">
        <v>2.42168970868748</v>
      </c>
      <c r="AE10" s="15">
        <v>2.4317072324959299</v>
      </c>
      <c r="AF10" s="15">
        <v>2.47695645025907</v>
      </c>
      <c r="AG10" s="15">
        <v>2.4885116546577</v>
      </c>
      <c r="AH10" s="15">
        <v>2.4969754819522398</v>
      </c>
      <c r="AI10" s="15">
        <v>2.5130795409255899</v>
      </c>
      <c r="AJ10" s="15">
        <v>2.5194466142060299</v>
      </c>
      <c r="AK10" s="15">
        <v>2.52963857685537</v>
      </c>
      <c r="AL10" s="15">
        <v>2.5501989464999602</v>
      </c>
      <c r="AM10" s="15">
        <v>2.55712003670995</v>
      </c>
      <c r="AN10" s="15">
        <v>2.5546952042684001</v>
      </c>
      <c r="AO10" s="15">
        <v>2.57375608575328</v>
      </c>
      <c r="AP10" s="15">
        <v>2.5883411608511002</v>
      </c>
      <c r="AQ10" s="15">
        <v>2.5966793575059901</v>
      </c>
      <c r="AR10" s="15">
        <v>2.6079522450453201</v>
      </c>
      <c r="AS10" s="15">
        <v>2.6142540104276799</v>
      </c>
      <c r="AT10" s="15">
        <v>2.6167589769378798</v>
      </c>
      <c r="AU10" s="15">
        <v>2.6115923571662201</v>
      </c>
      <c r="AV10" s="15">
        <v>2.62275484000673</v>
      </c>
      <c r="AW10" s="15">
        <v>2.6191293013400601</v>
      </c>
      <c r="AX10" s="15">
        <v>2.62627714923654</v>
      </c>
      <c r="AY10" s="15">
        <v>2.6194265314110301</v>
      </c>
      <c r="AZ10" s="15">
        <v>2.6415043138832401</v>
      </c>
      <c r="BA10" s="15">
        <v>2.662062301288</v>
      </c>
      <c r="BB10" s="15">
        <v>2.67729020882655</v>
      </c>
      <c r="BC10" s="15">
        <v>2.6907954146946098</v>
      </c>
      <c r="BD10" s="15">
        <v>2.6947387967675498</v>
      </c>
      <c r="BE10" s="15">
        <v>2.7066859028113202</v>
      </c>
      <c r="BF10" s="15">
        <v>2.72054827789868</v>
      </c>
      <c r="BG10" s="15">
        <v>2.7569640168604699</v>
      </c>
      <c r="BH10" s="15">
        <v>2.7703563734588399</v>
      </c>
      <c r="BI10" s="15">
        <v>2.7758420471732599</v>
      </c>
      <c r="BJ10" s="15">
        <v>2.78863899429814</v>
      </c>
      <c r="BK10" s="15">
        <v>2.80152864366993</v>
      </c>
      <c r="BL10" s="15">
        <v>2.8145299240305102</v>
      </c>
      <c r="BM10" s="15">
        <v>2.8281189721556101</v>
      </c>
      <c r="BN10" s="15">
        <v>2.8436922082042799</v>
      </c>
      <c r="BO10" s="15">
        <v>2.8613737788287201</v>
      </c>
      <c r="BP10" s="15">
        <v>2.8656515498241899</v>
      </c>
      <c r="BQ10" s="15">
        <v>2.9040288860327399</v>
      </c>
      <c r="BR10" s="15">
        <v>2.91977882121695</v>
      </c>
      <c r="BS10" s="15">
        <v>2.9464370701018501</v>
      </c>
      <c r="BT10" s="15">
        <v>2.96269458407148</v>
      </c>
      <c r="BU10" s="15">
        <v>2.9807541213125002</v>
      </c>
      <c r="BV10" s="15">
        <v>2.99658795646052</v>
      </c>
      <c r="BW10" s="15">
        <v>3.0110305165974398</v>
      </c>
      <c r="BX10" s="15">
        <v>3.0251789215529699</v>
      </c>
      <c r="BY10" s="15">
        <v>3.0424244120073598</v>
      </c>
      <c r="BZ10" s="15">
        <v>3.06286045858206</v>
      </c>
      <c r="CA10" s="15">
        <v>3.0839246923475101</v>
      </c>
      <c r="CB10" s="15">
        <v>3.1053048533962899</v>
      </c>
      <c r="CC10" s="15">
        <v>3.12661677328683</v>
      </c>
      <c r="CD10" s="15">
        <v>3.1494007912967001</v>
      </c>
      <c r="CE10" s="15">
        <v>3.1736605325829501</v>
      </c>
      <c r="CF10" s="15">
        <v>3.1983282778621001</v>
      </c>
      <c r="CG10" s="15">
        <v>3.2234712778750301</v>
      </c>
      <c r="CH10" s="15">
        <v>3.2494717459189402</v>
      </c>
      <c r="CI10" s="15">
        <v>3.2764372271331501</v>
      </c>
      <c r="CJ10" s="15">
        <v>3.3038111516300899</v>
      </c>
      <c r="CK10" s="15">
        <v>3.3325559225318302</v>
      </c>
      <c r="CL10" s="15">
        <v>3.3617850989081299</v>
      </c>
    </row>
    <row r="12" spans="1:90" x14ac:dyDescent="0.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row>
    <row r="13" spans="1:90" x14ac:dyDescent="0.2">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row>
    <row r="14" spans="1:90" x14ac:dyDescent="0.2">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BQ14" s="17" t="s">
        <v>103</v>
      </c>
      <c r="BR14" s="18"/>
      <c r="BS14" s="18"/>
      <c r="BT14" s="19" t="s">
        <v>104</v>
      </c>
      <c r="BU14" s="20"/>
      <c r="BV14" s="20"/>
      <c r="BW14" s="20"/>
      <c r="BX14" s="20"/>
      <c r="BY14" s="20"/>
      <c r="BZ14" s="18"/>
      <c r="CA14" s="18"/>
      <c r="CB14" s="18"/>
    </row>
    <row r="15" spans="1:90" x14ac:dyDescent="0.2">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BQ15" s="21"/>
      <c r="BR15" s="22"/>
      <c r="BS15" s="22"/>
      <c r="BT15" s="22"/>
      <c r="BU15" s="22"/>
      <c r="BV15" s="22"/>
      <c r="BW15" s="22"/>
      <c r="BX15" s="22"/>
      <c r="BY15" s="22"/>
      <c r="BZ15" s="22"/>
      <c r="CA15" s="22"/>
      <c r="CB15" s="23"/>
    </row>
    <row r="16" spans="1:90" x14ac:dyDescent="0.2">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BQ16" s="24"/>
      <c r="BR16" s="25" t="s">
        <v>105</v>
      </c>
      <c r="BS16" s="18" t="s">
        <v>106</v>
      </c>
      <c r="BT16" s="18"/>
      <c r="BU16" s="18"/>
      <c r="BV16" s="18"/>
      <c r="BW16" s="18"/>
      <c r="BX16" s="18"/>
      <c r="BY16" s="18"/>
      <c r="BZ16" s="18"/>
      <c r="CA16" s="18"/>
      <c r="CB16" s="26"/>
    </row>
    <row r="17" spans="3:80" x14ac:dyDescent="0.2">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BQ17" s="24"/>
      <c r="BR17" s="18"/>
      <c r="BS17" s="14" t="str">
        <f>BV7</f>
        <v>2021Q4</v>
      </c>
      <c r="BT17" s="18"/>
      <c r="BU17" s="18"/>
      <c r="BV17" s="18"/>
      <c r="BW17" s="18"/>
      <c r="BX17" s="18"/>
      <c r="BY17" s="18"/>
      <c r="BZ17" s="18"/>
      <c r="CA17" s="18"/>
      <c r="CB17" s="28" t="s">
        <v>107</v>
      </c>
    </row>
    <row r="18" spans="3:80" x14ac:dyDescent="0.2">
      <c r="BQ18" s="24"/>
      <c r="BR18" s="18"/>
      <c r="BS18" s="29">
        <f>BV9</f>
        <v>2.9698163013374201</v>
      </c>
      <c r="BT18" s="30"/>
      <c r="BU18" s="18"/>
      <c r="BV18" s="18"/>
      <c r="BW18" s="18"/>
      <c r="BX18" s="18"/>
      <c r="BY18" s="18"/>
      <c r="BZ18" s="18"/>
      <c r="CA18" s="18"/>
      <c r="CB18" s="31">
        <f>BS18</f>
        <v>2.9698163013374201</v>
      </c>
    </row>
    <row r="19" spans="3:80" x14ac:dyDescent="0.2">
      <c r="BQ19" s="24"/>
      <c r="BR19" s="18"/>
      <c r="BS19" s="18"/>
      <c r="BT19" s="18"/>
      <c r="BU19" s="18"/>
      <c r="BV19" s="18"/>
      <c r="BW19" s="18"/>
      <c r="BX19" s="18"/>
      <c r="BY19" s="18"/>
      <c r="BZ19" s="18"/>
      <c r="CA19" s="18"/>
      <c r="CB19" s="32"/>
    </row>
    <row r="20" spans="3:80" x14ac:dyDescent="0.2">
      <c r="BQ20" s="925" t="s">
        <v>108</v>
      </c>
      <c r="BR20" s="926"/>
      <c r="BS20" s="926"/>
      <c r="BT20" s="18" t="s">
        <v>109</v>
      </c>
      <c r="BU20" s="18"/>
      <c r="BV20" s="18"/>
      <c r="BW20" s="18"/>
      <c r="BX20" s="18"/>
      <c r="BY20" s="18"/>
      <c r="BZ20" s="18"/>
      <c r="CA20" s="18"/>
      <c r="CB20" s="32"/>
    </row>
    <row r="21" spans="3:80" x14ac:dyDescent="0.2">
      <c r="BQ21" s="24"/>
      <c r="BR21" s="18"/>
      <c r="BS21" s="8" t="str">
        <f>BW7</f>
        <v>2022Q1</v>
      </c>
      <c r="BT21" s="8" t="str">
        <f t="shared" ref="BT21:BZ21" si="0">BX7</f>
        <v>2022Q2</v>
      </c>
      <c r="BU21" s="8" t="str">
        <f t="shared" si="0"/>
        <v>2022Q3</v>
      </c>
      <c r="BV21" s="8" t="str">
        <f t="shared" si="0"/>
        <v>2022Q4</v>
      </c>
      <c r="BW21" s="8" t="str">
        <f t="shared" si="0"/>
        <v>2023Q1</v>
      </c>
      <c r="BX21" s="8" t="str">
        <f t="shared" si="0"/>
        <v>2023Q2</v>
      </c>
      <c r="BY21" s="8" t="str">
        <f t="shared" si="0"/>
        <v>2023Q3</v>
      </c>
      <c r="BZ21" s="8" t="str">
        <f t="shared" si="0"/>
        <v>2023Q4</v>
      </c>
      <c r="CA21" s="18"/>
      <c r="CB21" s="32"/>
    </row>
    <row r="22" spans="3:80" x14ac:dyDescent="0.2">
      <c r="BQ22" s="24"/>
      <c r="BR22" s="18"/>
      <c r="BS22" s="33">
        <f>BW9</f>
        <v>2.9753604593545</v>
      </c>
      <c r="BT22" s="33">
        <f t="shared" ref="BT22:BZ22" si="1">BX9</f>
        <v>2.9793716061765601</v>
      </c>
      <c r="BU22" s="33">
        <f t="shared" si="1"/>
        <v>2.9854598446299301</v>
      </c>
      <c r="BV22" s="33">
        <f t="shared" si="1"/>
        <v>2.9937116931399901</v>
      </c>
      <c r="BW22" s="33">
        <f t="shared" si="1"/>
        <v>3.0031799942022999</v>
      </c>
      <c r="BX22" s="33">
        <f t="shared" si="1"/>
        <v>3.0136579769843599</v>
      </c>
      <c r="BY22" s="33">
        <f t="shared" si="1"/>
        <v>3.0239642811323</v>
      </c>
      <c r="BZ22" s="33">
        <f t="shared" si="1"/>
        <v>3.0364681428712199</v>
      </c>
      <c r="CA22" s="18"/>
      <c r="CB22" s="31">
        <f>AVERAGE(BS22:BZ22)</f>
        <v>3.0013967498113949</v>
      </c>
    </row>
    <row r="23" spans="3:80" x14ac:dyDescent="0.2">
      <c r="BQ23" s="24"/>
      <c r="BR23" s="18"/>
      <c r="BS23" s="18"/>
      <c r="BT23" s="18"/>
      <c r="BU23" s="18"/>
      <c r="BV23" s="18"/>
      <c r="BW23" s="18"/>
      <c r="BX23" s="18"/>
      <c r="BY23" s="18"/>
      <c r="BZ23" s="18"/>
      <c r="CA23" s="18"/>
      <c r="CB23" s="32"/>
    </row>
    <row r="24" spans="3:80" x14ac:dyDescent="0.2">
      <c r="BQ24" s="24"/>
      <c r="BR24" s="18"/>
      <c r="BS24" s="18"/>
      <c r="BT24" s="18"/>
      <c r="BU24" s="18"/>
      <c r="BV24" s="18"/>
      <c r="BW24" s="18"/>
      <c r="BX24" s="18"/>
      <c r="BY24" s="18"/>
      <c r="BZ24" s="18"/>
      <c r="CA24" s="34" t="s">
        <v>110</v>
      </c>
      <c r="CB24" s="35">
        <f>(CB22-CB18)/CB18</f>
        <v>1.0633805350099574E-2</v>
      </c>
    </row>
    <row r="25" spans="3:80" x14ac:dyDescent="0.2">
      <c r="BQ25" s="36"/>
      <c r="BR25" s="37"/>
      <c r="BS25" s="37"/>
      <c r="BT25" s="37"/>
      <c r="BU25" s="37"/>
      <c r="BV25" s="37"/>
      <c r="BW25" s="37"/>
      <c r="BX25" s="37"/>
      <c r="BY25" s="37"/>
      <c r="BZ25" s="37"/>
      <c r="CA25" s="37"/>
      <c r="CB25" s="38"/>
    </row>
  </sheetData>
  <mergeCells count="1">
    <mergeCell ref="BQ20:BS20"/>
  </mergeCells>
  <pageMargins left="0.25" right="0.2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B1E88-C665-4D87-93C2-0E037A9442A6}">
  <dimension ref="A1:ARS299"/>
  <sheetViews>
    <sheetView topLeftCell="AF10" workbookViewId="0">
      <selection activeCell="R31" sqref="R31"/>
    </sheetView>
  </sheetViews>
  <sheetFormatPr defaultRowHeight="15" x14ac:dyDescent="0.25"/>
  <cols>
    <col min="1" max="1" width="36.625" customWidth="1"/>
    <col min="2" max="2" width="16.75" customWidth="1"/>
    <col min="4" max="5" width="16.75" customWidth="1"/>
    <col min="6" max="13" width="16.75" hidden="1" customWidth="1"/>
    <col min="14" max="43" width="16.75" customWidth="1"/>
    <col min="804" max="843" width="9" style="229"/>
    <col min="1044" max="1163" width="9" style="230"/>
  </cols>
  <sheetData>
    <row r="1" spans="1:43" customFormat="1" ht="14.25" x14ac:dyDescent="0.2">
      <c r="A1" s="226">
        <v>16</v>
      </c>
      <c r="C1" s="227" t="s">
        <v>280</v>
      </c>
      <c r="E1" s="228">
        <f ca="1">IF(COUNT(E12:E299)=0,"-",AVERAGE(E12:OFFSET(E12,$A$1-1,0)))</f>
        <v>15638.218521019187</v>
      </c>
      <c r="G1" s="228">
        <f ca="1">IF(COUNT(G12:G299)=0,"-",AVERAGE(G12:OFFSET(G12,$A$1-1,0)))</f>
        <v>233.35198232748689</v>
      </c>
      <c r="I1" s="228" t="str">
        <f ca="1">IF(COUNT(I12:I299)=0,"-",AVERAGE(I12:OFFSET(I12,$A$1-1,0)))</f>
        <v>-</v>
      </c>
      <c r="K1" s="228">
        <f ca="1">IF(COUNT(K12:K299)=0,"-",AVERAGE(K12:OFFSET(K12,$A$1-1,0)))</f>
        <v>113.945397365581</v>
      </c>
      <c r="M1" s="228" t="str">
        <f ca="1">IF(COUNT(M12:M299)=0,"-",AVERAGE(M12:OFFSET(M12,$A$1-1,0)))</f>
        <v>-</v>
      </c>
      <c r="O1" s="228">
        <f ca="1">IF(COUNT(O12:O299)=0,"-",AVERAGE(O12:OFFSET(O12,$A$1-1,0)))</f>
        <v>468.8390892285766</v>
      </c>
      <c r="Q1" s="228">
        <f ca="1">IF(COUNT(Q12:Q299)=0,"-",AVERAGE(Q12:OFFSET(Q12,$A$1-1,0)))</f>
        <v>299.07573517163121</v>
      </c>
      <c r="S1" s="228">
        <f ca="1">IF(COUNT(S12:S299)=0,"-",AVERAGE(S12:OFFSET(S12,$A$1-1,0)))</f>
        <v>3245.5500085334311</v>
      </c>
      <c r="U1" s="228">
        <f ca="1">IF(COUNT(U12:U299)=0,"-",AVERAGE(U12:OFFSET(U12,$A$1-1,0)))</f>
        <v>12.159940200330615</v>
      </c>
      <c r="W1" s="228">
        <f ca="1">IF(COUNT(W12:W299)=0,"-",AVERAGE(W12:OFFSET(W12,$A$1-1,0)))</f>
        <v>1931.1428008351702</v>
      </c>
      <c r="Y1" s="228">
        <f ca="1">IF(COUNT(Y12:Y299)=0,"-",AVERAGE(Y12:OFFSET(Y12,$A$1-1,0)))</f>
        <v>742.39171358616227</v>
      </c>
      <c r="AA1" s="228">
        <f ca="1">IF(COUNT(AA12:AA299)=0,"-",AVERAGE(AA12:OFFSET(AA12,$A$1-1,0)))</f>
        <v>74.973232122685374</v>
      </c>
      <c r="AC1" s="228">
        <f ca="1">IF(COUNT(AC12:AC299)=0,"-",AVERAGE(AC12:OFFSET(AC12,$A$1-1,0)))</f>
        <v>1939.5161610945845</v>
      </c>
      <c r="AE1" s="228">
        <f ca="1">IF(COUNT(AE12:AE299)=0,"-",AVERAGE(AE12:OFFSET(AE12,$A$1-1,0)))</f>
        <v>61.723007818399253</v>
      </c>
      <c r="AG1" s="228">
        <f ca="1">IF(COUNT(AG12:AG299)=0,"-",AVERAGE(AG12:OFFSET(AG12,$A$1-1,0)))</f>
        <v>570.22888774163573</v>
      </c>
      <c r="AI1" s="228">
        <f ca="1">IF(COUNT(AI12:AI299)=0,"-",AVERAGE(AI12:OFFSET(AI12,$A$1-1,0)))</f>
        <v>411.47826086956519</v>
      </c>
      <c r="AK1" s="228">
        <f ca="1">IF(COUNT(AK12:AK299)=0,"-",AVERAGE(AK12:OFFSET(AK12,$A$1-1,0)))</f>
        <v>1238.9426013792702</v>
      </c>
      <c r="AM1" s="228" t="str">
        <f ca="1">IF(COUNT(AM12:AM299)=0,"-",AVERAGE(AM12:OFFSET(AM12,$A$1-1,0)))</f>
        <v>-</v>
      </c>
      <c r="AO1" s="228">
        <f ca="1">IF(COUNT(AO12:AO299)=0,"-",AVERAGE(AO12:OFFSET(AO12,$A$1-1,0)))</f>
        <v>216.68495727166373</v>
      </c>
      <c r="AQ1" s="228">
        <f ca="1">IF(COUNT(AQ12:AQ299)=0,"-",AVERAGE(AQ12:OFFSET(AQ12,$A$1-1,0)))</f>
        <v>7868.2964734920706</v>
      </c>
    </row>
    <row r="2" spans="1:43" customFormat="1" ht="14.25" x14ac:dyDescent="0.2">
      <c r="C2" s="227" t="s">
        <v>281</v>
      </c>
      <c r="E2" s="228">
        <f ca="1">IF(COUNT(E12:E299)=0,"-",E1-(2*_xlfn.STDEV.P(E12:OFFSET(E12,$A$1-1,0))))</f>
        <v>1809.3288994171126</v>
      </c>
      <c r="G2" s="228">
        <f ca="1">IF(COUNT(G12:G299)=0,"-",G1-(2*_xlfn.STDEV.P(G12:OFFSET(G12,$A$1-1,0))))</f>
        <v>-194.66353017032156</v>
      </c>
      <c r="I2" s="228" t="str">
        <f ca="1">IF(COUNT(I12:I299)=0,"-",I1-(2*_xlfn.STDEV.P(I12:OFFSET(I12,$A$1-1,0))))</f>
        <v>-</v>
      </c>
      <c r="K2" s="228">
        <f ca="1">IF(COUNT(K12:K299)=0,"-",K1-(2*_xlfn.STDEV.P(K12:OFFSET(K12,$A$1-1,0))))</f>
        <v>113.945397365581</v>
      </c>
      <c r="M2" s="228" t="str">
        <f ca="1">IF(COUNT(M12:M299)=0,"-",M1-(2*_xlfn.STDEV.P(M12:OFFSET(M12,$A$1-1,0))))</f>
        <v>-</v>
      </c>
      <c r="O2" s="228">
        <f ca="1">IF(COUNT(O12:O299)=0,"-",O1-(2*_xlfn.STDEV.P(O12:OFFSET(O12,$A$1-1,0))))</f>
        <v>-186.07354068161538</v>
      </c>
      <c r="Q2" s="228">
        <f ca="1">IF(COUNT(Q12:Q299)=0,"-",Q1-(2*_xlfn.STDEV.P(Q12:OFFSET(Q12,$A$1-1,0))))</f>
        <v>-105.74721948773373</v>
      </c>
      <c r="S2" s="228">
        <f ca="1">IF(COUNT(S12:S299)=0,"-",S1-(2*_xlfn.STDEV.P(S12:OFFSET(S12,$A$1-1,0))))</f>
        <v>-134.9925424869266</v>
      </c>
      <c r="U2" s="228">
        <f ca="1">IF(COUNT(U12:U299)=0,"-",U1-(2*_xlfn.STDEV.P(U12:OFFSET(U12,$A$1-1,0))))</f>
        <v>-2.2219316120797554</v>
      </c>
      <c r="W2" s="228">
        <f ca="1">IF(COUNT(W12:W299)=0,"-",W1-(2*_xlfn.STDEV.P(W12:OFFSET(W12,$A$1-1,0))))</f>
        <v>-296.29270730060148</v>
      </c>
      <c r="Y2" s="228">
        <f ca="1">IF(COUNT(Y12:Y299)=0,"-",Y1-(2*_xlfn.STDEV.P(Y12:OFFSET(Y12,$A$1-1,0))))</f>
        <v>212.91263423992473</v>
      </c>
      <c r="AA2" s="228">
        <f ca="1">IF(COUNT(AA12:AA299)=0,"-",AA1-(2*_xlfn.STDEV.P(AA12:OFFSET(AA12,$A$1-1,0))))</f>
        <v>-52.18741272410351</v>
      </c>
      <c r="AC2" s="228">
        <f ca="1">IF(COUNT(AC12:AC299)=0,"-",AC1-(2*_xlfn.STDEV.P(AC12:OFFSET(AC12,$A$1-1,0))))</f>
        <v>-3161.9191046570395</v>
      </c>
      <c r="AE2" s="228">
        <f ca="1">IF(COUNT(AE12:AE299)=0,"-",AE1-(2*_xlfn.STDEV.P(AE12:OFFSET(AE12,$A$1-1,0))))</f>
        <v>-72.66806028985917</v>
      </c>
      <c r="AG2" s="228">
        <f ca="1">IF(COUNT(AG12:AG299)=0,"-",AG1-(2*_xlfn.STDEV.P(AG12:OFFSET(AG12,$A$1-1,0))))</f>
        <v>-455.01202577408424</v>
      </c>
      <c r="AI2" s="228">
        <f ca="1">IF(COUNT(AI12:AI299)=0,"-",AI1-(2*_xlfn.STDEV.P(AI12:OFFSET(AI12,$A$1-1,0))))</f>
        <v>411.47826086956519</v>
      </c>
      <c r="AK2" s="228">
        <f ca="1">IF(COUNT(AK12:AK299)=0,"-",AK1-(2*_xlfn.STDEV.P(AK12:OFFSET(AK12,$A$1-1,0))))</f>
        <v>-1383.8917517324974</v>
      </c>
      <c r="AM2" s="228" t="str">
        <f ca="1">IF(COUNT(AM12:AM299)=0,"-",AM1-(2*_xlfn.STDEV.P(AM12:OFFSET(AM12,$A$1-1,0))))</f>
        <v>-</v>
      </c>
      <c r="AO2" s="228">
        <f ca="1">IF(COUNT(AO12:AO299)=0,"-",AO1-(2*_xlfn.STDEV.P(AO12:OFFSET(AO12,$A$1-1,0))))</f>
        <v>-434.19650468611178</v>
      </c>
      <c r="AQ2" s="228">
        <f ca="1">IF(COUNT(AQ12:AQ299)=0,"-",AQ1-(2*_xlfn.STDEV.P(AQ12:OFFSET(AQ12,$A$1-1,0))))</f>
        <v>2622.1734616839067</v>
      </c>
    </row>
    <row r="3" spans="1:43" customFormat="1" ht="14.25" x14ac:dyDescent="0.2">
      <c r="A3" s="1101" t="s">
        <v>282</v>
      </c>
      <c r="C3" s="227" t="s">
        <v>283</v>
      </c>
      <c r="E3" s="228">
        <f ca="1">IF(COUNT(E12:E299)=0,"-",E1+(2*_xlfn.STDEV.P(E12:OFFSET(E12,$A$1-1,0))))</f>
        <v>29467.108142621262</v>
      </c>
      <c r="G3" s="228">
        <f ca="1">IF(COUNT(G12:G299)=0,"-",G1+(2*_xlfn.STDEV.P(G12:OFFSET(G12,$A$1-1,0))))</f>
        <v>661.36749482529535</v>
      </c>
      <c r="I3" s="228" t="str">
        <f ca="1">IF(COUNT(I12:I299)=0,"-",I1+(2*_xlfn.STDEV.P(I12:OFFSET(I12,$A$1-1,0))))</f>
        <v>-</v>
      </c>
      <c r="K3" s="228">
        <f ca="1">IF(COUNT(K12:K299)=0,"-",K1+(2*_xlfn.STDEV.P(K12:OFFSET(K12,$A$1-1,0))))</f>
        <v>113.945397365581</v>
      </c>
      <c r="M3" s="228" t="str">
        <f ca="1">IF(COUNT(M12:M299)=0,"-",M1+(2*_xlfn.STDEV.P(M12:OFFSET(M12,$A$1-1,0))))</f>
        <v>-</v>
      </c>
      <c r="O3" s="228">
        <f ca="1">IF(COUNT(O12:O299)=0,"-",O1+(2*_xlfn.STDEV.P(O12:OFFSET(O12,$A$1-1,0))))</f>
        <v>1123.7517191387685</v>
      </c>
      <c r="Q3" s="228">
        <f ca="1">IF(COUNT(Q12:Q299)=0,"-",Q1+(2*_xlfn.STDEV.P(Q12:OFFSET(Q12,$A$1-1,0))))</f>
        <v>703.89868983099609</v>
      </c>
      <c r="S3" s="228">
        <f ca="1">IF(COUNT(S12:S299)=0,"-",S1+(2*_xlfn.STDEV.P(S12:OFFSET(S12,$A$1-1,0))))</f>
        <v>6626.0925595537883</v>
      </c>
      <c r="U3" s="228">
        <f ca="1">IF(COUNT(U12:U299)=0,"-",U1+(2*_xlfn.STDEV.P(U12:OFFSET(U12,$A$1-1,0))))</f>
        <v>26.541812012740984</v>
      </c>
      <c r="W3" s="228">
        <f ca="1">IF(COUNT(W12:W299)=0,"-",W1+(2*_xlfn.STDEV.P(W12:OFFSET(W12,$A$1-1,0))))</f>
        <v>4158.5783089709421</v>
      </c>
      <c r="Y3" s="228">
        <f ca="1">IF(COUNT(Y12:Y299)=0,"-",Y1+(2*_xlfn.STDEV.P(Y12:OFFSET(Y12,$A$1-1,0))))</f>
        <v>1271.8707929323998</v>
      </c>
      <c r="AA3" s="228">
        <f ca="1">IF(COUNT(AA12:AA299)=0,"-",AA1+(2*_xlfn.STDEV.P(AA12:OFFSET(AA12,$A$1-1,0))))</f>
        <v>202.13387696947427</v>
      </c>
      <c r="AC3" s="228">
        <f ca="1">IF(COUNT(AC12:AC299)=0,"-",AC1+(2*_xlfn.STDEV.P(AC12:OFFSET(AC12,$A$1-1,0))))</f>
        <v>7040.9514268462081</v>
      </c>
      <c r="AE3" s="228">
        <f ca="1">IF(COUNT(AE12:AE299)=0,"-",AE1+(2*_xlfn.STDEV.P(AE12:OFFSET(AE12,$A$1-1,0))))</f>
        <v>196.11407592665768</v>
      </c>
      <c r="AG3" s="228">
        <f ca="1">IF(COUNT(AG12:AG299)=0,"-",AG1+(2*_xlfn.STDEV.P(AG12:OFFSET(AG12,$A$1-1,0))))</f>
        <v>1595.4698012573558</v>
      </c>
      <c r="AI3" s="228">
        <f ca="1">IF(COUNT(AI12:AI299)=0,"-",AI1+(2*_xlfn.STDEV.P(AI12:OFFSET(AI12,$A$1-1,0))))</f>
        <v>411.47826086956519</v>
      </c>
      <c r="AK3" s="228">
        <f ca="1">IF(COUNT(AK12:AK299)=0,"-",AK1+(2*_xlfn.STDEV.P(AK12:OFFSET(AK12,$A$1-1,0))))</f>
        <v>3861.7769544910379</v>
      </c>
      <c r="AM3" s="228" t="str">
        <f ca="1">IF(COUNT(AM12:AM299)=0,"-",AM1+(2*_xlfn.STDEV.P(AM12:OFFSET(AM12,$A$1-1,0))))</f>
        <v>-</v>
      </c>
      <c r="AO3" s="228">
        <f ca="1">IF(COUNT(AO12:AO299)=0,"-",AO1+(2*_xlfn.STDEV.P(AO12:OFFSET(AO12,$A$1-1,0))))</f>
        <v>867.56641922943925</v>
      </c>
      <c r="AQ3" s="228">
        <f ca="1">IF(COUNT(AQ12:AQ299)=0,"-",AQ1+(2*_xlfn.STDEV.P(AQ12:OFFSET(AQ12,$A$1-1,0))))</f>
        <v>13114.419485300234</v>
      </c>
    </row>
    <row r="4" spans="1:43" customFormat="1" ht="14.25" x14ac:dyDescent="0.2">
      <c r="A4" s="1101"/>
      <c r="C4" s="227" t="s">
        <v>284</v>
      </c>
      <c r="E4" s="811">
        <f ca="1">IF(COUNT(E12:E299)=0,"-",AVERAGEIFS(E12:E299, E12:E299, "&gt;="&amp;E2,E12:E299,"&lt;="&amp;E3))</f>
        <v>15807.702817056486</v>
      </c>
      <c r="G4" s="811">
        <f ca="1">IF(COUNT(G12:G299)=0,"-",AVERAGEIFS(G12:G299, G12:G299, "&gt;="&amp;G2,G12:G299,"&lt;="&amp;G3))</f>
        <v>233.35198232748689</v>
      </c>
      <c r="I4" s="811" t="str">
        <f>IF(COUNT(I12:I299)=0,"-",AVERAGEIFS(I12:I299, I12:I299, "&gt;="&amp;I2,I12:I299,"&lt;="&amp;I3))</f>
        <v>-</v>
      </c>
      <c r="K4" s="811">
        <f ca="1">IF(COUNT(K12:K299)=0,"-",AVERAGEIFS(K12:K299, K12:K299, "&gt;="&amp;K2,K12:K299,"&lt;="&amp;K3))</f>
        <v>113.945397365581</v>
      </c>
      <c r="M4" s="811" t="str">
        <f>IF(COUNT(M12:M299)=0,"-",AVERAGEIFS(M12:M299, M12:M299, "&gt;="&amp;M2,M12:M299,"&lt;="&amp;M3))</f>
        <v>-</v>
      </c>
      <c r="O4" s="811">
        <f ca="1">IF(COUNT(O12:O299)=0,"-",AVERAGEIFS(O12:O299, O12:O299, "&gt;="&amp;O2,O12:O299,"&lt;="&amp;O3))</f>
        <v>468.8390892285766</v>
      </c>
      <c r="Q4" s="811">
        <f ca="1">IF(COUNT(Q12:Q299)=0,"-",AVERAGEIFS(Q12:Q299, Q12:Q299, "&gt;="&amp;Q2,Q12:Q299,"&lt;="&amp;Q3))</f>
        <v>255.15417746151681</v>
      </c>
      <c r="S4" s="811">
        <f ca="1">IF(COUNT(S12:S299)=0,"-",AVERAGEIFS(S12:S299, S12:S299, "&gt;="&amp;S2,S12:S299,"&lt;="&amp;S3))</f>
        <v>2814.7728473659031</v>
      </c>
      <c r="U4" s="811">
        <f ca="1">IF(COUNT(U12:U299)=0,"-",AVERAGEIFS(U12:U299, U12:U299, "&gt;="&amp;U2,U12:U299,"&lt;="&amp;U3))</f>
        <v>12.159940200330615</v>
      </c>
      <c r="W4" s="811">
        <f ca="1">IF(COUNT(W12:W299)=0,"-",AVERAGEIFS(W12:W299, W12:W299, "&gt;="&amp;W2,W12:W299,"&lt;="&amp;W3))</f>
        <v>1870.0874407361848</v>
      </c>
      <c r="Y4" s="811">
        <f ca="1">IF(COUNT(Y12:Y299)=0,"-",AVERAGEIFS(Y12:Y299, Y12:Y299, "&gt;="&amp;Y2,Y12:Y299,"&lt;="&amp;Y3))</f>
        <v>742.39171358616227</v>
      </c>
      <c r="AA4" s="811">
        <f ca="1">IF(COUNT(AA12:AA299)=0,"-",AVERAGEIFS(AA12:AA299, AA12:AA299, "&gt;="&amp;AA2,AA12:AA299,"&lt;="&amp;AA3))</f>
        <v>74.973232122685374</v>
      </c>
      <c r="AC4" s="811">
        <f ca="1">IF(COUNT(AC12:AC299)=0,"-",AVERAGEIFS(AC12:AC299, AC12:AC299, "&gt;="&amp;AC2,AC12:AC299,"&lt;="&amp;AC3))</f>
        <v>1939.5161610945845</v>
      </c>
      <c r="AE4" s="811">
        <f ca="1">IF(COUNT(AE12:AE299)=0,"-",AVERAGEIFS(AE12:AE299, AE12:AE299, "&gt;="&amp;AE2,AE12:AE299,"&lt;="&amp;AE3))</f>
        <v>87.805688699620333</v>
      </c>
      <c r="AG4" s="811">
        <f ca="1">IF(COUNT(AG12:AG299)=0,"-",AVERAGEIFS(AG12:AG299, AG12:AG299, "&gt;="&amp;AG2,AG12:AG299,"&lt;="&amp;AG3))</f>
        <v>570.22888774163573</v>
      </c>
      <c r="AI4" s="811">
        <f ca="1">IF(COUNT(AI12:AI299)=0,"-",AVERAGEIFS(AI12:AI299, AI12:AI299, "&gt;="&amp;AI2,AI12:AI299,"&lt;="&amp;AI3))</f>
        <v>411.47826086956519</v>
      </c>
      <c r="AK4" s="811">
        <f ca="1">IF(COUNT(AK12:AK299)=0,"-",AVERAGEIFS(AK12:AK299, AK12:AK299, "&gt;="&amp;AK2,AK12:AK299,"&lt;="&amp;AK3))</f>
        <v>962.49533599893505</v>
      </c>
      <c r="AM4" s="811" t="str">
        <f>IF(COUNT(AM12:AM299)=0,"-",AVERAGEIFS(AM12:AM299, AM12:AM299, "&gt;="&amp;AM2,AM12:AM299,"&lt;="&amp;AM3))</f>
        <v>-</v>
      </c>
      <c r="AO4" s="811">
        <f ca="1">IF(COUNT(AO12:AO299)=0,"-",AVERAGEIFS(AO12:AO299, AO12:AO299, "&gt;="&amp;AO2,AO12:AO299,"&lt;="&amp;AO3))</f>
        <v>216.68495727166373</v>
      </c>
      <c r="AQ4" s="811">
        <f ca="1">IF(COUNT(AQ12:AQ299)=0,"-",AVERAGEIFS(AQ12:AQ299, AQ12:AQ299, "&gt;="&amp;AQ2,AQ12:AQ299,"&lt;="&amp;AQ3))</f>
        <v>7775.3493801105787</v>
      </c>
    </row>
    <row r="5" spans="1:43" customFormat="1" ht="14.25" x14ac:dyDescent="0.2">
      <c r="A5" s="1101"/>
      <c r="C5" s="227" t="s">
        <v>285</v>
      </c>
      <c r="E5" s="232">
        <f ca="1">IF(COUNT(E12:E299)=0,"-",SUMIFS(D12:D299,E12:E299,"&gt;="&amp;E2,E12:E299,"&lt;="&amp;E3)/SUMIFS($B12:$B299,E12:E299,"&gt;="&amp;E2,E12:E299,"&lt;="&amp;E3))</f>
        <v>14903.909671315305</v>
      </c>
      <c r="G5" s="232">
        <f ca="1">IF(COUNT(G12:G299)=0,"-",SUMIFS(F12:F299,G12:G299,"&gt;="&amp;G2,G12:G299,"&lt;="&amp;G3)/SUMIFS($B12:$B299,G12:G299,"&gt;="&amp;G2,G12:G299,"&lt;="&amp;G3))</f>
        <v>126.63606520722365</v>
      </c>
      <c r="I5" s="232" t="str">
        <f>IF(COUNT(I12:I299)=0,"-",SUMIFS(H12:H299,I12:I299,"&gt;="&amp;I2,I12:I299,"&lt;="&amp;I3)/SUMIFS($B12:$B299,I12:I299,"&gt;="&amp;I2,I12:I299,"&lt;="&amp;I3))</f>
        <v>-</v>
      </c>
      <c r="K5" s="232">
        <f ca="1">IF(COUNT(K12:K299)=0,"-",SUMIFS(J12:J299,K12:K299,"&gt;="&amp;K2,K12:K299,"&lt;="&amp;K3)/SUMIFS($B12:$B299,K12:K299,"&gt;="&amp;K2,K12:K299,"&lt;="&amp;K3))</f>
        <v>113.945397365581</v>
      </c>
      <c r="M5" s="232" t="str">
        <f>IF(COUNT(M12:M299)=0,"-",SUMIFS(L12:L299,M12:M299,"&gt;="&amp;M2,M12:M299,"&lt;="&amp;M3)/SUMIFS($B12:$B299,M12:M299,"&gt;="&amp;M2,M12:M299,"&lt;="&amp;M3))</f>
        <v>-</v>
      </c>
      <c r="O5" s="232">
        <f ca="1">IF(COUNT(O12:O299)=0,"-",SUMIFS(N12:N299,O12:O299,"&gt;="&amp;O2,O12:O299,"&lt;="&amp;O3)/SUMIFS($B12:$B299,O12:O299,"&gt;="&amp;O2,O12:O299,"&lt;="&amp;O3))</f>
        <v>424.83880757489641</v>
      </c>
      <c r="Q5" s="232">
        <f ca="1">IF(COUNT(Q12:Q299)=0,"-",SUMIFS(P12:P299,Q12:Q299,"&gt;="&amp;Q2,Q12:Q299,"&lt;="&amp;Q3)/SUMIFS($B12:$B299,Q12:Q299,"&gt;="&amp;Q2,Q12:Q299,"&lt;="&amp;Q3))</f>
        <v>299.15956260277028</v>
      </c>
      <c r="S5" s="232">
        <f ca="1">IF(COUNT(S12:S299)=0,"-",SUMIFS(R12:R299,S12:S299,"&gt;="&amp;S2,S12:S299,"&lt;="&amp;S3)/SUMIFS($B12:$B299,S12:S299,"&gt;="&amp;S2,S12:S299,"&lt;="&amp;S3))</f>
        <v>2830.4528041463259</v>
      </c>
      <c r="U5" s="232">
        <f ca="1">IF(COUNT(U12:U299)=0,"-",SUMIFS(T12:T299,U12:U299,"&gt;="&amp;U2,U12:U299,"&lt;="&amp;U3)/SUMIFS($B12:$B299,U12:U299,"&gt;="&amp;U2,U12:U299,"&lt;="&amp;U3))</f>
        <v>12.099056916812158</v>
      </c>
      <c r="W5" s="232">
        <f ca="1">IF(COUNT(W12:W299)=0,"-",SUMIFS(V12:V299,W12:W299,"&gt;="&amp;W2,W12:W299,"&lt;="&amp;W3)/SUMIFS($B12:$B299,W12:W299,"&gt;="&amp;W2,W12:W299,"&lt;="&amp;W3))</f>
        <v>1585.3516027569897</v>
      </c>
      <c r="Y5" s="232">
        <f ca="1">IF(COUNT(Y12:Y299)=0,"-",SUMIFS(X12:X299,Y12:Y299,"&gt;="&amp;Y2,Y12:Y299,"&lt;="&amp;Y3)/SUMIFS($B12:$B299,Y12:Y299,"&gt;="&amp;Y2,Y12:Y299,"&lt;="&amp;Y3))</f>
        <v>768.15266975440079</v>
      </c>
      <c r="AA5" s="232">
        <f ca="1">IF(COUNT(AA12:AA299)=0,"-",SUMIFS(Z12:Z299,AA12:AA299,"&gt;="&amp;AA2,AA12:AA299,"&lt;="&amp;AA3)/SUMIFS($B12:$B299,AA12:AA299,"&gt;="&amp;AA2,AA12:AA299,"&lt;="&amp;AA3))</f>
        <v>54.544051843851257</v>
      </c>
      <c r="AC5" s="232">
        <f ca="1">IF(COUNT(AC12:AC299)=0,"-",SUMIFS(AB12:AB299,AC12:AC299,"&gt;="&amp;AC2,AC12:AC299,"&lt;="&amp;AC3)/SUMIFS($B12:$B299,AC12:AC299,"&gt;="&amp;AC2,AC12:AC299,"&lt;="&amp;AC3))</f>
        <v>3147.7616910512711</v>
      </c>
      <c r="AE5" s="232">
        <f ca="1">IF(COUNT(AE12:AE299)=0,"-",SUMIFS(AD12:AD299,AE12:AE299,"&gt;="&amp;AE2,AE12:AE299,"&lt;="&amp;AE3)/SUMIFS($B12:$B299,AE12:AE299,"&gt;="&amp;AE2,AE12:AE299,"&lt;="&amp;AE3))</f>
        <v>43.932911745325541</v>
      </c>
      <c r="AG5" s="232">
        <f ca="1">IF(COUNT(AG12:AG299)=0,"-",SUMIFS(AF12:AF299,AG12:AG299,"&gt;="&amp;AG2,AG12:AG299,"&lt;="&amp;AG3)/SUMIFS($B12:$B299,AG12:AG299,"&gt;="&amp;AG2,AG12:AG299,"&lt;="&amp;AG3))</f>
        <v>576.22382197864226</v>
      </c>
      <c r="AI5" s="232">
        <f ca="1">IF(COUNT(AI12:AI299)=0,"-",SUMIFS(AH12:AH299,AI12:AI299,"&gt;="&amp;AI2,AI12:AI299,"&lt;="&amp;AI3)/SUMIFS($B12:$B299,AI12:AI299,"&gt;="&amp;AI2,AI12:AI299,"&lt;="&amp;AI3))</f>
        <v>411.47826086956519</v>
      </c>
      <c r="AK5" s="232">
        <f ca="1">IF(COUNT(AK12:AK299)=0,"-",SUMIFS(AJ12:AJ299,AK12:AK299,"&gt;="&amp;AK2,AK12:AK299,"&lt;="&amp;AK3)/SUMIFS($B12:$B299,AK12:AK299,"&gt;="&amp;AK2,AK12:AK299,"&lt;="&amp;AK3))</f>
        <v>881.40061011388252</v>
      </c>
      <c r="AM5" s="232" t="str">
        <f>IF(COUNT(AM12:AM299)=0,"-",SUMIFS(AL12:AL299,AM12:AM299,"&gt;="&amp;AM2,AM12:AM299,"&lt;="&amp;AM3)/SUMIFS($B12:$B299,AM12:AM299,"&gt;="&amp;AM2,AM12:AM299,"&lt;="&amp;AM3))</f>
        <v>-</v>
      </c>
      <c r="AO5" s="232">
        <f ca="1">IF(COUNT(AO12:AO299)=0,"-",SUMIFS(AN12:AN299,AO12:AO299,"&gt;="&amp;AO2,AO12:AO299,"&lt;="&amp;AO3)/SUMIFS($B12:$B299,AO12:AO299,"&gt;="&amp;AO2,AO12:AO299,"&lt;="&amp;AO3))</f>
        <v>412.15816760592116</v>
      </c>
      <c r="AQ5" s="232">
        <f ca="1">IF(COUNT(AQ12:AQ299)=0,"-",SUMIFS(AP12:AP299,AQ12:AQ299,"&gt;="&amp;AQ2,AQ12:AQ299,"&lt;="&amp;AQ3)/SUMIFS($B12:$B299,AQ12:AQ299,"&gt;="&amp;AQ2,AQ12:AQ299,"&lt;="&amp;AQ3))</f>
        <v>8545.5685872805734</v>
      </c>
    </row>
    <row r="6" spans="1:43" customFormat="1" ht="14.25" x14ac:dyDescent="0.2">
      <c r="A6" s="1101"/>
      <c r="C6" s="227" t="s">
        <v>286</v>
      </c>
      <c r="E6" s="233">
        <f ca="1">IF(COUNT(E12:E299)=0,"-",SUMIFS(E12:E299, E12:E299, "&gt;="&amp;E2,E12:E299,"&lt;="&amp;E3)/($A$1-COUNTIF(E12:E299,"&lt;"&amp;E$2)-COUNTIF(E12:E299,"&gt;"&amp;E$3)))</f>
        <v>19195.067706425732</v>
      </c>
      <c r="G6" s="233">
        <f ca="1">IF(COUNT(G12:G299)=0,"-",SUMIFS(G12:G299, G12:G299, "&gt;="&amp;G2,G12:G299,"&lt;="&amp;G3)/($A$1-COUNTIF(G12:G299,"&lt;"&amp;G$2)-COUNTIF(G12:G299,"&gt;"&amp;G$3)))</f>
        <v>72.922494477339654</v>
      </c>
      <c r="I6" s="233" t="str">
        <f>IF(COUNT(I12:I299)=0,"-",SUMIFS(I12:I299, I12:I299, "&gt;="&amp;I2,I12:I299,"&lt;="&amp;I3)/($A$1-COUNTIF(I12:I299,"&lt;"&amp;I$2)-COUNTIF(I12:I299,"&gt;"&amp;I$3)))</f>
        <v>-</v>
      </c>
      <c r="K6" s="233">
        <f ca="1">IF(COUNT(K12:K299)=0,"-",SUMIFS(K12:K299, K12:K299, "&gt;="&amp;K2,K12:K299,"&lt;="&amp;K3)/($A$1-COUNTIF(K12:K299,"&lt;"&amp;K$2)-COUNTIF(K12:K299,"&gt;"&amp;K$3)))</f>
        <v>7.1215873353488126</v>
      </c>
      <c r="M6" s="233" t="str">
        <f>IF(COUNT(M12:M299)=0,"-",SUMIFS(M12:M299, M12:M299, "&gt;="&amp;M2,M12:M299,"&lt;="&amp;M3)/($A$1-COUNTIF(M12:M299,"&lt;"&amp;M$2)-COUNTIF(M12:M299,"&gt;"&amp;M$3)))</f>
        <v>-</v>
      </c>
      <c r="O6" s="233">
        <f ca="1">IF(COUNT(O12:O299)=0,"-",SUMIFS(O12:O299, O12:O299, "&gt;="&amp;O2,O12:O299,"&lt;="&amp;O3)/($A$1-COUNTIF(O12:O299,"&lt;"&amp;O$2)-COUNTIF(O12:O299,"&gt;"&amp;O$3)))</f>
        <v>410.23420307500453</v>
      </c>
      <c r="Q6" s="233">
        <f ca="1">IF(COUNT(Q12:Q299)=0,"-",SUMIFS(Q12:Q299, Q12:Q299, "&gt;="&amp;Q2,Q12:Q299,"&lt;="&amp;Q3)/($A$1-COUNTIF(Q12:Q299,"&lt;"&amp;Q$2)-COUNTIF(Q12:Q299,"&gt;"&amp;Q$3)))</f>
        <v>238.14389896408235</v>
      </c>
      <c r="S6" s="233">
        <f ca="1">IF(COUNT(S12:S299)=0,"-",SUMIFS(S12:S299, S12:S299, "&gt;="&amp;S2,S12:S299,"&lt;="&amp;S3)/($A$1-COUNTIF(S12:S299,"&lt;"&amp;S$2)-COUNTIF(S12:S299,"&gt;"&amp;S$3)))</f>
        <v>2814.7728473659031</v>
      </c>
      <c r="U6" s="233">
        <f ca="1">IF(COUNT(U12:U299)=0,"-",SUMIFS(U12:U299, U12:U299, "&gt;="&amp;U2,U12:U299,"&lt;="&amp;U3)/($A$1-COUNTIF(U12:U299,"&lt;"&amp;U$2)-COUNTIF(U12:U299,"&gt;"&amp;U$3)))</f>
        <v>3.0399850500826537</v>
      </c>
      <c r="W6" s="233">
        <f ca="1">IF(COUNT(W12:W299)=0,"-",SUMIFS(W12:W299, W12:W299, "&gt;="&amp;W2,W12:W299,"&lt;="&amp;W3)/($A$1-COUNTIF(W12:W299,"&lt;"&amp;W$2)-COUNTIF(W12:W299,"&gt;"&amp;W$3)))</f>
        <v>1745.4149446871058</v>
      </c>
      <c r="Y6" s="233">
        <f ca="1">IF(COUNT(Y12:Y299)=0,"-",SUMIFS(Y12:Y299, Y12:Y299, "&gt;="&amp;Y2,Y12:Y299,"&lt;="&amp;Y3)/($A$1-COUNTIF(Y12:Y299,"&lt;"&amp;Y$2)-COUNTIF(Y12:Y299,"&gt;"&amp;Y$3)))</f>
        <v>92.798964198270284</v>
      </c>
      <c r="AA6" s="233">
        <f ca="1">IF(COUNT(AA12:AA299)=0,"-",SUMIFS(AA12:AA299, AA12:AA299, "&gt;="&amp;AA2,AA12:AA299,"&lt;="&amp;AA3)/($A$1-COUNTIF(AA12:AA299,"&lt;"&amp;AA$2)-COUNTIF(AA12:AA299,"&gt;"&amp;AA$3)))</f>
        <v>37.486616061342687</v>
      </c>
      <c r="AC6" s="233">
        <f ca="1">IF(COUNT(AC12:AC299)=0,"-",SUMIFS(AC12:AC299, AC12:AC299, "&gt;="&amp;AC2,AC12:AC299,"&lt;="&amp;AC3)/($A$1-COUNTIF(AC12:AC299,"&lt;"&amp;AC$2)-COUNTIF(AC12:AC299,"&gt;"&amp;AC$3)))</f>
        <v>484.87904027364613</v>
      </c>
      <c r="AE6" s="233">
        <f ca="1">IF(COUNT(AE12:AE299)=0,"-",SUMIFS(AE12:AE299, AE12:AE299, "&gt;="&amp;AE2,AE12:AE299,"&lt;="&amp;AE3)/($A$1-COUNTIF(AE12:AE299,"&lt;"&amp;AE$2)-COUNTIF(AE12:AE299,"&gt;"&amp;AE$3)))</f>
        <v>21.951422174905083</v>
      </c>
      <c r="AG6" s="233">
        <f ca="1">IF(COUNT(AG12:AG299)=0,"-",SUMIFS(AG12:AG299, AG12:AG299, "&gt;="&amp;AG2,AG12:AG299,"&lt;="&amp;AG3)/($A$1-COUNTIF(AG12:AG299,"&lt;"&amp;AG$2)-COUNTIF(AG12:AG299,"&gt;"&amp;AG$3)))</f>
        <v>71.278610967704466</v>
      </c>
      <c r="AI6" s="233">
        <f ca="1">IF(COUNT(AI12:AI299)=0,"-",SUMIFS(AI12:AI299, AI12:AI299, "&gt;="&amp;AI2,AI12:AI299,"&lt;="&amp;AI3)/($A$1-COUNTIF(AI12:AI299,"&lt;"&amp;AI$2)-COUNTIF(AI12:AI299,"&gt;"&amp;AI$3)))</f>
        <v>25.717391304347824</v>
      </c>
      <c r="AK6" s="233">
        <f ca="1">IF(COUNT(AK12:AK299)=0,"-",SUMIFS(AK12:AK299, AK12:AK299, "&gt;="&amp;AK2,AK12:AK299,"&lt;="&amp;AK3)/($A$1-COUNTIF(AK12:AK299,"&lt;"&amp;AK$2)-COUNTIF(AK12:AK299,"&gt;"&amp;AK$3)))</f>
        <v>898.32898026567273</v>
      </c>
      <c r="AM6" s="233" t="str">
        <f>IF(COUNT(AM12:AM299)=0,"-",SUMIFS(AM12:AM299, AM12:AM299, "&gt;="&amp;AM2,AM12:AM299,"&lt;="&amp;AM3)/($A$1-COUNTIF(AM12:AM299,"&lt;"&amp;AM$2)-COUNTIF(AM12:AM299,"&gt;"&amp;AM$3)))</f>
        <v>-</v>
      </c>
      <c r="AO6" s="233">
        <f ca="1">IF(COUNT(AO12:AO299)=0,"-",SUMIFS(AO12:AO299, AO12:AO299, "&gt;="&amp;AO2,AO12:AO299,"&lt;="&amp;AO3)/($A$1-COUNTIF(AO12:AO299,"&lt;"&amp;AO$2)-COUNTIF(AO12:AO299,"&gt;"&amp;AO$3)))</f>
        <v>81.2568589768739</v>
      </c>
      <c r="AQ6" s="233">
        <f ca="1">IF(COUNT(AQ12:AQ299)=0,"-",SUMIFS(AQ12:AQ299, AQ12:AQ299, "&gt;="&amp;AQ2,AQ12:AQ299,"&lt;="&amp;AQ3)/($A$1-COUNTIF(AQ12:AQ299,"&lt;"&amp;AQ$2)-COUNTIF(AQ12:AQ299,"&gt;"&amp;AQ$3)))</f>
        <v>8812.0626307919902</v>
      </c>
    </row>
    <row r="7" spans="1:43" customFormat="1" ht="14.25" x14ac:dyDescent="0.2"/>
    <row r="8" spans="1:43" customFormat="1" ht="14.25" x14ac:dyDescent="0.2"/>
    <row r="9" spans="1:43" customFormat="1" ht="14.25" x14ac:dyDescent="0.2">
      <c r="D9" s="812" t="s">
        <v>287</v>
      </c>
      <c r="E9" s="812"/>
      <c r="F9" s="813" t="s">
        <v>288</v>
      </c>
      <c r="G9" s="814"/>
      <c r="H9" s="813" t="s">
        <v>289</v>
      </c>
      <c r="I9" s="814"/>
      <c r="J9" s="813" t="s">
        <v>290</v>
      </c>
      <c r="K9" s="814"/>
      <c r="L9" s="813" t="s">
        <v>291</v>
      </c>
      <c r="M9" s="814"/>
      <c r="N9" s="815" t="s">
        <v>292</v>
      </c>
      <c r="O9" s="815"/>
      <c r="P9" s="815" t="s">
        <v>293</v>
      </c>
      <c r="Q9" s="815"/>
      <c r="R9" s="815" t="s">
        <v>294</v>
      </c>
      <c r="S9" s="815"/>
      <c r="T9" s="815" t="s">
        <v>295</v>
      </c>
      <c r="U9" s="815"/>
      <c r="V9" s="815" t="s">
        <v>296</v>
      </c>
      <c r="W9" s="815"/>
      <c r="X9" s="815" t="s">
        <v>297</v>
      </c>
      <c r="Y9" s="815"/>
      <c r="Z9" s="815" t="s">
        <v>298</v>
      </c>
      <c r="AA9" s="815"/>
      <c r="AB9" s="815" t="s">
        <v>299</v>
      </c>
      <c r="AC9" s="815"/>
      <c r="AD9" s="815" t="s">
        <v>300</v>
      </c>
      <c r="AE9" s="815"/>
      <c r="AF9" s="815" t="s">
        <v>301</v>
      </c>
      <c r="AG9" s="815"/>
      <c r="AH9" s="815" t="s">
        <v>302</v>
      </c>
      <c r="AI9" s="815"/>
      <c r="AJ9" s="815" t="s">
        <v>303</v>
      </c>
      <c r="AK9" s="815"/>
      <c r="AL9" s="813" t="s">
        <v>304</v>
      </c>
      <c r="AM9" s="814"/>
      <c r="AN9" s="813" t="s">
        <v>305</v>
      </c>
      <c r="AO9" s="814"/>
      <c r="AP9" s="813" t="s">
        <v>306</v>
      </c>
      <c r="AQ9" s="814"/>
    </row>
    <row r="10" spans="1:43" customFormat="1" ht="71.25" x14ac:dyDescent="0.2">
      <c r="A10" s="816"/>
      <c r="B10" s="817"/>
      <c r="D10" s="818" t="s">
        <v>307</v>
      </c>
      <c r="E10" s="819" t="str">
        <f>D10&amp;"
per FTE"</f>
        <v>Total Occupancy
per FTE</v>
      </c>
      <c r="F10" s="818" t="s">
        <v>308</v>
      </c>
      <c r="G10" s="819" t="str">
        <f>F10&amp;"
per FTE"</f>
        <v>Direct Care Consultant 201
per FTE</v>
      </c>
      <c r="H10" s="818" t="s">
        <v>309</v>
      </c>
      <c r="I10" s="819" t="str">
        <f>H10&amp;"
per FTE"</f>
        <v>Temporary Help 202
per FTE</v>
      </c>
      <c r="J10" s="818" t="s">
        <v>310</v>
      </c>
      <c r="K10" s="819" t="str">
        <f>J10&amp;"
per FTE"</f>
        <v>Clients and Caregivers Reimb./Stipends 203
per FTE</v>
      </c>
      <c r="L10" s="818" t="s">
        <v>311</v>
      </c>
      <c r="M10" s="819" t="str">
        <f>L10&amp;"
per FTE"</f>
        <v>Subcontracted Direct Care 206
per FTE</v>
      </c>
      <c r="N10" s="818" t="s">
        <v>312</v>
      </c>
      <c r="O10" s="819" t="str">
        <f>N10&amp;"
per FTE"</f>
        <v>Staff Training 204
per FTE</v>
      </c>
      <c r="P10" s="818" t="s">
        <v>313</v>
      </c>
      <c r="Q10" s="819" t="str">
        <f>P10&amp;"
per FTE"</f>
        <v>Staff Mileage / Travel 205
per FTE</v>
      </c>
      <c r="R10" s="818" t="s">
        <v>314</v>
      </c>
      <c r="S10" s="819" t="str">
        <f>R10&amp;"
per FTE"</f>
        <v>Meals 207
per FTE</v>
      </c>
      <c r="T10" s="818" t="s">
        <v>315</v>
      </c>
      <c r="U10" s="819" t="str">
        <f>T10&amp;"
per FTE"</f>
        <v>Client Transportation 208
per FTE</v>
      </c>
      <c r="V10" s="818" t="s">
        <v>316</v>
      </c>
      <c r="W10" s="819" t="str">
        <f>V10&amp;"
per FTE"</f>
        <v>Vehicle Expenses 208
per FTE</v>
      </c>
      <c r="X10" s="818" t="s">
        <v>317</v>
      </c>
      <c r="Y10" s="819" t="str">
        <f>X10&amp;"
per FTE"</f>
        <v>Vehicle Depreciation 208
per FTE</v>
      </c>
      <c r="Z10" s="818" t="s">
        <v>318</v>
      </c>
      <c r="AA10" s="819" t="str">
        <f>Z10&amp;"
per FTE"</f>
        <v>Incidental Medical /Medicine/Pharmacy 209
per FTE</v>
      </c>
      <c r="AB10" s="818" t="s">
        <v>319</v>
      </c>
      <c r="AC10" s="819" t="str">
        <f>AB10&amp;"
per FTE"</f>
        <v>Client Personal Allowances 211
per FTE</v>
      </c>
      <c r="AD10" s="818" t="s">
        <v>320</v>
      </c>
      <c r="AE10" s="819" t="str">
        <f>AD10&amp;"
per FTE"</f>
        <v>Provision Material Goods/Svs./Benefits 212
per FTE</v>
      </c>
      <c r="AF10" s="818" t="s">
        <v>321</v>
      </c>
      <c r="AG10" s="819" t="str">
        <f>AF10&amp;"
per FTE"</f>
        <v>Direct Client Wages 214
per FTE</v>
      </c>
      <c r="AH10" s="818" t="s">
        <v>322</v>
      </c>
      <c r="AI10" s="819" t="str">
        <f>AH10&amp;"
per FTE"</f>
        <v>Other Commercial Prod. &amp; Svs. 214
per FTE</v>
      </c>
      <c r="AJ10" s="818" t="s">
        <v>323</v>
      </c>
      <c r="AK10" s="819" t="str">
        <f>AJ10&amp;"
per FTE"</f>
        <v>Program Supplies &amp; Materials 215
per FTE</v>
      </c>
      <c r="AL10" s="818" t="s">
        <v>324</v>
      </c>
      <c r="AM10" s="819" t="str">
        <f>AL10&amp;"
per FTE"</f>
        <v>Non Charitable Expenses
per FTE</v>
      </c>
      <c r="AN10" s="818" t="s">
        <v>325</v>
      </c>
      <c r="AO10" s="819" t="str">
        <f>AN10&amp;"
per FTE"</f>
        <v>Other Expense
per FTE</v>
      </c>
      <c r="AP10" s="818" t="s">
        <v>326</v>
      </c>
      <c r="AQ10" s="819" t="str">
        <f>AP10&amp;"
per FTE"</f>
        <v>Total Other Program Expense
per FTE</v>
      </c>
    </row>
    <row r="11" spans="1:43" customFormat="1" ht="14.25" x14ac:dyDescent="0.2">
      <c r="A11" s="813" t="s">
        <v>327</v>
      </c>
      <c r="B11" s="820" t="s">
        <v>328</v>
      </c>
      <c r="D11" s="813" t="s">
        <v>329</v>
      </c>
      <c r="E11" s="814"/>
      <c r="F11" s="813" t="s">
        <v>329</v>
      </c>
      <c r="G11" s="814"/>
      <c r="H11" s="813" t="s">
        <v>329</v>
      </c>
      <c r="I11" s="814"/>
      <c r="J11" s="813" t="s">
        <v>329</v>
      </c>
      <c r="K11" s="814"/>
      <c r="L11" s="813" t="s">
        <v>329</v>
      </c>
      <c r="M11" s="814"/>
      <c r="N11" s="813" t="s">
        <v>329</v>
      </c>
      <c r="O11" s="814"/>
      <c r="P11" s="813" t="s">
        <v>329</v>
      </c>
      <c r="Q11" s="814"/>
      <c r="R11" s="813" t="s">
        <v>329</v>
      </c>
      <c r="S11" s="814"/>
      <c r="T11" s="813" t="s">
        <v>329</v>
      </c>
      <c r="U11" s="814"/>
      <c r="V11" s="813" t="s">
        <v>329</v>
      </c>
      <c r="W11" s="814"/>
      <c r="X11" s="813" t="s">
        <v>329</v>
      </c>
      <c r="Y11" s="814"/>
      <c r="Z11" s="813" t="s">
        <v>329</v>
      </c>
      <c r="AA11" s="814"/>
      <c r="AB11" s="813" t="s">
        <v>329</v>
      </c>
      <c r="AC11" s="814"/>
      <c r="AD11" s="813" t="s">
        <v>329</v>
      </c>
      <c r="AE11" s="814"/>
      <c r="AF11" s="813" t="s">
        <v>329</v>
      </c>
      <c r="AG11" s="814"/>
      <c r="AH11" s="813" t="s">
        <v>329</v>
      </c>
      <c r="AI11" s="814"/>
      <c r="AJ11" s="813" t="s">
        <v>329</v>
      </c>
      <c r="AK11" s="814"/>
      <c r="AL11" s="813" t="s">
        <v>329</v>
      </c>
      <c r="AM11" s="814"/>
      <c r="AN11" s="813" t="s">
        <v>329</v>
      </c>
      <c r="AO11" s="814"/>
      <c r="AP11" s="813" t="s">
        <v>329</v>
      </c>
      <c r="AQ11" s="814"/>
    </row>
    <row r="12" spans="1:43" customFormat="1" ht="14.25" x14ac:dyDescent="0.2">
      <c r="A12" s="813" t="s">
        <v>330</v>
      </c>
      <c r="B12" s="820">
        <v>7.05</v>
      </c>
      <c r="D12" s="821">
        <v>51414</v>
      </c>
      <c r="E12" s="822">
        <f>IF(OR($B12=0,D12=0),"",D12/$B12)</f>
        <v>7292.7659574468089</v>
      </c>
      <c r="F12" s="823"/>
      <c r="G12" s="822" t="str">
        <f>IF(OR($B12=0,F12=0),"",F12/$B12)</f>
        <v/>
      </c>
      <c r="H12" s="821"/>
      <c r="I12" s="822" t="str">
        <f>IF(OR($B12=0,H12=0),"",H12/$B12)</f>
        <v/>
      </c>
      <c r="J12" s="821"/>
      <c r="K12" s="822" t="str">
        <f>IF(OR($B12=0,J12=0),"",J12/$B12)</f>
        <v/>
      </c>
      <c r="L12" s="821"/>
      <c r="M12" s="822" t="str">
        <f>IF(OR($B12=0,L12=0),"",L12/$B12)</f>
        <v/>
      </c>
      <c r="N12" s="821">
        <v>5745</v>
      </c>
      <c r="O12" s="822">
        <f>IF(OR($B12=0,N12=0),"",N12/$B12)</f>
        <v>814.89361702127667</v>
      </c>
      <c r="P12" s="821">
        <v>4328</v>
      </c>
      <c r="Q12" s="822">
        <f>IF(OR($B12=0,P12=0),"",P12/$B12)</f>
        <v>613.90070921985819</v>
      </c>
      <c r="R12" s="821">
        <v>15830</v>
      </c>
      <c r="S12" s="822">
        <f>IF(OR($B12=0,R12=0),"",R12/$B12)</f>
        <v>2245.3900709219861</v>
      </c>
      <c r="T12" s="821"/>
      <c r="U12" s="822" t="str">
        <f>IF(OR($B12=0,T12=0),"",T12/$B12)</f>
        <v/>
      </c>
      <c r="V12" s="821"/>
      <c r="W12" s="822" t="str">
        <f>IF(OR($B12=0,V12=0),"",V12/$B12)</f>
        <v/>
      </c>
      <c r="X12" s="821"/>
      <c r="Y12" s="822" t="str">
        <f>IF(OR($B12=0,X12=0),"",X12/$B12)</f>
        <v/>
      </c>
      <c r="Z12" s="821">
        <v>1405</v>
      </c>
      <c r="AA12" s="822">
        <f>IF(OR($B12=0,Z12=0),"",Z12/$B12)</f>
        <v>199.29078014184398</v>
      </c>
      <c r="AB12" s="821"/>
      <c r="AC12" s="822" t="str">
        <f>IF(OR($B12=0,AB12=0),"",AB12/$B12)</f>
        <v/>
      </c>
      <c r="AD12" s="821"/>
      <c r="AE12" s="822" t="str">
        <f>IF(OR($B12=0,AD12=0),"",AD12/$B12)</f>
        <v/>
      </c>
      <c r="AF12" s="821"/>
      <c r="AG12" s="822" t="str">
        <f>IF(OR($B12=0,AF12=0),"",AF12/$B12)</f>
        <v/>
      </c>
      <c r="AH12" s="821"/>
      <c r="AI12" s="822" t="str">
        <f>IF(OR($B12=0,AH12=0),"",AH12/$B12)</f>
        <v/>
      </c>
      <c r="AJ12" s="821">
        <v>7191</v>
      </c>
      <c r="AK12" s="822">
        <f>IF(OR($B12=0,AJ12=0),"",AJ12/$B12)</f>
        <v>1020</v>
      </c>
      <c r="AL12" s="821"/>
      <c r="AM12" s="822" t="str">
        <f>IF(OR($B12=0,AL12=0),"",AL12/$B12)</f>
        <v/>
      </c>
      <c r="AN12" s="821">
        <v>50</v>
      </c>
      <c r="AO12" s="822">
        <f>IF(OR($B12=0,AN12=0),"",AN12/$B12)</f>
        <v>7.0921985815602842</v>
      </c>
      <c r="AP12" s="821">
        <v>34549</v>
      </c>
      <c r="AQ12" s="822">
        <f>IF(OR($B12=0,AP12=0),"",AP12/$B12)</f>
        <v>4900.567375886525</v>
      </c>
    </row>
    <row r="13" spans="1:43" customFormat="1" ht="14.25" x14ac:dyDescent="0.2">
      <c r="A13" s="813" t="s">
        <v>331</v>
      </c>
      <c r="B13" s="820">
        <v>12.97</v>
      </c>
      <c r="D13" s="821">
        <v>134403</v>
      </c>
      <c r="E13" s="822">
        <f t="shared" ref="E13:G75" si="0">IF(OR($B13=0,D13=0),"",D13/$B13)</f>
        <v>10362.60601387818</v>
      </c>
      <c r="F13" s="821">
        <v>1290</v>
      </c>
      <c r="G13" s="822">
        <f t="shared" si="0"/>
        <v>99.460292983808785</v>
      </c>
      <c r="H13" s="821"/>
      <c r="I13" s="822" t="str">
        <f t="shared" ref="I13:I33" si="1">IF(OR($B13=0,H13=0),"",H13/$B13)</f>
        <v/>
      </c>
      <c r="J13" s="821"/>
      <c r="K13" s="822" t="str">
        <f t="shared" ref="K13:K33" si="2">IF(OR($B13=0,J13=0),"",J13/$B13)</f>
        <v/>
      </c>
      <c r="L13" s="821"/>
      <c r="M13" s="822" t="str">
        <f t="shared" ref="M13:M33" si="3">IF(OR($B13=0,L13=0),"",L13/$B13)</f>
        <v/>
      </c>
      <c r="N13" s="821">
        <v>3501</v>
      </c>
      <c r="O13" s="822">
        <f t="shared" ref="O13:O76" si="4">IF(OR($B13=0,N13=0),"",N13/$B13)</f>
        <v>269.93060909791825</v>
      </c>
      <c r="P13" s="821">
        <v>6989</v>
      </c>
      <c r="Q13" s="822">
        <f t="shared" ref="Q13:Q76" si="5">IF(OR($B13=0,P13=0),"",P13/$B13)</f>
        <v>538.85890516576717</v>
      </c>
      <c r="R13" s="821">
        <v>69251</v>
      </c>
      <c r="S13" s="822">
        <f t="shared" ref="S13:S76" si="6">IF(OR($B13=0,R13=0),"",R13/$B13)</f>
        <v>5339.3215111796453</v>
      </c>
      <c r="T13" s="821"/>
      <c r="U13" s="822" t="str">
        <f t="shared" ref="U13:U76" si="7">IF(OR($B13=0,T13=0),"",T13/$B13)</f>
        <v/>
      </c>
      <c r="V13" s="821">
        <v>11310</v>
      </c>
      <c r="W13" s="822">
        <f t="shared" ref="W13:W76" si="8">IF(OR($B13=0,V13=0),"",V13/$B13)</f>
        <v>872.01233616037007</v>
      </c>
      <c r="X13" s="821"/>
      <c r="Y13" s="822" t="str">
        <f t="shared" ref="Y13:Y76" si="9">IF(OR($B13=0,X13=0),"",X13/$B13)</f>
        <v/>
      </c>
      <c r="Z13" s="821"/>
      <c r="AA13" s="822" t="str">
        <f t="shared" ref="AA13:AA76" si="10">IF(OR($B13=0,Z13=0),"",Z13/$B13)</f>
        <v/>
      </c>
      <c r="AB13" s="821">
        <v>15331</v>
      </c>
      <c r="AC13" s="822">
        <f t="shared" ref="AC13:AC76" si="11">IF(OR($B13=0,AB13=0),"",AB13/$B13)</f>
        <v>1182.0354664610638</v>
      </c>
      <c r="AD13" s="821">
        <v>2025</v>
      </c>
      <c r="AE13" s="822">
        <f t="shared" ref="AE13:AE76" si="12">IF(OR($B13=0,AD13=0),"",AD13/$B13)</f>
        <v>156.12952968388589</v>
      </c>
      <c r="AF13" s="821"/>
      <c r="AG13" s="822" t="str">
        <f t="shared" ref="AG13:AG76" si="13">IF(OR($B13=0,AF13=0),"",AF13/$B13)</f>
        <v/>
      </c>
      <c r="AH13" s="821"/>
      <c r="AI13" s="822" t="str">
        <f t="shared" ref="AI13:AI76" si="14">IF(OR($B13=0,AH13=0),"",AH13/$B13)</f>
        <v/>
      </c>
      <c r="AJ13" s="821">
        <v>59512</v>
      </c>
      <c r="AK13" s="822">
        <f t="shared" ref="AK13:AK76" si="15">IF(OR($B13=0,AJ13=0),"",AJ13/$B13)</f>
        <v>4588.4348496530456</v>
      </c>
      <c r="AL13" s="821"/>
      <c r="AM13" s="822" t="str">
        <f t="shared" ref="AM13:AM76" si="16">IF(OR($B13=0,AL13=0),"",AL13/$B13)</f>
        <v/>
      </c>
      <c r="AN13" s="821">
        <v>101</v>
      </c>
      <c r="AO13" s="822">
        <f t="shared" ref="AO13:AO76" si="17">IF(OR($B13=0,AN13=0),"",AN13/$B13)</f>
        <v>7.7872012336160363</v>
      </c>
      <c r="AP13" s="821">
        <v>169310</v>
      </c>
      <c r="AQ13" s="822">
        <f t="shared" ref="AQ13:AQ76" si="18">IF(OR($B13=0,AP13=0),"",AP13/$B13)</f>
        <v>13053.970701619121</v>
      </c>
    </row>
    <row r="14" spans="1:43" customFormat="1" ht="14.25" x14ac:dyDescent="0.2">
      <c r="A14" s="824"/>
      <c r="B14">
        <v>6.73</v>
      </c>
      <c r="D14" s="825">
        <v>75860</v>
      </c>
      <c r="E14" s="822">
        <f t="shared" si="0"/>
        <v>11271.916790490341</v>
      </c>
      <c r="F14" s="825">
        <v>1513</v>
      </c>
      <c r="G14" s="822">
        <f t="shared" si="0"/>
        <v>224.81426448736997</v>
      </c>
      <c r="H14" s="825"/>
      <c r="I14" s="822" t="str">
        <f t="shared" si="1"/>
        <v/>
      </c>
      <c r="J14" s="825"/>
      <c r="K14" s="822" t="str">
        <f t="shared" si="2"/>
        <v/>
      </c>
      <c r="L14" s="825"/>
      <c r="M14" s="822" t="str">
        <f t="shared" si="3"/>
        <v/>
      </c>
      <c r="N14" s="825">
        <v>507</v>
      </c>
      <c r="O14" s="822">
        <f t="shared" si="4"/>
        <v>75.334323922734015</v>
      </c>
      <c r="P14" s="825">
        <v>2263</v>
      </c>
      <c r="Q14" s="822">
        <f t="shared" si="5"/>
        <v>336.25557206537889</v>
      </c>
      <c r="R14" s="825">
        <v>20476</v>
      </c>
      <c r="S14" s="822">
        <f t="shared" si="6"/>
        <v>3042.496285289747</v>
      </c>
      <c r="T14" s="825"/>
      <c r="U14" s="822" t="str">
        <f t="shared" si="7"/>
        <v/>
      </c>
      <c r="V14" s="825">
        <v>15914</v>
      </c>
      <c r="W14" s="822">
        <f t="shared" si="8"/>
        <v>2364.6359583952449</v>
      </c>
      <c r="X14" s="825"/>
      <c r="Y14" s="822" t="str">
        <f t="shared" si="9"/>
        <v/>
      </c>
      <c r="Z14" s="825"/>
      <c r="AA14" s="822" t="str">
        <f t="shared" si="10"/>
        <v/>
      </c>
      <c r="AB14" s="825">
        <v>1167</v>
      </c>
      <c r="AC14" s="822">
        <f t="shared" si="11"/>
        <v>173.40267459138187</v>
      </c>
      <c r="AD14" s="825">
        <v>161</v>
      </c>
      <c r="AE14" s="822">
        <f t="shared" si="12"/>
        <v>23.922734026745911</v>
      </c>
      <c r="AF14" s="825"/>
      <c r="AG14" s="822" t="str">
        <f t="shared" si="13"/>
        <v/>
      </c>
      <c r="AH14" s="825"/>
      <c r="AI14" s="822" t="str">
        <f t="shared" si="14"/>
        <v/>
      </c>
      <c r="AJ14" s="825">
        <v>23111</v>
      </c>
      <c r="AK14" s="822">
        <f t="shared" si="15"/>
        <v>3434.0267459138186</v>
      </c>
      <c r="AL14" s="825"/>
      <c r="AM14" s="822" t="str">
        <f t="shared" si="16"/>
        <v/>
      </c>
      <c r="AN14" s="825">
        <v>58</v>
      </c>
      <c r="AO14" s="822">
        <f t="shared" si="17"/>
        <v>8.618127786032689</v>
      </c>
      <c r="AP14" s="825">
        <v>65170</v>
      </c>
      <c r="AQ14" s="822">
        <f t="shared" si="18"/>
        <v>9683.5066864784549</v>
      </c>
    </row>
    <row r="15" spans="1:43" customFormat="1" ht="14.25" x14ac:dyDescent="0.2">
      <c r="A15" s="813" t="s">
        <v>332</v>
      </c>
      <c r="B15" s="820">
        <v>4.97</v>
      </c>
      <c r="D15" s="821">
        <v>143722</v>
      </c>
      <c r="E15" s="822">
        <f t="shared" si="0"/>
        <v>28917.90744466801</v>
      </c>
      <c r="F15" s="821"/>
      <c r="G15" s="822" t="str">
        <f t="shared" si="0"/>
        <v/>
      </c>
      <c r="H15" s="821"/>
      <c r="I15" s="822" t="str">
        <f t="shared" si="1"/>
        <v/>
      </c>
      <c r="J15" s="821"/>
      <c r="K15" s="822" t="str">
        <f t="shared" si="2"/>
        <v/>
      </c>
      <c r="L15" s="821"/>
      <c r="M15" s="822" t="str">
        <f t="shared" si="3"/>
        <v/>
      </c>
      <c r="N15" s="821">
        <v>617</v>
      </c>
      <c r="O15" s="822">
        <f t="shared" si="4"/>
        <v>124.14486921529176</v>
      </c>
      <c r="P15" s="821"/>
      <c r="Q15" s="822" t="str">
        <f t="shared" si="5"/>
        <v/>
      </c>
      <c r="R15" s="821">
        <v>11803</v>
      </c>
      <c r="S15" s="822">
        <f t="shared" si="6"/>
        <v>2374.8490945674043</v>
      </c>
      <c r="T15" s="821"/>
      <c r="U15" s="822" t="str">
        <f t="shared" si="7"/>
        <v/>
      </c>
      <c r="V15" s="821">
        <v>10416</v>
      </c>
      <c r="W15" s="822">
        <f t="shared" si="8"/>
        <v>2095.7746478873241</v>
      </c>
      <c r="X15" s="821"/>
      <c r="Y15" s="822" t="str">
        <f t="shared" si="9"/>
        <v/>
      </c>
      <c r="Z15" s="821"/>
      <c r="AA15" s="822" t="str">
        <f t="shared" si="10"/>
        <v/>
      </c>
      <c r="AB15" s="821"/>
      <c r="AC15" s="822" t="str">
        <f t="shared" si="11"/>
        <v/>
      </c>
      <c r="AD15" s="821"/>
      <c r="AE15" s="822" t="str">
        <f t="shared" si="12"/>
        <v/>
      </c>
      <c r="AF15" s="821"/>
      <c r="AG15" s="822" t="str">
        <f t="shared" si="13"/>
        <v/>
      </c>
      <c r="AH15" s="821"/>
      <c r="AI15" s="822" t="str">
        <f t="shared" si="14"/>
        <v/>
      </c>
      <c r="AJ15" s="821">
        <v>2246.1999999999998</v>
      </c>
      <c r="AK15" s="822">
        <f t="shared" si="15"/>
        <v>451.95171026156942</v>
      </c>
      <c r="AL15" s="821"/>
      <c r="AM15" s="822" t="str">
        <f t="shared" si="16"/>
        <v/>
      </c>
      <c r="AN15" s="821"/>
      <c r="AO15" s="822" t="str">
        <f t="shared" si="17"/>
        <v/>
      </c>
      <c r="AP15" s="821">
        <v>25082.2</v>
      </c>
      <c r="AQ15" s="822">
        <f t="shared" si="18"/>
        <v>5046.7203219315898</v>
      </c>
    </row>
    <row r="16" spans="1:43" customFormat="1" ht="14.25" x14ac:dyDescent="0.2">
      <c r="A16" s="813" t="s">
        <v>333</v>
      </c>
      <c r="B16" s="820">
        <v>11.5</v>
      </c>
      <c r="D16" s="821">
        <v>68612</v>
      </c>
      <c r="E16" s="822">
        <f t="shared" si="0"/>
        <v>5966.260869565217</v>
      </c>
      <c r="F16" s="821"/>
      <c r="G16" s="822" t="str">
        <f t="shared" si="0"/>
        <v/>
      </c>
      <c r="H16" s="821"/>
      <c r="I16" s="822" t="str">
        <f t="shared" si="1"/>
        <v/>
      </c>
      <c r="J16" s="821"/>
      <c r="K16" s="822" t="str">
        <f t="shared" si="2"/>
        <v/>
      </c>
      <c r="L16" s="821"/>
      <c r="M16" s="822" t="str">
        <f t="shared" si="3"/>
        <v/>
      </c>
      <c r="N16" s="821">
        <v>260</v>
      </c>
      <c r="O16" s="822">
        <f t="shared" si="4"/>
        <v>22.608695652173914</v>
      </c>
      <c r="P16" s="821">
        <v>1919</v>
      </c>
      <c r="Q16" s="822">
        <f t="shared" si="5"/>
        <v>166.86956521739131</v>
      </c>
      <c r="R16" s="821">
        <v>27024</v>
      </c>
      <c r="S16" s="822">
        <f t="shared" si="6"/>
        <v>2349.913043478261</v>
      </c>
      <c r="T16" s="821"/>
      <c r="U16" s="822" t="str">
        <f t="shared" si="7"/>
        <v/>
      </c>
      <c r="V16" s="821">
        <v>5352</v>
      </c>
      <c r="W16" s="822">
        <f t="shared" si="8"/>
        <v>465.39130434782606</v>
      </c>
      <c r="X16" s="821">
        <v>5493</v>
      </c>
      <c r="Y16" s="822">
        <f t="shared" si="9"/>
        <v>477.6521739130435</v>
      </c>
      <c r="Z16" s="821">
        <v>63</v>
      </c>
      <c r="AA16" s="822">
        <f t="shared" si="10"/>
        <v>5.4782608695652177</v>
      </c>
      <c r="AB16" s="821"/>
      <c r="AC16" s="822" t="str">
        <f t="shared" si="11"/>
        <v/>
      </c>
      <c r="AD16" s="821"/>
      <c r="AE16" s="822" t="str">
        <f t="shared" si="12"/>
        <v/>
      </c>
      <c r="AF16" s="821"/>
      <c r="AG16" s="822" t="str">
        <f t="shared" si="13"/>
        <v/>
      </c>
      <c r="AH16" s="821">
        <v>4732</v>
      </c>
      <c r="AI16" s="822">
        <f t="shared" si="14"/>
        <v>411.47826086956519</v>
      </c>
      <c r="AJ16" s="821"/>
      <c r="AK16" s="822" t="str">
        <f t="shared" si="15"/>
        <v/>
      </c>
      <c r="AL16" s="821"/>
      <c r="AM16" s="822" t="str">
        <f t="shared" si="16"/>
        <v/>
      </c>
      <c r="AN16" s="821"/>
      <c r="AO16" s="822" t="str">
        <f t="shared" si="17"/>
        <v/>
      </c>
      <c r="AP16" s="821">
        <v>44843</v>
      </c>
      <c r="AQ16" s="822">
        <f t="shared" si="18"/>
        <v>3899.391304347826</v>
      </c>
    </row>
    <row r="17" spans="1:843 1044:1163" x14ac:dyDescent="0.25">
      <c r="A17" s="813" t="s">
        <v>334</v>
      </c>
      <c r="B17" s="820">
        <v>22.54</v>
      </c>
      <c r="D17" s="821">
        <v>406226</v>
      </c>
      <c r="E17" s="822">
        <f t="shared" si="0"/>
        <v>18022.448979591838</v>
      </c>
      <c r="F17" s="821"/>
      <c r="G17" s="822" t="str">
        <f t="shared" si="0"/>
        <v/>
      </c>
      <c r="H17" s="821"/>
      <c r="I17" s="822" t="str">
        <f t="shared" si="1"/>
        <v/>
      </c>
      <c r="J17" s="821"/>
      <c r="K17" s="822" t="str">
        <f t="shared" si="2"/>
        <v/>
      </c>
      <c r="L17" s="821"/>
      <c r="M17" s="822" t="str">
        <f t="shared" si="3"/>
        <v/>
      </c>
      <c r="N17" s="821">
        <v>95</v>
      </c>
      <c r="O17" s="822">
        <f t="shared" si="4"/>
        <v>4.2147293700088735</v>
      </c>
      <c r="P17" s="821">
        <v>6933</v>
      </c>
      <c r="Q17" s="822">
        <f t="shared" si="5"/>
        <v>307.58651286601599</v>
      </c>
      <c r="R17" s="821">
        <v>90180</v>
      </c>
      <c r="S17" s="822">
        <f t="shared" si="6"/>
        <v>4000.8873114463177</v>
      </c>
      <c r="T17" s="821">
        <v>21</v>
      </c>
      <c r="U17" s="822">
        <f t="shared" si="7"/>
        <v>0.93167701863354035</v>
      </c>
      <c r="V17" s="821">
        <v>94627</v>
      </c>
      <c r="W17" s="822">
        <f t="shared" si="8"/>
        <v>4198.181011535049</v>
      </c>
      <c r="X17" s="821"/>
      <c r="Y17" s="822" t="str">
        <f t="shared" si="9"/>
        <v/>
      </c>
      <c r="Z17" s="821">
        <v>216</v>
      </c>
      <c r="AA17" s="822">
        <f t="shared" si="10"/>
        <v>9.5829636202307018</v>
      </c>
      <c r="AB17" s="821"/>
      <c r="AC17" s="822" t="str">
        <f t="shared" si="11"/>
        <v/>
      </c>
      <c r="AD17" s="821"/>
      <c r="AE17" s="822" t="str">
        <f t="shared" si="12"/>
        <v/>
      </c>
      <c r="AF17" s="821"/>
      <c r="AG17" s="822" t="str">
        <f t="shared" si="13"/>
        <v/>
      </c>
      <c r="AH17" s="821"/>
      <c r="AI17" s="822" t="str">
        <f t="shared" si="14"/>
        <v/>
      </c>
      <c r="AJ17" s="821">
        <v>13558</v>
      </c>
      <c r="AK17" s="822">
        <f t="shared" si="15"/>
        <v>601.50842945874001</v>
      </c>
      <c r="AL17" s="821"/>
      <c r="AM17" s="822" t="str">
        <f t="shared" si="16"/>
        <v/>
      </c>
      <c r="AN17" s="821">
        <v>45</v>
      </c>
      <c r="AO17" s="822">
        <f t="shared" si="17"/>
        <v>1.9964507542147294</v>
      </c>
      <c r="AP17" s="821">
        <v>205675</v>
      </c>
      <c r="AQ17" s="822">
        <f t="shared" si="18"/>
        <v>9124.88908606921</v>
      </c>
    </row>
    <row r="18" spans="1:843 1044:1163" x14ac:dyDescent="0.25">
      <c r="A18" s="813" t="s">
        <v>335</v>
      </c>
      <c r="B18" s="820">
        <v>4.8600000000000003</v>
      </c>
      <c r="D18" s="821">
        <v>76616</v>
      </c>
      <c r="E18" s="822">
        <f t="shared" si="0"/>
        <v>15764.609053497941</v>
      </c>
      <c r="F18" s="821"/>
      <c r="G18" s="822" t="str">
        <f t="shared" si="0"/>
        <v/>
      </c>
      <c r="H18" s="821"/>
      <c r="I18" s="822" t="str">
        <f t="shared" si="1"/>
        <v/>
      </c>
      <c r="J18" s="821"/>
      <c r="K18" s="822" t="str">
        <f t="shared" si="2"/>
        <v/>
      </c>
      <c r="L18" s="821"/>
      <c r="M18" s="822" t="str">
        <f t="shared" si="3"/>
        <v/>
      </c>
      <c r="N18" s="821">
        <v>3848</v>
      </c>
      <c r="O18" s="822">
        <f t="shared" si="4"/>
        <v>791.76954732510285</v>
      </c>
      <c r="P18" s="821">
        <v>860</v>
      </c>
      <c r="Q18" s="822">
        <f t="shared" si="5"/>
        <v>176.95473251028807</v>
      </c>
      <c r="R18" s="821">
        <v>8294</v>
      </c>
      <c r="S18" s="822">
        <f t="shared" si="6"/>
        <v>1706.5843621399176</v>
      </c>
      <c r="T18" s="821"/>
      <c r="U18" s="822" t="str">
        <f t="shared" si="7"/>
        <v/>
      </c>
      <c r="V18" s="821">
        <v>17360</v>
      </c>
      <c r="W18" s="822">
        <f t="shared" si="8"/>
        <v>3572.0164609053495</v>
      </c>
      <c r="X18" s="821"/>
      <c r="Y18" s="822" t="str">
        <f t="shared" si="9"/>
        <v/>
      </c>
      <c r="Z18" s="821">
        <v>391</v>
      </c>
      <c r="AA18" s="822">
        <f t="shared" si="10"/>
        <v>80.452674897119337</v>
      </c>
      <c r="AB18" s="821"/>
      <c r="AC18" s="822" t="str">
        <f t="shared" si="11"/>
        <v/>
      </c>
      <c r="AD18" s="821"/>
      <c r="AE18" s="822" t="str">
        <f t="shared" si="12"/>
        <v/>
      </c>
      <c r="AF18" s="821"/>
      <c r="AG18" s="822" t="str">
        <f t="shared" si="13"/>
        <v/>
      </c>
      <c r="AH18" s="821"/>
      <c r="AI18" s="822" t="str">
        <f t="shared" si="14"/>
        <v/>
      </c>
      <c r="AJ18" s="821">
        <v>205</v>
      </c>
      <c r="AK18" s="822">
        <f t="shared" si="15"/>
        <v>42.181069958847736</v>
      </c>
      <c r="AL18" s="821"/>
      <c r="AM18" s="822" t="str">
        <f t="shared" si="16"/>
        <v/>
      </c>
      <c r="AN18" s="821"/>
      <c r="AO18" s="822" t="str">
        <f t="shared" si="17"/>
        <v/>
      </c>
      <c r="AP18" s="821">
        <v>30958</v>
      </c>
      <c r="AQ18" s="822">
        <f t="shared" si="18"/>
        <v>6369.9588477366251</v>
      </c>
    </row>
    <row r="19" spans="1:843 1044:1163" x14ac:dyDescent="0.25">
      <c r="A19" s="824"/>
      <c r="B19">
        <v>5.19</v>
      </c>
      <c r="D19" s="825">
        <v>131606</v>
      </c>
      <c r="E19" s="822">
        <f t="shared" si="0"/>
        <v>25357.610789980732</v>
      </c>
      <c r="F19" s="825"/>
      <c r="G19" s="822" t="str">
        <f t="shared" si="0"/>
        <v/>
      </c>
      <c r="H19" s="825"/>
      <c r="I19" s="822" t="str">
        <f t="shared" si="1"/>
        <v/>
      </c>
      <c r="J19" s="825"/>
      <c r="K19" s="822" t="str">
        <f t="shared" si="2"/>
        <v/>
      </c>
      <c r="L19" s="825"/>
      <c r="M19" s="822" t="str">
        <f t="shared" si="3"/>
        <v/>
      </c>
      <c r="N19" s="825">
        <v>4194</v>
      </c>
      <c r="O19" s="822">
        <f t="shared" si="4"/>
        <v>808.0924855491329</v>
      </c>
      <c r="P19" s="825">
        <v>214</v>
      </c>
      <c r="Q19" s="822">
        <f t="shared" si="5"/>
        <v>41.23314065510597</v>
      </c>
      <c r="R19" s="825">
        <v>30159</v>
      </c>
      <c r="S19" s="822">
        <f t="shared" si="6"/>
        <v>5810.9826589595368</v>
      </c>
      <c r="T19" s="825"/>
      <c r="U19" s="822" t="str">
        <f t="shared" si="7"/>
        <v/>
      </c>
      <c r="V19" s="825">
        <v>6410</v>
      </c>
      <c r="W19" s="822">
        <f t="shared" si="8"/>
        <v>1235.0674373795759</v>
      </c>
      <c r="X19" s="825"/>
      <c r="Y19" s="822" t="str">
        <f t="shared" si="9"/>
        <v/>
      </c>
      <c r="Z19" s="825">
        <v>378</v>
      </c>
      <c r="AA19" s="822">
        <f t="shared" si="10"/>
        <v>72.832369942196522</v>
      </c>
      <c r="AB19" s="825"/>
      <c r="AC19" s="822" t="str">
        <f t="shared" si="11"/>
        <v/>
      </c>
      <c r="AD19" s="825"/>
      <c r="AE19" s="822" t="str">
        <f t="shared" si="12"/>
        <v/>
      </c>
      <c r="AF19" s="825"/>
      <c r="AG19" s="822" t="str">
        <f t="shared" si="13"/>
        <v/>
      </c>
      <c r="AH19" s="825"/>
      <c r="AI19" s="822" t="str">
        <f t="shared" si="14"/>
        <v/>
      </c>
      <c r="AJ19" s="825">
        <v>5667</v>
      </c>
      <c r="AK19" s="822">
        <f t="shared" si="15"/>
        <v>1091.907514450867</v>
      </c>
      <c r="AL19" s="825"/>
      <c r="AM19" s="822" t="str">
        <f t="shared" si="16"/>
        <v/>
      </c>
      <c r="AN19" s="825"/>
      <c r="AO19" s="822" t="str">
        <f t="shared" si="17"/>
        <v/>
      </c>
      <c r="AP19" s="825">
        <v>47022</v>
      </c>
      <c r="AQ19" s="822">
        <f t="shared" si="18"/>
        <v>9060.1156069364151</v>
      </c>
    </row>
    <row r="20" spans="1:843 1044:1163" x14ac:dyDescent="0.25">
      <c r="A20" s="824"/>
      <c r="B20">
        <v>4.13</v>
      </c>
      <c r="D20" s="825">
        <v>52951</v>
      </c>
      <c r="E20" s="822">
        <f t="shared" si="0"/>
        <v>12821.065375302664</v>
      </c>
      <c r="F20" s="825"/>
      <c r="G20" s="822" t="str">
        <f t="shared" si="0"/>
        <v/>
      </c>
      <c r="H20" s="825"/>
      <c r="I20" s="822" t="str">
        <f t="shared" si="1"/>
        <v/>
      </c>
      <c r="J20" s="825"/>
      <c r="K20" s="822" t="str">
        <f t="shared" si="2"/>
        <v/>
      </c>
      <c r="L20" s="825"/>
      <c r="M20" s="822" t="str">
        <f t="shared" si="3"/>
        <v/>
      </c>
      <c r="N20" s="825">
        <v>3010</v>
      </c>
      <c r="O20" s="822">
        <f t="shared" si="4"/>
        <v>728.81355932203394</v>
      </c>
      <c r="P20" s="825">
        <v>254</v>
      </c>
      <c r="Q20" s="822">
        <f t="shared" si="5"/>
        <v>61.501210653753027</v>
      </c>
      <c r="R20" s="825">
        <v>31847</v>
      </c>
      <c r="S20" s="822">
        <f t="shared" si="6"/>
        <v>7711.1380145278454</v>
      </c>
      <c r="T20" s="825"/>
      <c r="U20" s="822" t="str">
        <f t="shared" si="7"/>
        <v/>
      </c>
      <c r="V20" s="825">
        <v>7145</v>
      </c>
      <c r="W20" s="822">
        <f t="shared" si="8"/>
        <v>1730.0242130750605</v>
      </c>
      <c r="X20" s="825"/>
      <c r="Y20" s="822" t="str">
        <f t="shared" si="9"/>
        <v/>
      </c>
      <c r="Z20" s="825">
        <v>283</v>
      </c>
      <c r="AA20" s="822">
        <f t="shared" si="10"/>
        <v>68.52300242130751</v>
      </c>
      <c r="AB20" s="825"/>
      <c r="AC20" s="822" t="str">
        <f t="shared" si="11"/>
        <v/>
      </c>
      <c r="AD20" s="825"/>
      <c r="AE20" s="822" t="str">
        <f t="shared" si="12"/>
        <v/>
      </c>
      <c r="AF20" s="825"/>
      <c r="AG20" s="822" t="str">
        <f t="shared" si="13"/>
        <v/>
      </c>
      <c r="AH20" s="825"/>
      <c r="AI20" s="822" t="str">
        <f t="shared" si="14"/>
        <v/>
      </c>
      <c r="AJ20" s="825">
        <v>766</v>
      </c>
      <c r="AK20" s="822">
        <f t="shared" si="15"/>
        <v>185.4721549636804</v>
      </c>
      <c r="AL20" s="825"/>
      <c r="AM20" s="822" t="str">
        <f t="shared" si="16"/>
        <v/>
      </c>
      <c r="AN20" s="825"/>
      <c r="AO20" s="822" t="str">
        <f t="shared" si="17"/>
        <v/>
      </c>
      <c r="AP20" s="825">
        <v>43305</v>
      </c>
      <c r="AQ20" s="822">
        <f t="shared" si="18"/>
        <v>10485.472154963682</v>
      </c>
    </row>
    <row r="21" spans="1:843 1044:1163" x14ac:dyDescent="0.25">
      <c r="A21" s="824"/>
      <c r="B21">
        <v>4.92</v>
      </c>
      <c r="D21" s="825">
        <v>127667</v>
      </c>
      <c r="E21" s="822">
        <f t="shared" si="0"/>
        <v>25948.577235772358</v>
      </c>
      <c r="F21" s="825"/>
      <c r="G21" s="822" t="str">
        <f t="shared" si="0"/>
        <v/>
      </c>
      <c r="H21" s="825"/>
      <c r="I21" s="822" t="str">
        <f t="shared" si="1"/>
        <v/>
      </c>
      <c r="J21" s="825"/>
      <c r="K21" s="822" t="str">
        <f t="shared" si="2"/>
        <v/>
      </c>
      <c r="L21" s="825"/>
      <c r="M21" s="822" t="str">
        <f t="shared" si="3"/>
        <v/>
      </c>
      <c r="N21" s="825">
        <v>3345</v>
      </c>
      <c r="O21" s="822">
        <f t="shared" si="4"/>
        <v>679.8780487804878</v>
      </c>
      <c r="P21" s="825">
        <v>275</v>
      </c>
      <c r="Q21" s="822">
        <f t="shared" si="5"/>
        <v>55.894308943089435</v>
      </c>
      <c r="R21" s="825">
        <v>8372</v>
      </c>
      <c r="S21" s="822">
        <f t="shared" si="6"/>
        <v>1701.6260162601627</v>
      </c>
      <c r="T21" s="825"/>
      <c r="U21" s="822" t="str">
        <f t="shared" si="7"/>
        <v/>
      </c>
      <c r="V21" s="825">
        <v>12009</v>
      </c>
      <c r="W21" s="822">
        <f t="shared" si="8"/>
        <v>2440.8536585365855</v>
      </c>
      <c r="X21" s="825"/>
      <c r="Y21" s="822" t="str">
        <f t="shared" si="9"/>
        <v/>
      </c>
      <c r="Z21" s="825">
        <v>706</v>
      </c>
      <c r="AA21" s="822">
        <f t="shared" si="10"/>
        <v>143.4959349593496</v>
      </c>
      <c r="AB21" s="825"/>
      <c r="AC21" s="822" t="str">
        <f t="shared" si="11"/>
        <v/>
      </c>
      <c r="AD21" s="825"/>
      <c r="AE21" s="822" t="str">
        <f t="shared" si="12"/>
        <v/>
      </c>
      <c r="AF21" s="825"/>
      <c r="AG21" s="822" t="str">
        <f t="shared" si="13"/>
        <v/>
      </c>
      <c r="AH21" s="825"/>
      <c r="AI21" s="822" t="str">
        <f t="shared" si="14"/>
        <v/>
      </c>
      <c r="AJ21" s="825">
        <v>292</v>
      </c>
      <c r="AK21" s="822">
        <f t="shared" si="15"/>
        <v>59.349593495934961</v>
      </c>
      <c r="AL21" s="825"/>
      <c r="AM21" s="822" t="str">
        <f t="shared" si="16"/>
        <v/>
      </c>
      <c r="AN21" s="825"/>
      <c r="AO21" s="822" t="str">
        <f t="shared" si="17"/>
        <v/>
      </c>
      <c r="AP21" s="825">
        <v>24999</v>
      </c>
      <c r="AQ21" s="822">
        <f t="shared" si="18"/>
        <v>5081.0975609756097</v>
      </c>
    </row>
    <row r="22" spans="1:843 1044:1163" x14ac:dyDescent="0.25">
      <c r="A22" s="813" t="s">
        <v>336</v>
      </c>
      <c r="B22" s="820">
        <v>13.97931</v>
      </c>
      <c r="D22" s="821">
        <v>267226</v>
      </c>
      <c r="E22" s="822">
        <f t="shared" si="0"/>
        <v>19115.82188248204</v>
      </c>
      <c r="F22" s="821"/>
      <c r="G22" s="822" t="str">
        <f t="shared" si="0"/>
        <v/>
      </c>
      <c r="H22" s="821"/>
      <c r="I22" s="822" t="str">
        <f t="shared" si="1"/>
        <v/>
      </c>
      <c r="J22" s="821"/>
      <c r="K22" s="822" t="str">
        <f t="shared" si="2"/>
        <v/>
      </c>
      <c r="L22" s="821"/>
      <c r="M22" s="822" t="str">
        <f t="shared" si="3"/>
        <v/>
      </c>
      <c r="N22" s="821">
        <v>12392</v>
      </c>
      <c r="O22" s="822">
        <f t="shared" si="4"/>
        <v>886.45290790461047</v>
      </c>
      <c r="P22" s="821">
        <v>10160</v>
      </c>
      <c r="Q22" s="822">
        <f t="shared" si="5"/>
        <v>726.78837510578137</v>
      </c>
      <c r="R22" s="821">
        <v>42554</v>
      </c>
      <c r="S22" s="822">
        <f t="shared" si="6"/>
        <v>3044.0701293554548</v>
      </c>
      <c r="T22" s="821"/>
      <c r="U22" s="822" t="str">
        <f t="shared" si="7"/>
        <v/>
      </c>
      <c r="V22" s="821">
        <v>5187</v>
      </c>
      <c r="W22" s="822">
        <f t="shared" si="8"/>
        <v>371.04835646394565</v>
      </c>
      <c r="X22" s="821">
        <v>14079</v>
      </c>
      <c r="Y22" s="822">
        <f t="shared" si="9"/>
        <v>1007.131253259281</v>
      </c>
      <c r="Z22" s="821"/>
      <c r="AA22" s="822" t="str">
        <f t="shared" si="10"/>
        <v/>
      </c>
      <c r="AB22" s="821"/>
      <c r="AC22" s="822" t="str">
        <f t="shared" si="11"/>
        <v/>
      </c>
      <c r="AD22" s="821"/>
      <c r="AE22" s="822" t="str">
        <f t="shared" si="12"/>
        <v/>
      </c>
      <c r="AF22" s="821"/>
      <c r="AG22" s="822" t="str">
        <f t="shared" si="13"/>
        <v/>
      </c>
      <c r="AH22" s="821"/>
      <c r="AI22" s="822" t="str">
        <f t="shared" si="14"/>
        <v/>
      </c>
      <c r="AJ22" s="821">
        <v>12314</v>
      </c>
      <c r="AK22" s="822">
        <f t="shared" si="15"/>
        <v>880.87323337131807</v>
      </c>
      <c r="AL22" s="821"/>
      <c r="AM22" s="822" t="str">
        <f t="shared" si="16"/>
        <v/>
      </c>
      <c r="AN22" s="821"/>
      <c r="AO22" s="822" t="str">
        <f t="shared" si="17"/>
        <v/>
      </c>
      <c r="AP22" s="821">
        <v>96686</v>
      </c>
      <c r="AQ22" s="822">
        <f t="shared" si="18"/>
        <v>6916.3642554603912</v>
      </c>
    </row>
    <row r="23" spans="1:843 1044:1163" x14ac:dyDescent="0.25">
      <c r="A23" s="813" t="s">
        <v>338</v>
      </c>
      <c r="B23" s="820">
        <v>32.2522900000004</v>
      </c>
      <c r="D23" s="821">
        <v>548457.44999999995</v>
      </c>
      <c r="E23" s="822">
        <f t="shared" si="0"/>
        <v>17005.225055336945</v>
      </c>
      <c r="F23" s="821"/>
      <c r="G23" s="822" t="str">
        <f t="shared" si="0"/>
        <v/>
      </c>
      <c r="H23" s="821"/>
      <c r="I23" s="822" t="str">
        <f t="shared" si="1"/>
        <v/>
      </c>
      <c r="J23" s="821">
        <v>3675</v>
      </c>
      <c r="K23" s="822">
        <f t="shared" si="2"/>
        <v>113.945397365581</v>
      </c>
      <c r="L23" s="821"/>
      <c r="M23" s="822" t="str">
        <f t="shared" si="3"/>
        <v/>
      </c>
      <c r="N23" s="821">
        <v>11191.98</v>
      </c>
      <c r="O23" s="822">
        <f t="shared" si="4"/>
        <v>347.01349888643136</v>
      </c>
      <c r="P23" s="821">
        <v>11415.17</v>
      </c>
      <c r="Q23" s="822">
        <f t="shared" si="5"/>
        <v>353.93362765868278</v>
      </c>
      <c r="R23" s="821">
        <v>89868.46</v>
      </c>
      <c r="S23" s="822">
        <f t="shared" si="6"/>
        <v>2786.4210572334209</v>
      </c>
      <c r="T23" s="821">
        <v>652.96</v>
      </c>
      <c r="U23" s="822">
        <f t="shared" si="7"/>
        <v>20.245384126212183</v>
      </c>
      <c r="V23" s="821">
        <v>62813.19</v>
      </c>
      <c r="W23" s="822">
        <f t="shared" si="8"/>
        <v>1947.5575222720379</v>
      </c>
      <c r="X23" s="821"/>
      <c r="Y23" s="822" t="str">
        <f t="shared" si="9"/>
        <v/>
      </c>
      <c r="Z23" s="821"/>
      <c r="AA23" s="822" t="str">
        <f t="shared" si="10"/>
        <v/>
      </c>
      <c r="AB23" s="821">
        <v>3456.48</v>
      </c>
      <c r="AC23" s="822">
        <f t="shared" si="11"/>
        <v>107.17006451324718</v>
      </c>
      <c r="AD23" s="821"/>
      <c r="AE23" s="822" t="str">
        <f t="shared" si="12"/>
        <v/>
      </c>
      <c r="AF23" s="821"/>
      <c r="AG23" s="822" t="str">
        <f t="shared" si="13"/>
        <v/>
      </c>
      <c r="AH23" s="821"/>
      <c r="AI23" s="822" t="str">
        <f t="shared" si="14"/>
        <v/>
      </c>
      <c r="AJ23" s="821">
        <v>12152.96</v>
      </c>
      <c r="AK23" s="822">
        <f t="shared" si="15"/>
        <v>376.80921261714587</v>
      </c>
      <c r="AL23" s="821"/>
      <c r="AM23" s="822" t="str">
        <f t="shared" si="16"/>
        <v/>
      </c>
      <c r="AN23" s="821"/>
      <c r="AO23" s="822" t="str">
        <f t="shared" si="17"/>
        <v/>
      </c>
      <c r="AP23" s="821">
        <v>195226.2</v>
      </c>
      <c r="AQ23" s="822">
        <f t="shared" si="18"/>
        <v>6053.0957646727593</v>
      </c>
    </row>
    <row r="24" spans="1:843 1044:1163" x14ac:dyDescent="0.25">
      <c r="A24" s="813" t="s">
        <v>339</v>
      </c>
      <c r="B24" s="820">
        <v>4.62</v>
      </c>
      <c r="D24" s="821">
        <v>42915</v>
      </c>
      <c r="E24" s="822">
        <f t="shared" si="0"/>
        <v>9288.9610389610389</v>
      </c>
      <c r="F24" s="821">
        <v>2999</v>
      </c>
      <c r="G24" s="822">
        <f t="shared" si="0"/>
        <v>649.13419913419909</v>
      </c>
      <c r="H24" s="821"/>
      <c r="I24" s="822" t="str">
        <f t="shared" si="1"/>
        <v/>
      </c>
      <c r="J24" s="821"/>
      <c r="K24" s="822" t="str">
        <f t="shared" si="2"/>
        <v/>
      </c>
      <c r="L24" s="821"/>
      <c r="M24" s="822" t="str">
        <f t="shared" si="3"/>
        <v/>
      </c>
      <c r="N24" s="821"/>
      <c r="O24" s="822" t="str">
        <f t="shared" si="4"/>
        <v/>
      </c>
      <c r="P24" s="821">
        <v>1072</v>
      </c>
      <c r="Q24" s="822">
        <f t="shared" si="5"/>
        <v>232.03463203463204</v>
      </c>
      <c r="R24" s="821">
        <v>8750</v>
      </c>
      <c r="S24" s="822">
        <f t="shared" si="6"/>
        <v>1893.939393939394</v>
      </c>
      <c r="T24" s="821">
        <v>74</v>
      </c>
      <c r="U24" s="822">
        <f t="shared" si="7"/>
        <v>16.017316017316016</v>
      </c>
      <c r="V24" s="821">
        <v>12158</v>
      </c>
      <c r="W24" s="822">
        <f t="shared" si="8"/>
        <v>2631.6017316017314</v>
      </c>
      <c r="X24" s="821"/>
      <c r="Y24" s="822" t="str">
        <f t="shared" si="9"/>
        <v/>
      </c>
      <c r="Z24" s="821">
        <v>93</v>
      </c>
      <c r="AA24" s="822">
        <f t="shared" si="10"/>
        <v>20.129870129870131</v>
      </c>
      <c r="AB24" s="821"/>
      <c r="AC24" s="822" t="str">
        <f t="shared" si="11"/>
        <v/>
      </c>
      <c r="AD24" s="821"/>
      <c r="AE24" s="822" t="str">
        <f t="shared" si="12"/>
        <v/>
      </c>
      <c r="AF24" s="821"/>
      <c r="AG24" s="822" t="str">
        <f t="shared" si="13"/>
        <v/>
      </c>
      <c r="AH24" s="821"/>
      <c r="AI24" s="822" t="str">
        <f t="shared" si="14"/>
        <v/>
      </c>
      <c r="AJ24" s="821">
        <v>12254</v>
      </c>
      <c r="AK24" s="822">
        <f t="shared" si="15"/>
        <v>2652.3809523809523</v>
      </c>
      <c r="AL24" s="821"/>
      <c r="AM24" s="822" t="str">
        <f t="shared" si="16"/>
        <v/>
      </c>
      <c r="AN24" s="821"/>
      <c r="AO24" s="822" t="str">
        <f t="shared" si="17"/>
        <v/>
      </c>
      <c r="AP24" s="821">
        <v>37400</v>
      </c>
      <c r="AQ24" s="822">
        <f t="shared" si="18"/>
        <v>8095.2380952380954</v>
      </c>
    </row>
    <row r="25" spans="1:843 1044:1163" x14ac:dyDescent="0.25">
      <c r="A25" s="813" t="s">
        <v>340</v>
      </c>
      <c r="B25" s="820">
        <v>45.613999999999997</v>
      </c>
      <c r="D25" s="821">
        <v>387323.5</v>
      </c>
      <c r="E25" s="822">
        <f t="shared" si="0"/>
        <v>8491.3294164072431</v>
      </c>
      <c r="F25" s="821">
        <v>3520</v>
      </c>
      <c r="G25" s="822">
        <f t="shared" si="0"/>
        <v>77.169290130223189</v>
      </c>
      <c r="H25" s="821"/>
      <c r="I25" s="822" t="str">
        <f t="shared" si="1"/>
        <v/>
      </c>
      <c r="J25" s="821"/>
      <c r="K25" s="822" t="str">
        <f t="shared" si="2"/>
        <v/>
      </c>
      <c r="L25" s="821"/>
      <c r="M25" s="822" t="str">
        <f t="shared" si="3"/>
        <v/>
      </c>
      <c r="N25" s="821">
        <v>11428</v>
      </c>
      <c r="O25" s="822">
        <f t="shared" si="4"/>
        <v>250.53711579778141</v>
      </c>
      <c r="P25" s="821">
        <v>16403</v>
      </c>
      <c r="Q25" s="822">
        <f t="shared" si="5"/>
        <v>359.60450738808265</v>
      </c>
      <c r="R25" s="821">
        <v>89037</v>
      </c>
      <c r="S25" s="822">
        <f t="shared" si="6"/>
        <v>1951.9665015126936</v>
      </c>
      <c r="T25" s="821"/>
      <c r="U25" s="822" t="str">
        <f t="shared" si="7"/>
        <v/>
      </c>
      <c r="V25" s="821">
        <v>24714</v>
      </c>
      <c r="W25" s="822">
        <f t="shared" si="8"/>
        <v>541.80733985179995</v>
      </c>
      <c r="X25" s="821"/>
      <c r="Y25" s="822" t="str">
        <f t="shared" si="9"/>
        <v/>
      </c>
      <c r="Z25" s="821"/>
      <c r="AA25" s="822" t="str">
        <f t="shared" si="10"/>
        <v/>
      </c>
      <c r="AB25" s="821">
        <v>287160.95</v>
      </c>
      <c r="AC25" s="822">
        <f t="shared" si="11"/>
        <v>6295.4564388126455</v>
      </c>
      <c r="AD25" s="821"/>
      <c r="AE25" s="822" t="str">
        <f t="shared" si="12"/>
        <v/>
      </c>
      <c r="AF25" s="821">
        <v>49393.09</v>
      </c>
      <c r="AG25" s="822">
        <f t="shared" si="13"/>
        <v>1082.8493444994958</v>
      </c>
      <c r="AH25" s="821"/>
      <c r="AI25" s="822" t="str">
        <f t="shared" si="14"/>
        <v/>
      </c>
      <c r="AJ25" s="821">
        <v>41830</v>
      </c>
      <c r="AK25" s="822">
        <f t="shared" si="15"/>
        <v>917.04301311001018</v>
      </c>
      <c r="AL25" s="821"/>
      <c r="AM25" s="822" t="str">
        <f t="shared" si="16"/>
        <v/>
      </c>
      <c r="AN25" s="821">
        <v>18635</v>
      </c>
      <c r="AO25" s="822">
        <f t="shared" si="17"/>
        <v>408.53685272065599</v>
      </c>
      <c r="AP25" s="821">
        <v>542121.04</v>
      </c>
      <c r="AQ25" s="822">
        <f t="shared" si="18"/>
        <v>11884.970403823389</v>
      </c>
    </row>
    <row r="26" spans="1:843 1044:1163" x14ac:dyDescent="0.25">
      <c r="A26" s="813" t="s">
        <v>341</v>
      </c>
      <c r="B26" s="820">
        <v>44.559449999999998</v>
      </c>
      <c r="D26" s="821">
        <v>844231</v>
      </c>
      <c r="E26" s="822">
        <f t="shared" si="0"/>
        <v>18946.171911906455</v>
      </c>
      <c r="F26" s="821">
        <v>5177</v>
      </c>
      <c r="G26" s="822">
        <f t="shared" si="0"/>
        <v>116.18186490183339</v>
      </c>
      <c r="H26" s="821"/>
      <c r="I26" s="822" t="str">
        <f t="shared" si="1"/>
        <v/>
      </c>
      <c r="J26" s="821"/>
      <c r="K26" s="822" t="str">
        <f t="shared" si="2"/>
        <v/>
      </c>
      <c r="L26" s="821"/>
      <c r="M26" s="822" t="str">
        <f t="shared" si="3"/>
        <v/>
      </c>
      <c r="N26" s="821">
        <v>33868</v>
      </c>
      <c r="O26" s="822">
        <f t="shared" si="4"/>
        <v>760.06324135508862</v>
      </c>
      <c r="P26" s="821">
        <v>9609</v>
      </c>
      <c r="Q26" s="822">
        <f t="shared" si="5"/>
        <v>215.64449291901045</v>
      </c>
      <c r="R26" s="821">
        <v>121365</v>
      </c>
      <c r="S26" s="822">
        <f t="shared" si="6"/>
        <v>2723.6646771896872</v>
      </c>
      <c r="T26" s="821">
        <v>510</v>
      </c>
      <c r="U26" s="822">
        <f t="shared" si="7"/>
        <v>11.445383639160717</v>
      </c>
      <c r="V26" s="821">
        <v>114519</v>
      </c>
      <c r="W26" s="822">
        <f t="shared" si="8"/>
        <v>2570.0272332804825</v>
      </c>
      <c r="X26" s="821"/>
      <c r="Y26" s="822" t="str">
        <f t="shared" si="9"/>
        <v/>
      </c>
      <c r="Z26" s="821"/>
      <c r="AA26" s="822" t="str">
        <f t="shared" si="10"/>
        <v/>
      </c>
      <c r="AB26" s="821"/>
      <c r="AC26" s="822" t="str">
        <f t="shared" si="11"/>
        <v/>
      </c>
      <c r="AD26" s="821">
        <v>228</v>
      </c>
      <c r="AE26" s="822">
        <f t="shared" si="12"/>
        <v>5.116759744565968</v>
      </c>
      <c r="AF26" s="821">
        <v>2567</v>
      </c>
      <c r="AG26" s="822">
        <f t="shared" si="13"/>
        <v>57.608430983775612</v>
      </c>
      <c r="AH26" s="821"/>
      <c r="AI26" s="822" t="str">
        <f t="shared" si="14"/>
        <v/>
      </c>
      <c r="AJ26" s="821">
        <v>46487</v>
      </c>
      <c r="AK26" s="822">
        <f t="shared" si="15"/>
        <v>1043.2579396738515</v>
      </c>
      <c r="AL26" s="821"/>
      <c r="AM26" s="822" t="str">
        <f t="shared" si="16"/>
        <v/>
      </c>
      <c r="AN26" s="821">
        <v>38592</v>
      </c>
      <c r="AO26" s="822">
        <f t="shared" si="17"/>
        <v>866.0789125539028</v>
      </c>
      <c r="AP26" s="821">
        <v>372922</v>
      </c>
      <c r="AQ26" s="822">
        <f t="shared" si="18"/>
        <v>8369.0889362413582</v>
      </c>
    </row>
    <row r="27" spans="1:843 1044:1163" x14ac:dyDescent="0.25">
      <c r="E27" s="822" t="str">
        <f t="shared" si="0"/>
        <v/>
      </c>
      <c r="G27" s="822" t="str">
        <f t="shared" si="0"/>
        <v/>
      </c>
      <c r="I27" s="822" t="str">
        <f t="shared" si="1"/>
        <v/>
      </c>
      <c r="K27" s="822" t="str">
        <f t="shared" si="2"/>
        <v/>
      </c>
      <c r="M27" s="822" t="str">
        <f t="shared" si="3"/>
        <v/>
      </c>
      <c r="O27" s="822" t="str">
        <f t="shared" si="4"/>
        <v/>
      </c>
      <c r="Q27" s="822" t="str">
        <f t="shared" si="5"/>
        <v/>
      </c>
      <c r="S27" s="822" t="str">
        <f t="shared" si="6"/>
        <v/>
      </c>
      <c r="U27" s="822" t="str">
        <f t="shared" si="7"/>
        <v/>
      </c>
      <c r="W27" s="822" t="str">
        <f t="shared" si="8"/>
        <v/>
      </c>
      <c r="Y27" s="822" t="str">
        <f t="shared" si="9"/>
        <v/>
      </c>
      <c r="AA27" s="822" t="str">
        <f t="shared" si="10"/>
        <v/>
      </c>
      <c r="AC27" s="822" t="str">
        <f t="shared" si="11"/>
        <v/>
      </c>
      <c r="AE27" s="822" t="str">
        <f t="shared" si="12"/>
        <v/>
      </c>
      <c r="AG27" s="822" t="str">
        <f t="shared" si="13"/>
        <v/>
      </c>
      <c r="AI27" s="822" t="str">
        <f t="shared" si="14"/>
        <v/>
      </c>
      <c r="AK27" s="822" t="str">
        <f t="shared" si="15"/>
        <v/>
      </c>
      <c r="AM27" s="822" t="str">
        <f t="shared" si="16"/>
        <v/>
      </c>
      <c r="AO27" s="822" t="str">
        <f t="shared" si="17"/>
        <v/>
      </c>
      <c r="AQ27" s="822" t="str">
        <f t="shared" si="18"/>
        <v/>
      </c>
    </row>
    <row r="28" spans="1:843 1044:1163" s="238" customFormat="1" x14ac:dyDescent="0.25">
      <c r="E28" s="826" t="str">
        <f t="shared" si="0"/>
        <v/>
      </c>
      <c r="G28" s="826" t="str">
        <f t="shared" si="0"/>
        <v/>
      </c>
      <c r="I28" s="826" t="str">
        <f t="shared" si="1"/>
        <v/>
      </c>
      <c r="K28" s="826" t="str">
        <f t="shared" si="2"/>
        <v/>
      </c>
      <c r="M28" s="826" t="str">
        <f t="shared" si="3"/>
        <v/>
      </c>
      <c r="O28" s="826" t="str">
        <f t="shared" si="4"/>
        <v/>
      </c>
      <c r="Q28" s="826" t="str">
        <f t="shared" si="5"/>
        <v/>
      </c>
      <c r="S28" s="826" t="str">
        <f t="shared" si="6"/>
        <v/>
      </c>
      <c r="U28" s="826" t="str">
        <f t="shared" si="7"/>
        <v/>
      </c>
      <c r="W28" s="826" t="str">
        <f t="shared" si="8"/>
        <v/>
      </c>
      <c r="Y28" s="826" t="str">
        <f t="shared" si="9"/>
        <v/>
      </c>
      <c r="AA28" s="826" t="str">
        <f t="shared" si="10"/>
        <v/>
      </c>
      <c r="AC28" s="826" t="str">
        <f t="shared" si="11"/>
        <v/>
      </c>
      <c r="AE28" s="826" t="str">
        <f t="shared" si="12"/>
        <v/>
      </c>
      <c r="AG28" s="826" t="str">
        <f t="shared" si="13"/>
        <v/>
      </c>
      <c r="AI28" s="826" t="str">
        <f t="shared" si="14"/>
        <v/>
      </c>
      <c r="AK28" s="826" t="str">
        <f t="shared" si="15"/>
        <v/>
      </c>
      <c r="AM28" s="826" t="str">
        <f t="shared" si="16"/>
        <v/>
      </c>
      <c r="AO28" s="826" t="str">
        <f t="shared" si="17"/>
        <v/>
      </c>
      <c r="AQ28" s="826" t="str">
        <f t="shared" si="18"/>
        <v/>
      </c>
      <c r="ADX28" s="240"/>
      <c r="ADY28" s="240"/>
      <c r="ADZ28" s="240"/>
      <c r="AEA28" s="240"/>
      <c r="AEB28" s="240"/>
      <c r="AEC28" s="240"/>
      <c r="AED28" s="240"/>
      <c r="AEE28" s="240"/>
      <c r="AEF28" s="240"/>
      <c r="AEG28" s="240"/>
      <c r="AEH28" s="240"/>
      <c r="AEI28" s="240"/>
      <c r="AEJ28" s="240"/>
      <c r="AEK28" s="240"/>
      <c r="AEL28" s="240"/>
      <c r="AEM28" s="240"/>
      <c r="AEN28" s="240"/>
      <c r="AEO28" s="240"/>
      <c r="AEP28" s="240"/>
      <c r="AEQ28" s="240"/>
      <c r="AER28" s="240"/>
      <c r="AES28" s="240"/>
      <c r="AET28" s="240"/>
      <c r="AEU28" s="240"/>
      <c r="AEV28" s="240"/>
      <c r="AEW28" s="240"/>
      <c r="AEX28" s="240"/>
      <c r="AEY28" s="240"/>
      <c r="AEZ28" s="240"/>
      <c r="AFA28" s="240"/>
      <c r="AFB28" s="240"/>
      <c r="AFC28" s="240"/>
      <c r="AFD28" s="240"/>
      <c r="AFE28" s="240"/>
      <c r="AFF28" s="240"/>
      <c r="AFG28" s="240"/>
      <c r="AFH28" s="240"/>
      <c r="AFI28" s="240"/>
      <c r="AFJ28" s="240"/>
      <c r="AFK28" s="240"/>
      <c r="AND28" s="241"/>
      <c r="ANE28" s="241"/>
      <c r="ANF28" s="241"/>
      <c r="ANG28" s="241"/>
      <c r="ANH28" s="241"/>
      <c r="ANI28" s="241"/>
      <c r="ANJ28" s="241"/>
      <c r="ANK28" s="241"/>
      <c r="ANL28" s="241"/>
      <c r="ANM28" s="241"/>
      <c r="ANN28" s="241"/>
      <c r="ANO28" s="241"/>
      <c r="ANP28" s="241"/>
      <c r="ANQ28" s="241"/>
      <c r="ANR28" s="241"/>
      <c r="ANS28" s="241"/>
      <c r="ANT28" s="241"/>
      <c r="ANU28" s="241"/>
      <c r="ANV28" s="241"/>
      <c r="ANW28" s="241"/>
      <c r="ANX28" s="241"/>
      <c r="ANY28" s="241"/>
      <c r="ANZ28" s="241"/>
      <c r="AOA28" s="241"/>
      <c r="AOB28" s="241"/>
      <c r="AOC28" s="241"/>
      <c r="AOD28" s="241"/>
      <c r="AOE28" s="241"/>
      <c r="AOF28" s="241"/>
      <c r="AOG28" s="241"/>
      <c r="AOH28" s="241"/>
      <c r="AOI28" s="241"/>
      <c r="AOJ28" s="241"/>
      <c r="AOK28" s="241"/>
      <c r="AOL28" s="241"/>
      <c r="AOM28" s="241"/>
      <c r="AON28" s="241"/>
      <c r="AOO28" s="241"/>
      <c r="AOP28" s="241"/>
      <c r="AOQ28" s="241"/>
      <c r="AOR28" s="241"/>
      <c r="AOS28" s="241"/>
      <c r="AOT28" s="241"/>
      <c r="AOU28" s="241"/>
      <c r="AOV28" s="241"/>
      <c r="AOW28" s="241"/>
      <c r="AOX28" s="241"/>
      <c r="AOY28" s="241"/>
      <c r="AOZ28" s="241"/>
      <c r="APA28" s="241"/>
      <c r="APB28" s="241"/>
      <c r="APC28" s="241"/>
      <c r="APD28" s="241"/>
      <c r="APE28" s="241"/>
      <c r="APF28" s="241"/>
      <c r="APG28" s="241"/>
      <c r="APH28" s="241"/>
      <c r="API28" s="241"/>
      <c r="APJ28" s="241"/>
      <c r="APK28" s="241"/>
      <c r="APL28" s="241"/>
      <c r="APM28" s="241"/>
      <c r="APN28" s="241"/>
      <c r="APO28" s="241"/>
      <c r="APP28" s="241"/>
      <c r="APQ28" s="241"/>
      <c r="APR28" s="241"/>
      <c r="APS28" s="241"/>
      <c r="APT28" s="241"/>
      <c r="APU28" s="241"/>
      <c r="APV28" s="241"/>
      <c r="APW28" s="241"/>
      <c r="APX28" s="241"/>
      <c r="APY28" s="241"/>
      <c r="APZ28" s="241"/>
      <c r="AQA28" s="241"/>
      <c r="AQB28" s="241"/>
      <c r="AQC28" s="241"/>
      <c r="AQD28" s="241"/>
      <c r="AQE28" s="241"/>
      <c r="AQF28" s="241"/>
      <c r="AQG28" s="241"/>
      <c r="AQH28" s="241"/>
      <c r="AQI28" s="241"/>
      <c r="AQJ28" s="241"/>
      <c r="AQK28" s="241"/>
      <c r="AQL28" s="241"/>
      <c r="AQM28" s="241"/>
      <c r="AQN28" s="241"/>
      <c r="AQO28" s="241"/>
      <c r="AQP28" s="241"/>
      <c r="AQQ28" s="241"/>
      <c r="AQR28" s="241"/>
      <c r="AQS28" s="241"/>
      <c r="AQT28" s="241"/>
      <c r="AQU28" s="241"/>
      <c r="AQV28" s="241"/>
      <c r="AQW28" s="241"/>
      <c r="AQX28" s="241"/>
      <c r="AQY28" s="241"/>
      <c r="AQZ28" s="241"/>
      <c r="ARA28" s="241"/>
      <c r="ARB28" s="241"/>
      <c r="ARC28" s="241"/>
      <c r="ARD28" s="241"/>
      <c r="ARE28" s="241"/>
      <c r="ARF28" s="241"/>
      <c r="ARG28" s="241"/>
      <c r="ARH28" s="241"/>
      <c r="ARI28" s="241"/>
      <c r="ARJ28" s="241"/>
      <c r="ARK28" s="241"/>
      <c r="ARL28" s="241"/>
      <c r="ARM28" s="241"/>
      <c r="ARN28" s="241"/>
      <c r="ARO28" s="241"/>
      <c r="ARP28" s="241"/>
      <c r="ARQ28" s="241"/>
      <c r="ARR28" s="241"/>
      <c r="ARS28" s="241"/>
    </row>
    <row r="29" spans="1:843 1044:1163" s="827" customFormat="1" x14ac:dyDescent="0.25">
      <c r="B29" s="827">
        <f>SUM(B12:B28)</f>
        <v>225.88505000000038</v>
      </c>
      <c r="D29" s="828">
        <f>SUM(D12:D28)</f>
        <v>3359229.95</v>
      </c>
      <c r="E29" s="829">
        <f t="shared" si="0"/>
        <v>14871.41335825454</v>
      </c>
      <c r="G29" s="829" t="str">
        <f t="shared" si="0"/>
        <v/>
      </c>
      <c r="I29" s="829" t="str">
        <f t="shared" si="1"/>
        <v/>
      </c>
      <c r="K29" s="829" t="str">
        <f t="shared" si="2"/>
        <v/>
      </c>
      <c r="M29" s="829" t="str">
        <f t="shared" si="3"/>
        <v/>
      </c>
      <c r="O29" s="829" t="str">
        <f t="shared" si="4"/>
        <v/>
      </c>
      <c r="Q29" s="829" t="str">
        <f t="shared" si="5"/>
        <v/>
      </c>
      <c r="S29" s="829" t="str">
        <f t="shared" si="6"/>
        <v/>
      </c>
      <c r="U29" s="829" t="str">
        <f t="shared" si="7"/>
        <v/>
      </c>
      <c r="W29" s="829" t="str">
        <f t="shared" si="8"/>
        <v/>
      </c>
      <c r="Y29" s="829" t="str">
        <f t="shared" si="9"/>
        <v/>
      </c>
      <c r="AA29" s="829" t="str">
        <f t="shared" si="10"/>
        <v/>
      </c>
      <c r="AC29" s="829" t="str">
        <f t="shared" si="11"/>
        <v/>
      </c>
      <c r="AE29" s="829" t="str">
        <f t="shared" si="12"/>
        <v/>
      </c>
      <c r="AG29" s="829" t="str">
        <f t="shared" si="13"/>
        <v/>
      </c>
      <c r="AI29" s="829" t="str">
        <f t="shared" si="14"/>
        <v/>
      </c>
      <c r="AK29" s="829" t="str">
        <f t="shared" si="15"/>
        <v/>
      </c>
      <c r="AM29" s="829" t="str">
        <f t="shared" si="16"/>
        <v/>
      </c>
      <c r="AO29" s="829" t="str">
        <f t="shared" si="17"/>
        <v/>
      </c>
      <c r="AP29" s="828">
        <f>SUM(AP12:AP28)</f>
        <v>1935268.44</v>
      </c>
      <c r="AQ29" s="829">
        <f t="shared" si="18"/>
        <v>8567.4923594987667</v>
      </c>
      <c r="ADX29" s="830"/>
      <c r="ADY29" s="830"/>
      <c r="ADZ29" s="830"/>
      <c r="AEA29" s="830"/>
      <c r="AEB29" s="830"/>
      <c r="AEC29" s="830"/>
      <c r="AED29" s="830"/>
      <c r="AEE29" s="830"/>
      <c r="AEF29" s="830"/>
      <c r="AEG29" s="830"/>
      <c r="AEH29" s="830"/>
      <c r="AEI29" s="830"/>
      <c r="AEJ29" s="830"/>
      <c r="AEK29" s="830"/>
      <c r="AEL29" s="830"/>
      <c r="AEM29" s="830"/>
      <c r="AEN29" s="830"/>
      <c r="AEO29" s="830"/>
      <c r="AEP29" s="830"/>
      <c r="AEQ29" s="830"/>
      <c r="AER29" s="830"/>
      <c r="AES29" s="830"/>
      <c r="AET29" s="830"/>
      <c r="AEU29" s="830"/>
      <c r="AEV29" s="830"/>
      <c r="AEW29" s="830"/>
      <c r="AEX29" s="830"/>
      <c r="AEY29" s="830"/>
      <c r="AEZ29" s="830"/>
      <c r="AFA29" s="830"/>
      <c r="AFB29" s="830"/>
      <c r="AFC29" s="830"/>
      <c r="AFD29" s="830"/>
      <c r="AFE29" s="830"/>
      <c r="AFF29" s="830"/>
      <c r="AFG29" s="830"/>
      <c r="AFH29" s="830"/>
      <c r="AFI29" s="830"/>
      <c r="AFJ29" s="830"/>
      <c r="AFK29" s="830"/>
      <c r="AND29" s="831"/>
      <c r="ANE29" s="831"/>
      <c r="ANF29" s="831"/>
      <c r="ANG29" s="831"/>
      <c r="ANH29" s="831"/>
      <c r="ANI29" s="831"/>
      <c r="ANJ29" s="831"/>
      <c r="ANK29" s="831"/>
      <c r="ANL29" s="831"/>
      <c r="ANM29" s="831"/>
      <c r="ANN29" s="831"/>
      <c r="ANO29" s="831"/>
      <c r="ANP29" s="831"/>
      <c r="ANQ29" s="831"/>
      <c r="ANR29" s="831"/>
      <c r="ANS29" s="831"/>
      <c r="ANT29" s="831"/>
      <c r="ANU29" s="831"/>
      <c r="ANV29" s="831"/>
      <c r="ANW29" s="831"/>
      <c r="ANX29" s="831"/>
      <c r="ANY29" s="831"/>
      <c r="ANZ29" s="831"/>
      <c r="AOA29" s="831"/>
      <c r="AOB29" s="831"/>
      <c r="AOC29" s="831"/>
      <c r="AOD29" s="831"/>
      <c r="AOE29" s="831"/>
      <c r="AOF29" s="831"/>
      <c r="AOG29" s="831"/>
      <c r="AOH29" s="831"/>
      <c r="AOI29" s="831"/>
      <c r="AOJ29" s="831"/>
      <c r="AOK29" s="831"/>
      <c r="AOL29" s="831"/>
      <c r="AOM29" s="831"/>
      <c r="AON29" s="831"/>
      <c r="AOO29" s="831"/>
      <c r="AOP29" s="831"/>
      <c r="AOQ29" s="831"/>
      <c r="AOR29" s="831"/>
      <c r="AOS29" s="831"/>
      <c r="AOT29" s="831"/>
      <c r="AOU29" s="831"/>
      <c r="AOV29" s="831"/>
      <c r="AOW29" s="831"/>
      <c r="AOX29" s="831"/>
      <c r="AOY29" s="831"/>
      <c r="AOZ29" s="831"/>
      <c r="APA29" s="831"/>
      <c r="APB29" s="831"/>
      <c r="APC29" s="831"/>
      <c r="APD29" s="831"/>
      <c r="APE29" s="831"/>
      <c r="APF29" s="831"/>
      <c r="APG29" s="831"/>
      <c r="APH29" s="831"/>
      <c r="API29" s="831"/>
      <c r="APJ29" s="831"/>
      <c r="APK29" s="831"/>
      <c r="APL29" s="831"/>
      <c r="APM29" s="831"/>
      <c r="APN29" s="831"/>
      <c r="APO29" s="831"/>
      <c r="APP29" s="831"/>
      <c r="APQ29" s="831"/>
      <c r="APR29" s="831"/>
      <c r="APS29" s="831"/>
      <c r="APT29" s="831"/>
      <c r="APU29" s="831"/>
      <c r="APV29" s="831"/>
      <c r="APW29" s="831"/>
      <c r="APX29" s="831"/>
      <c r="APY29" s="831"/>
      <c r="APZ29" s="831"/>
      <c r="AQA29" s="831"/>
      <c r="AQB29" s="831"/>
      <c r="AQC29" s="831"/>
      <c r="AQD29" s="831"/>
      <c r="AQE29" s="831"/>
      <c r="AQF29" s="831"/>
      <c r="AQG29" s="831"/>
      <c r="AQH29" s="831"/>
      <c r="AQI29" s="831"/>
      <c r="AQJ29" s="831"/>
      <c r="AQK29" s="831"/>
      <c r="AQL29" s="831"/>
      <c r="AQM29" s="831"/>
      <c r="AQN29" s="831"/>
      <c r="AQO29" s="831"/>
      <c r="AQP29" s="831"/>
      <c r="AQQ29" s="831"/>
      <c r="AQR29" s="831"/>
      <c r="AQS29" s="831"/>
      <c r="AQT29" s="831"/>
      <c r="AQU29" s="831"/>
      <c r="AQV29" s="831"/>
      <c r="AQW29" s="831"/>
      <c r="AQX29" s="831"/>
      <c r="AQY29" s="831"/>
      <c r="AQZ29" s="831"/>
      <c r="ARA29" s="831"/>
      <c r="ARB29" s="831"/>
      <c r="ARC29" s="831"/>
      <c r="ARD29" s="831"/>
      <c r="ARE29" s="831"/>
      <c r="ARF29" s="831"/>
      <c r="ARG29" s="831"/>
      <c r="ARH29" s="831"/>
      <c r="ARI29" s="831"/>
      <c r="ARJ29" s="831"/>
      <c r="ARK29" s="831"/>
      <c r="ARL29" s="831"/>
      <c r="ARM29" s="831"/>
      <c r="ARN29" s="831"/>
      <c r="ARO29" s="831"/>
      <c r="ARP29" s="831"/>
      <c r="ARQ29" s="831"/>
      <c r="ARR29" s="831"/>
      <c r="ARS29" s="831"/>
    </row>
    <row r="30" spans="1:843 1044:1163" s="832" customFormat="1" x14ac:dyDescent="0.25">
      <c r="A30" s="832" t="s">
        <v>342</v>
      </c>
      <c r="B30" s="832">
        <v>410191</v>
      </c>
      <c r="D30" s="833">
        <f>D29/B30</f>
        <v>8.1894287051641808</v>
      </c>
      <c r="E30" s="834">
        <f t="shared" si="0"/>
        <v>1.9964915625072663E-5</v>
      </c>
      <c r="G30" s="834" t="str">
        <f t="shared" si="0"/>
        <v/>
      </c>
      <c r="I30" s="834" t="str">
        <f t="shared" si="1"/>
        <v/>
      </c>
      <c r="K30" s="834" t="str">
        <f t="shared" si="2"/>
        <v/>
      </c>
      <c r="M30" s="834" t="str">
        <f t="shared" si="3"/>
        <v/>
      </c>
      <c r="O30" s="834" t="str">
        <f t="shared" si="4"/>
        <v/>
      </c>
      <c r="Q30" s="834" t="str">
        <f t="shared" si="5"/>
        <v/>
      </c>
      <c r="S30" s="834" t="str">
        <f t="shared" si="6"/>
        <v/>
      </c>
      <c r="U30" s="834" t="str">
        <f t="shared" si="7"/>
        <v/>
      </c>
      <c r="W30" s="834" t="str">
        <f t="shared" si="8"/>
        <v/>
      </c>
      <c r="Y30" s="834" t="str">
        <f t="shared" si="9"/>
        <v/>
      </c>
      <c r="AA30" s="834" t="str">
        <f t="shared" si="10"/>
        <v/>
      </c>
      <c r="AC30" s="834" t="str">
        <f t="shared" si="11"/>
        <v/>
      </c>
      <c r="AE30" s="834" t="str">
        <f t="shared" si="12"/>
        <v/>
      </c>
      <c r="AG30" s="834" t="str">
        <f t="shared" si="13"/>
        <v/>
      </c>
      <c r="AI30" s="834" t="str">
        <f t="shared" si="14"/>
        <v/>
      </c>
      <c r="AK30" s="834" t="str">
        <f t="shared" si="15"/>
        <v/>
      </c>
      <c r="AM30" s="834" t="str">
        <f t="shared" si="16"/>
        <v/>
      </c>
      <c r="AO30" s="834" t="str">
        <f t="shared" si="17"/>
        <v/>
      </c>
      <c r="AQ30" s="834" t="str">
        <f t="shared" si="18"/>
        <v/>
      </c>
      <c r="ADX30" s="835"/>
      <c r="ADY30" s="835"/>
      <c r="ADZ30" s="835"/>
      <c r="AEA30" s="835"/>
      <c r="AEB30" s="835"/>
      <c r="AEC30" s="835"/>
      <c r="AED30" s="835"/>
      <c r="AEE30" s="835"/>
      <c r="AEF30" s="835"/>
      <c r="AEG30" s="835"/>
      <c r="AEH30" s="835"/>
      <c r="AEI30" s="835"/>
      <c r="AEJ30" s="835"/>
      <c r="AEK30" s="835"/>
      <c r="AEL30" s="835"/>
      <c r="AEM30" s="835"/>
      <c r="AEN30" s="835"/>
      <c r="AEO30" s="835"/>
      <c r="AEP30" s="835"/>
      <c r="AEQ30" s="835"/>
      <c r="AER30" s="835"/>
      <c r="AES30" s="835"/>
      <c r="AET30" s="835"/>
      <c r="AEU30" s="835"/>
      <c r="AEV30" s="835"/>
      <c r="AEW30" s="835"/>
      <c r="AEX30" s="835"/>
      <c r="AEY30" s="835"/>
      <c r="AEZ30" s="835"/>
      <c r="AFA30" s="835"/>
      <c r="AFB30" s="835"/>
      <c r="AFC30" s="835"/>
      <c r="AFD30" s="835"/>
      <c r="AFE30" s="835"/>
      <c r="AFF30" s="835"/>
      <c r="AFG30" s="835"/>
      <c r="AFH30" s="835"/>
      <c r="AFI30" s="835"/>
      <c r="AFJ30" s="835"/>
      <c r="AFK30" s="835"/>
      <c r="AND30" s="836"/>
      <c r="ANE30" s="836"/>
      <c r="ANF30" s="836"/>
      <c r="ANG30" s="836"/>
      <c r="ANH30" s="836"/>
      <c r="ANI30" s="836"/>
      <c r="ANJ30" s="836"/>
      <c r="ANK30" s="836"/>
      <c r="ANL30" s="836"/>
      <c r="ANM30" s="836"/>
      <c r="ANN30" s="836"/>
      <c r="ANO30" s="836"/>
      <c r="ANP30" s="836"/>
      <c r="ANQ30" s="836"/>
      <c r="ANR30" s="836"/>
      <c r="ANS30" s="836"/>
      <c r="ANT30" s="836"/>
      <c r="ANU30" s="836"/>
      <c r="ANV30" s="836"/>
      <c r="ANW30" s="836"/>
      <c r="ANX30" s="836"/>
      <c r="ANY30" s="836"/>
      <c r="ANZ30" s="836"/>
      <c r="AOA30" s="836"/>
      <c r="AOB30" s="836"/>
      <c r="AOC30" s="836"/>
      <c r="AOD30" s="836"/>
      <c r="AOE30" s="836"/>
      <c r="AOF30" s="836"/>
      <c r="AOG30" s="836"/>
      <c r="AOH30" s="836"/>
      <c r="AOI30" s="836"/>
      <c r="AOJ30" s="836"/>
      <c r="AOK30" s="836"/>
      <c r="AOL30" s="836"/>
      <c r="AOM30" s="836"/>
      <c r="AON30" s="836"/>
      <c r="AOO30" s="836"/>
      <c r="AOP30" s="836"/>
      <c r="AOQ30" s="836"/>
      <c r="AOR30" s="836"/>
      <c r="AOS30" s="836"/>
      <c r="AOT30" s="836"/>
      <c r="AOU30" s="836"/>
      <c r="AOV30" s="836"/>
      <c r="AOW30" s="836"/>
      <c r="AOX30" s="836"/>
      <c r="AOY30" s="836"/>
      <c r="AOZ30" s="836"/>
      <c r="APA30" s="836"/>
      <c r="APB30" s="836"/>
      <c r="APC30" s="836"/>
      <c r="APD30" s="836"/>
      <c r="APE30" s="836"/>
      <c r="APF30" s="836"/>
      <c r="APG30" s="836"/>
      <c r="APH30" s="836"/>
      <c r="API30" s="836"/>
      <c r="APJ30" s="836"/>
      <c r="APK30" s="836"/>
      <c r="APL30" s="836"/>
      <c r="APM30" s="836"/>
      <c r="APN30" s="836"/>
      <c r="APO30" s="836"/>
      <c r="APP30" s="836"/>
      <c r="APQ30" s="836"/>
      <c r="APR30" s="836"/>
      <c r="APS30" s="836"/>
      <c r="APT30" s="836"/>
      <c r="APU30" s="836"/>
      <c r="APV30" s="836"/>
      <c r="APW30" s="836"/>
      <c r="APX30" s="836"/>
      <c r="APY30" s="836"/>
      <c r="APZ30" s="836"/>
      <c r="AQA30" s="836"/>
      <c r="AQB30" s="836"/>
      <c r="AQC30" s="836"/>
      <c r="AQD30" s="836"/>
      <c r="AQE30" s="836"/>
      <c r="AQF30" s="836"/>
      <c r="AQG30" s="836"/>
      <c r="AQH30" s="836"/>
      <c r="AQI30" s="836"/>
      <c r="AQJ30" s="836"/>
      <c r="AQK30" s="836"/>
      <c r="AQL30" s="836"/>
      <c r="AQM30" s="836"/>
      <c r="AQN30" s="836"/>
      <c r="AQO30" s="836"/>
      <c r="AQP30" s="836"/>
      <c r="AQQ30" s="836"/>
      <c r="AQR30" s="836"/>
      <c r="AQS30" s="836"/>
      <c r="AQT30" s="836"/>
      <c r="AQU30" s="836"/>
      <c r="AQV30" s="836"/>
      <c r="AQW30" s="836"/>
      <c r="AQX30" s="836"/>
      <c r="AQY30" s="836"/>
      <c r="AQZ30" s="836"/>
      <c r="ARA30" s="836"/>
      <c r="ARB30" s="836"/>
      <c r="ARC30" s="836"/>
      <c r="ARD30" s="836"/>
      <c r="ARE30" s="836"/>
      <c r="ARF30" s="836"/>
      <c r="ARG30" s="836"/>
      <c r="ARH30" s="836"/>
      <c r="ARI30" s="836"/>
      <c r="ARJ30" s="836"/>
      <c r="ARK30" s="836"/>
      <c r="ARL30" s="836"/>
      <c r="ARM30" s="836"/>
      <c r="ARN30" s="836"/>
      <c r="ARO30" s="836"/>
      <c r="ARP30" s="836"/>
      <c r="ARQ30" s="836"/>
      <c r="ARR30" s="836"/>
      <c r="ARS30" s="836"/>
    </row>
    <row r="31" spans="1:843 1044:1163" x14ac:dyDescent="0.25">
      <c r="E31" s="822"/>
      <c r="G31" s="822" t="str">
        <f t="shared" si="0"/>
        <v/>
      </c>
      <c r="I31" s="822" t="str">
        <f t="shared" si="1"/>
        <v/>
      </c>
      <c r="K31" s="822" t="str">
        <f t="shared" si="2"/>
        <v/>
      </c>
      <c r="M31" s="822" t="str">
        <f t="shared" si="3"/>
        <v/>
      </c>
      <c r="O31" s="822" t="str">
        <f t="shared" si="4"/>
        <v/>
      </c>
      <c r="Q31" s="822" t="str">
        <f t="shared" si="5"/>
        <v/>
      </c>
      <c r="S31" s="822" t="str">
        <f t="shared" si="6"/>
        <v/>
      </c>
      <c r="U31" s="822" t="str">
        <f t="shared" si="7"/>
        <v/>
      </c>
      <c r="W31" s="822" t="str">
        <f t="shared" si="8"/>
        <v/>
      </c>
      <c r="Y31" s="822" t="str">
        <f t="shared" si="9"/>
        <v/>
      </c>
      <c r="AA31" s="822" t="str">
        <f t="shared" si="10"/>
        <v/>
      </c>
      <c r="AC31" s="822" t="str">
        <f t="shared" si="11"/>
        <v/>
      </c>
      <c r="AE31" s="822" t="str">
        <f t="shared" si="12"/>
        <v/>
      </c>
      <c r="AG31" s="822" t="str">
        <f t="shared" si="13"/>
        <v/>
      </c>
      <c r="AI31" s="822" t="str">
        <f t="shared" si="14"/>
        <v/>
      </c>
      <c r="AK31" s="822" t="str">
        <f t="shared" si="15"/>
        <v/>
      </c>
      <c r="AM31" s="822" t="str">
        <f t="shared" si="16"/>
        <v/>
      </c>
      <c r="AO31" s="822" t="str">
        <f t="shared" si="17"/>
        <v/>
      </c>
      <c r="AP31" s="228">
        <f>AP29/B30</f>
        <v>4.7179690436894033</v>
      </c>
      <c r="AQ31" s="822" t="str">
        <f t="shared" si="18"/>
        <v/>
      </c>
    </row>
    <row r="32" spans="1:843 1044:1163" x14ac:dyDescent="0.25">
      <c r="E32" s="822" t="str">
        <f t="shared" si="0"/>
        <v/>
      </c>
      <c r="G32" s="822" t="str">
        <f t="shared" si="0"/>
        <v/>
      </c>
      <c r="I32" s="822" t="str">
        <f t="shared" si="1"/>
        <v/>
      </c>
      <c r="K32" s="822" t="str">
        <f t="shared" si="2"/>
        <v/>
      </c>
      <c r="M32" s="822" t="str">
        <f t="shared" si="3"/>
        <v/>
      </c>
      <c r="O32" s="822" t="str">
        <f t="shared" si="4"/>
        <v/>
      </c>
      <c r="Q32" s="822" t="str">
        <f t="shared" si="5"/>
        <v/>
      </c>
      <c r="S32" s="822" t="str">
        <f t="shared" si="6"/>
        <v/>
      </c>
      <c r="U32" s="822" t="str">
        <f t="shared" si="7"/>
        <v/>
      </c>
      <c r="W32" s="822" t="str">
        <f t="shared" si="8"/>
        <v/>
      </c>
      <c r="Y32" s="822" t="str">
        <f t="shared" si="9"/>
        <v/>
      </c>
      <c r="AA32" s="822" t="str">
        <f t="shared" si="10"/>
        <v/>
      </c>
      <c r="AC32" s="822" t="str">
        <f t="shared" si="11"/>
        <v/>
      </c>
      <c r="AE32" s="822" t="str">
        <f t="shared" si="12"/>
        <v/>
      </c>
      <c r="AG32" s="822" t="str">
        <f t="shared" si="13"/>
        <v/>
      </c>
      <c r="AI32" s="822" t="str">
        <f t="shared" si="14"/>
        <v/>
      </c>
      <c r="AK32" s="822" t="str">
        <f t="shared" si="15"/>
        <v/>
      </c>
      <c r="AM32" s="822" t="str">
        <f t="shared" si="16"/>
        <v/>
      </c>
      <c r="AO32" s="822" t="str">
        <f t="shared" si="17"/>
        <v/>
      </c>
      <c r="AQ32" s="822" t="str">
        <f t="shared" si="18"/>
        <v/>
      </c>
    </row>
    <row r="33" spans="1:43" x14ac:dyDescent="0.25">
      <c r="E33" s="822" t="str">
        <f t="shared" si="0"/>
        <v/>
      </c>
      <c r="G33" s="822" t="str">
        <f t="shared" si="0"/>
        <v/>
      </c>
      <c r="I33" s="822" t="str">
        <f t="shared" si="1"/>
        <v/>
      </c>
      <c r="K33" s="822" t="str">
        <f t="shared" si="2"/>
        <v/>
      </c>
      <c r="M33" s="822" t="str">
        <f t="shared" si="3"/>
        <v/>
      </c>
      <c r="O33" s="822" t="str">
        <f t="shared" si="4"/>
        <v/>
      </c>
      <c r="Q33" s="822" t="str">
        <f t="shared" si="5"/>
        <v/>
      </c>
      <c r="S33" s="822" t="str">
        <f t="shared" si="6"/>
        <v/>
      </c>
      <c r="U33" s="822" t="str">
        <f t="shared" si="7"/>
        <v/>
      </c>
      <c r="W33" s="822" t="str">
        <f t="shared" si="8"/>
        <v/>
      </c>
      <c r="Y33" s="822" t="str">
        <f t="shared" si="9"/>
        <v/>
      </c>
      <c r="AA33" s="822" t="str">
        <f t="shared" si="10"/>
        <v/>
      </c>
      <c r="AC33" s="822" t="str">
        <f t="shared" si="11"/>
        <v/>
      </c>
      <c r="AE33" s="822" t="str">
        <f t="shared" si="12"/>
        <v/>
      </c>
      <c r="AG33" s="822" t="str">
        <f t="shared" si="13"/>
        <v/>
      </c>
      <c r="AI33" s="822" t="str">
        <f t="shared" si="14"/>
        <v/>
      </c>
      <c r="AK33" s="822" t="str">
        <f t="shared" si="15"/>
        <v/>
      </c>
      <c r="AM33" s="822" t="str">
        <f t="shared" si="16"/>
        <v/>
      </c>
      <c r="AO33" s="822" t="str">
        <f t="shared" si="17"/>
        <v/>
      </c>
      <c r="AQ33" s="822" t="str">
        <f t="shared" si="18"/>
        <v/>
      </c>
    </row>
    <row r="34" spans="1:43" x14ac:dyDescent="0.25">
      <c r="A34" s="813" t="s">
        <v>337</v>
      </c>
      <c r="B34" s="837">
        <v>3.35</v>
      </c>
      <c r="C34" s="827"/>
      <c r="D34" s="838">
        <v>64608.959999999999</v>
      </c>
      <c r="E34" s="839">
        <f>IF(OR($B34=0,D34=0),"",D34/$B34)</f>
        <v>19286.256716417909</v>
      </c>
      <c r="F34" s="821"/>
      <c r="G34" s="822"/>
      <c r="H34" s="821"/>
      <c r="I34" s="822"/>
      <c r="J34" s="821"/>
      <c r="K34" s="822"/>
      <c r="L34" s="821"/>
      <c r="M34" s="822"/>
      <c r="N34" s="840"/>
      <c r="O34" s="841" t="str">
        <f t="shared" si="4"/>
        <v/>
      </c>
      <c r="P34" s="840">
        <v>374.82</v>
      </c>
      <c r="Q34" s="841">
        <f t="shared" si="5"/>
        <v>111.8865671641791</v>
      </c>
      <c r="R34" s="840">
        <v>4185.76</v>
      </c>
      <c r="S34" s="841">
        <f t="shared" si="6"/>
        <v>1249.4805970149255</v>
      </c>
      <c r="T34" s="840"/>
      <c r="U34" s="841" t="str">
        <f t="shared" si="7"/>
        <v/>
      </c>
      <c r="V34" s="840">
        <v>11200.41</v>
      </c>
      <c r="W34" s="841">
        <f t="shared" si="8"/>
        <v>3343.4059701492538</v>
      </c>
      <c r="X34" s="840"/>
      <c r="Y34" s="841" t="str">
        <f t="shared" si="9"/>
        <v/>
      </c>
      <c r="Z34" s="840"/>
      <c r="AA34" s="841" t="str">
        <f t="shared" si="10"/>
        <v/>
      </c>
      <c r="AB34" s="840"/>
      <c r="AC34" s="841" t="str">
        <f t="shared" si="11"/>
        <v/>
      </c>
      <c r="AD34" s="840">
        <v>556.28</v>
      </c>
      <c r="AE34" s="841">
        <f t="shared" si="12"/>
        <v>166.05373134328357</v>
      </c>
      <c r="AF34" s="840"/>
      <c r="AG34" s="841" t="str">
        <f t="shared" si="13"/>
        <v/>
      </c>
      <c r="AH34" s="840"/>
      <c r="AI34" s="841" t="str">
        <f t="shared" si="14"/>
        <v/>
      </c>
      <c r="AJ34" s="840">
        <v>2405.88</v>
      </c>
      <c r="AK34" s="841">
        <f t="shared" si="15"/>
        <v>718.17313432835817</v>
      </c>
      <c r="AL34" s="840"/>
      <c r="AM34" s="841" t="str">
        <f t="shared" si="16"/>
        <v/>
      </c>
      <c r="AN34" s="840"/>
      <c r="AO34" s="841" t="str">
        <f t="shared" si="17"/>
        <v/>
      </c>
      <c r="AP34" s="840">
        <f>N34+P34+R34+T34+V34+X34+Z34+AB34+AD34+AF34+AH34+AJ34+AL34</f>
        <v>18723.150000000001</v>
      </c>
      <c r="AQ34" s="841">
        <f t="shared" si="18"/>
        <v>5589</v>
      </c>
    </row>
    <row r="35" spans="1:43" x14ac:dyDescent="0.25">
      <c r="E35" s="822" t="str">
        <f t="shared" si="0"/>
        <v/>
      </c>
      <c r="G35" s="822" t="str">
        <f t="shared" si="0"/>
        <v/>
      </c>
      <c r="I35" s="822" t="str">
        <f t="shared" ref="I35:I98" si="19">IF(OR($B35=0,H35=0),"",H35/$B35)</f>
        <v/>
      </c>
      <c r="K35" s="822" t="str">
        <f t="shared" ref="K35:K98" si="20">IF(OR($B35=0,J35=0),"",J35/$B35)</f>
        <v/>
      </c>
      <c r="M35" s="822" t="str">
        <f t="shared" ref="M35:M98" si="21">IF(OR($B35=0,L35=0),"",L35/$B35)</f>
        <v/>
      </c>
      <c r="O35" s="822" t="str">
        <f t="shared" si="4"/>
        <v/>
      </c>
      <c r="Q35" s="822" t="str">
        <f t="shared" si="5"/>
        <v/>
      </c>
      <c r="S35" s="822" t="str">
        <f t="shared" si="6"/>
        <v/>
      </c>
      <c r="U35" s="822" t="str">
        <f t="shared" si="7"/>
        <v/>
      </c>
      <c r="W35" s="822" t="str">
        <f t="shared" si="8"/>
        <v/>
      </c>
      <c r="Y35" s="822" t="str">
        <f t="shared" si="9"/>
        <v/>
      </c>
      <c r="AA35" s="822" t="str">
        <f t="shared" si="10"/>
        <v/>
      </c>
      <c r="AC35" s="822" t="str">
        <f t="shared" si="11"/>
        <v/>
      </c>
      <c r="AE35" s="822" t="str">
        <f t="shared" si="12"/>
        <v/>
      </c>
      <c r="AG35" s="822" t="str">
        <f t="shared" si="13"/>
        <v/>
      </c>
      <c r="AI35" s="822" t="str">
        <f t="shared" si="14"/>
        <v/>
      </c>
      <c r="AK35" s="822" t="str">
        <f t="shared" si="15"/>
        <v/>
      </c>
      <c r="AM35" s="822" t="str">
        <f t="shared" si="16"/>
        <v/>
      </c>
      <c r="AO35" s="822" t="str">
        <f t="shared" si="17"/>
        <v/>
      </c>
      <c r="AP35" s="228"/>
      <c r="AQ35" s="822" t="str">
        <f t="shared" si="18"/>
        <v/>
      </c>
    </row>
    <row r="36" spans="1:43" x14ac:dyDescent="0.25">
      <c r="A36" s="832" t="s">
        <v>342</v>
      </c>
      <c r="B36">
        <v>3000</v>
      </c>
      <c r="D36" s="228">
        <f>D34/B36</f>
        <v>21.53632</v>
      </c>
      <c r="E36" s="822">
        <f t="shared" si="0"/>
        <v>7.1787733333333334E-3</v>
      </c>
      <c r="G36" s="822" t="str">
        <f t="shared" si="0"/>
        <v/>
      </c>
      <c r="I36" s="822" t="str">
        <f t="shared" si="19"/>
        <v/>
      </c>
      <c r="K36" s="822" t="str">
        <f t="shared" si="20"/>
        <v/>
      </c>
      <c r="M36" s="822" t="str">
        <f t="shared" si="21"/>
        <v/>
      </c>
      <c r="O36" s="822" t="str">
        <f t="shared" si="4"/>
        <v/>
      </c>
      <c r="Q36" s="822" t="str">
        <f t="shared" si="5"/>
        <v/>
      </c>
      <c r="S36" s="822" t="str">
        <f t="shared" si="6"/>
        <v/>
      </c>
      <c r="U36" s="822" t="str">
        <f t="shared" si="7"/>
        <v/>
      </c>
      <c r="W36" s="822" t="str">
        <f t="shared" si="8"/>
        <v/>
      </c>
      <c r="Y36" s="822" t="str">
        <f t="shared" si="9"/>
        <v/>
      </c>
      <c r="AA36" s="822" t="str">
        <f t="shared" si="10"/>
        <v/>
      </c>
      <c r="AC36" s="822" t="str">
        <f t="shared" si="11"/>
        <v/>
      </c>
      <c r="AE36" s="822" t="str">
        <f t="shared" si="12"/>
        <v/>
      </c>
      <c r="AG36" s="822" t="str">
        <f t="shared" si="13"/>
        <v/>
      </c>
      <c r="AI36" s="822" t="str">
        <f t="shared" si="14"/>
        <v/>
      </c>
      <c r="AK36" s="822" t="str">
        <f t="shared" si="15"/>
        <v/>
      </c>
      <c r="AM36" s="822" t="str">
        <f t="shared" si="16"/>
        <v/>
      </c>
      <c r="AO36" s="822" t="str">
        <f t="shared" si="17"/>
        <v/>
      </c>
      <c r="AP36" s="228">
        <f>AP34/B36</f>
        <v>6.2410500000000004</v>
      </c>
      <c r="AQ36" s="822">
        <f t="shared" si="18"/>
        <v>2.0803500000000003E-3</v>
      </c>
    </row>
    <row r="37" spans="1:43" x14ac:dyDescent="0.25">
      <c r="E37" s="822"/>
      <c r="G37" s="822" t="str">
        <f t="shared" si="0"/>
        <v/>
      </c>
      <c r="I37" s="822" t="str">
        <f t="shared" si="19"/>
        <v/>
      </c>
      <c r="K37" s="822" t="str">
        <f t="shared" si="20"/>
        <v/>
      </c>
      <c r="M37" s="822" t="str">
        <f t="shared" si="21"/>
        <v/>
      </c>
      <c r="O37" s="822" t="str">
        <f t="shared" si="4"/>
        <v/>
      </c>
      <c r="Q37" s="822" t="str">
        <f t="shared" si="5"/>
        <v/>
      </c>
      <c r="S37" s="822" t="str">
        <f t="shared" si="6"/>
        <v/>
      </c>
      <c r="U37" s="822" t="str">
        <f t="shared" si="7"/>
        <v/>
      </c>
      <c r="W37" s="822" t="str">
        <f t="shared" si="8"/>
        <v/>
      </c>
      <c r="Y37" s="822" t="str">
        <f t="shared" si="9"/>
        <v/>
      </c>
      <c r="AA37" s="822" t="str">
        <f t="shared" si="10"/>
        <v/>
      </c>
      <c r="AC37" s="822" t="str">
        <f t="shared" si="11"/>
        <v/>
      </c>
      <c r="AE37" s="822" t="str">
        <f t="shared" si="12"/>
        <v/>
      </c>
      <c r="AG37" s="822" t="str">
        <f t="shared" si="13"/>
        <v/>
      </c>
      <c r="AI37" s="822" t="str">
        <f t="shared" si="14"/>
        <v/>
      </c>
      <c r="AK37" s="822" t="str">
        <f t="shared" si="15"/>
        <v/>
      </c>
      <c r="AM37" s="822" t="str">
        <f t="shared" si="16"/>
        <v/>
      </c>
      <c r="AO37" s="822" t="str">
        <f t="shared" si="17"/>
        <v/>
      </c>
      <c r="AQ37" s="822" t="str">
        <f t="shared" si="18"/>
        <v/>
      </c>
    </row>
    <row r="38" spans="1:43" x14ac:dyDescent="0.25">
      <c r="E38" s="822" t="str">
        <f t="shared" si="0"/>
        <v/>
      </c>
      <c r="G38" s="822" t="str">
        <f t="shared" si="0"/>
        <v/>
      </c>
      <c r="I38" s="822" t="str">
        <f t="shared" si="19"/>
        <v/>
      </c>
      <c r="K38" s="822" t="str">
        <f t="shared" si="20"/>
        <v/>
      </c>
      <c r="M38" s="822" t="str">
        <f t="shared" si="21"/>
        <v/>
      </c>
      <c r="O38" s="822" t="str">
        <f t="shared" si="4"/>
        <v/>
      </c>
      <c r="Q38" s="822" t="str">
        <f t="shared" si="5"/>
        <v/>
      </c>
      <c r="S38" s="822" t="str">
        <f t="shared" si="6"/>
        <v/>
      </c>
      <c r="U38" s="822" t="str">
        <f t="shared" si="7"/>
        <v/>
      </c>
      <c r="W38" s="822" t="str">
        <f t="shared" si="8"/>
        <v/>
      </c>
      <c r="Y38" s="822" t="str">
        <f t="shared" si="9"/>
        <v/>
      </c>
      <c r="AA38" s="822" t="str">
        <f t="shared" si="10"/>
        <v/>
      </c>
      <c r="AC38" s="822" t="str">
        <f t="shared" si="11"/>
        <v/>
      </c>
      <c r="AE38" s="822" t="str">
        <f t="shared" si="12"/>
        <v/>
      </c>
      <c r="AG38" s="822" t="str">
        <f t="shared" si="13"/>
        <v/>
      </c>
      <c r="AI38" s="822" t="str">
        <f t="shared" si="14"/>
        <v/>
      </c>
      <c r="AK38" s="822" t="str">
        <f t="shared" si="15"/>
        <v/>
      </c>
      <c r="AM38" s="822" t="str">
        <f t="shared" si="16"/>
        <v/>
      </c>
      <c r="AO38" s="822" t="str">
        <f t="shared" si="17"/>
        <v/>
      </c>
      <c r="AQ38" s="822" t="str">
        <f t="shared" si="18"/>
        <v/>
      </c>
    </row>
    <row r="39" spans="1:43" x14ac:dyDescent="0.25">
      <c r="E39" s="822" t="str">
        <f t="shared" si="0"/>
        <v/>
      </c>
      <c r="G39" s="822" t="str">
        <f t="shared" si="0"/>
        <v/>
      </c>
      <c r="I39" s="822" t="str">
        <f t="shared" si="19"/>
        <v/>
      </c>
      <c r="K39" s="822" t="str">
        <f t="shared" si="20"/>
        <v/>
      </c>
      <c r="M39" s="822" t="str">
        <f t="shared" si="21"/>
        <v/>
      </c>
      <c r="O39" s="822" t="str">
        <f t="shared" si="4"/>
        <v/>
      </c>
      <c r="Q39" s="822" t="str">
        <f t="shared" si="5"/>
        <v/>
      </c>
      <c r="S39" s="822" t="str">
        <f t="shared" si="6"/>
        <v/>
      </c>
      <c r="U39" s="822" t="str">
        <f t="shared" si="7"/>
        <v/>
      </c>
      <c r="W39" s="822" t="str">
        <f t="shared" si="8"/>
        <v/>
      </c>
      <c r="Y39" s="822" t="str">
        <f t="shared" si="9"/>
        <v/>
      </c>
      <c r="AA39" s="822" t="str">
        <f t="shared" si="10"/>
        <v/>
      </c>
      <c r="AC39" s="822" t="str">
        <f t="shared" si="11"/>
        <v/>
      </c>
      <c r="AE39" s="822" t="str">
        <f t="shared" si="12"/>
        <v/>
      </c>
      <c r="AG39" s="822" t="str">
        <f t="shared" si="13"/>
        <v/>
      </c>
      <c r="AI39" s="822" t="str">
        <f t="shared" si="14"/>
        <v/>
      </c>
      <c r="AK39" s="822" t="str">
        <f t="shared" si="15"/>
        <v/>
      </c>
      <c r="AM39" s="822" t="str">
        <f t="shared" si="16"/>
        <v/>
      </c>
      <c r="AO39" s="822" t="str">
        <f t="shared" si="17"/>
        <v/>
      </c>
      <c r="AQ39" s="822" t="str">
        <f t="shared" si="18"/>
        <v/>
      </c>
    </row>
    <row r="40" spans="1:43" x14ac:dyDescent="0.25">
      <c r="E40" s="822" t="str">
        <f t="shared" si="0"/>
        <v/>
      </c>
      <c r="G40" s="822" t="str">
        <f t="shared" si="0"/>
        <v/>
      </c>
      <c r="I40" s="822" t="str">
        <f t="shared" si="19"/>
        <v/>
      </c>
      <c r="K40" s="822" t="str">
        <f t="shared" si="20"/>
        <v/>
      </c>
      <c r="M40" s="822" t="str">
        <f t="shared" si="21"/>
        <v/>
      </c>
      <c r="O40" s="822" t="str">
        <f t="shared" si="4"/>
        <v/>
      </c>
      <c r="Q40" s="822" t="str">
        <f t="shared" si="5"/>
        <v/>
      </c>
      <c r="S40" s="822" t="str">
        <f t="shared" si="6"/>
        <v/>
      </c>
      <c r="U40" s="822" t="str">
        <f t="shared" si="7"/>
        <v/>
      </c>
      <c r="W40" s="822" t="str">
        <f t="shared" si="8"/>
        <v/>
      </c>
      <c r="Y40" s="822" t="str">
        <f t="shared" si="9"/>
        <v/>
      </c>
      <c r="AA40" s="822" t="str">
        <f t="shared" si="10"/>
        <v/>
      </c>
      <c r="AC40" s="822" t="str">
        <f t="shared" si="11"/>
        <v/>
      </c>
      <c r="AE40" s="822" t="str">
        <f t="shared" si="12"/>
        <v/>
      </c>
      <c r="AG40" s="822" t="str">
        <f t="shared" si="13"/>
        <v/>
      </c>
      <c r="AI40" s="822" t="str">
        <f t="shared" si="14"/>
        <v/>
      </c>
      <c r="AK40" s="822" t="str">
        <f t="shared" si="15"/>
        <v/>
      </c>
      <c r="AM40" s="822" t="str">
        <f t="shared" si="16"/>
        <v/>
      </c>
      <c r="AO40" s="822" t="str">
        <f t="shared" si="17"/>
        <v/>
      </c>
      <c r="AQ40" s="822" t="str">
        <f t="shared" si="18"/>
        <v/>
      </c>
    </row>
    <row r="41" spans="1:43" x14ac:dyDescent="0.25">
      <c r="E41" s="822" t="str">
        <f t="shared" si="0"/>
        <v/>
      </c>
      <c r="G41" s="822" t="str">
        <f t="shared" si="0"/>
        <v/>
      </c>
      <c r="I41" s="822" t="str">
        <f t="shared" si="19"/>
        <v/>
      </c>
      <c r="K41" s="822" t="str">
        <f t="shared" si="20"/>
        <v/>
      </c>
      <c r="M41" s="822" t="str">
        <f t="shared" si="21"/>
        <v/>
      </c>
      <c r="O41" s="822" t="str">
        <f t="shared" si="4"/>
        <v/>
      </c>
      <c r="Q41" s="822" t="str">
        <f t="shared" si="5"/>
        <v/>
      </c>
      <c r="S41" s="822" t="str">
        <f t="shared" si="6"/>
        <v/>
      </c>
      <c r="U41" s="822" t="str">
        <f t="shared" si="7"/>
        <v/>
      </c>
      <c r="W41" s="822" t="str">
        <f t="shared" si="8"/>
        <v/>
      </c>
      <c r="Y41" s="822" t="str">
        <f t="shared" si="9"/>
        <v/>
      </c>
      <c r="AA41" s="822" t="str">
        <f t="shared" si="10"/>
        <v/>
      </c>
      <c r="AC41" s="822" t="str">
        <f t="shared" si="11"/>
        <v/>
      </c>
      <c r="AE41" s="822" t="str">
        <f t="shared" si="12"/>
        <v/>
      </c>
      <c r="AG41" s="822" t="str">
        <f t="shared" si="13"/>
        <v/>
      </c>
      <c r="AI41" s="822" t="str">
        <f t="shared" si="14"/>
        <v/>
      </c>
      <c r="AK41" s="822" t="str">
        <f t="shared" si="15"/>
        <v/>
      </c>
      <c r="AM41" s="822" t="str">
        <f t="shared" si="16"/>
        <v/>
      </c>
      <c r="AO41" s="822" t="str">
        <f t="shared" si="17"/>
        <v/>
      </c>
      <c r="AQ41" s="822" t="str">
        <f t="shared" si="18"/>
        <v/>
      </c>
    </row>
    <row r="42" spans="1:43" x14ac:dyDescent="0.25">
      <c r="E42" s="822" t="str">
        <f t="shared" si="0"/>
        <v/>
      </c>
      <c r="G42" s="822" t="str">
        <f t="shared" si="0"/>
        <v/>
      </c>
      <c r="I42" s="822" t="str">
        <f t="shared" si="19"/>
        <v/>
      </c>
      <c r="K42" s="822" t="str">
        <f t="shared" si="20"/>
        <v/>
      </c>
      <c r="M42" s="822" t="str">
        <f t="shared" si="21"/>
        <v/>
      </c>
      <c r="O42" s="822" t="str">
        <f t="shared" si="4"/>
        <v/>
      </c>
      <c r="Q42" s="822" t="str">
        <f t="shared" si="5"/>
        <v/>
      </c>
      <c r="S42" s="822" t="str">
        <f t="shared" si="6"/>
        <v/>
      </c>
      <c r="U42" s="822" t="str">
        <f t="shared" si="7"/>
        <v/>
      </c>
      <c r="W42" s="822" t="str">
        <f t="shared" si="8"/>
        <v/>
      </c>
      <c r="Y42" s="822" t="str">
        <f t="shared" si="9"/>
        <v/>
      </c>
      <c r="AA42" s="822" t="str">
        <f t="shared" si="10"/>
        <v/>
      </c>
      <c r="AC42" s="822" t="str">
        <f t="shared" si="11"/>
        <v/>
      </c>
      <c r="AE42" s="822" t="str">
        <f t="shared" si="12"/>
        <v/>
      </c>
      <c r="AG42" s="822" t="str">
        <f t="shared" si="13"/>
        <v/>
      </c>
      <c r="AI42" s="822" t="str">
        <f t="shared" si="14"/>
        <v/>
      </c>
      <c r="AK42" s="822" t="str">
        <f t="shared" si="15"/>
        <v/>
      </c>
      <c r="AM42" s="822" t="str">
        <f t="shared" si="16"/>
        <v/>
      </c>
      <c r="AO42" s="822" t="str">
        <f t="shared" si="17"/>
        <v/>
      </c>
      <c r="AQ42" s="822" t="str">
        <f t="shared" si="18"/>
        <v/>
      </c>
    </row>
    <row r="43" spans="1:43" x14ac:dyDescent="0.25">
      <c r="E43" s="822" t="str">
        <f t="shared" si="0"/>
        <v/>
      </c>
      <c r="G43" s="822" t="str">
        <f t="shared" si="0"/>
        <v/>
      </c>
      <c r="I43" s="822" t="str">
        <f t="shared" si="19"/>
        <v/>
      </c>
      <c r="K43" s="822" t="str">
        <f t="shared" si="20"/>
        <v/>
      </c>
      <c r="M43" s="822" t="str">
        <f t="shared" si="21"/>
        <v/>
      </c>
      <c r="O43" s="822" t="str">
        <f t="shared" si="4"/>
        <v/>
      </c>
      <c r="Q43" s="822" t="str">
        <f t="shared" si="5"/>
        <v/>
      </c>
      <c r="S43" s="822" t="str">
        <f t="shared" si="6"/>
        <v/>
      </c>
      <c r="U43" s="822" t="str">
        <f t="shared" si="7"/>
        <v/>
      </c>
      <c r="W43" s="822" t="str">
        <f t="shared" si="8"/>
        <v/>
      </c>
      <c r="Y43" s="822" t="str">
        <f t="shared" si="9"/>
        <v/>
      </c>
      <c r="AA43" s="822" t="str">
        <f t="shared" si="10"/>
        <v/>
      </c>
      <c r="AC43" s="822" t="str">
        <f t="shared" si="11"/>
        <v/>
      </c>
      <c r="AE43" s="822" t="str">
        <f t="shared" si="12"/>
        <v/>
      </c>
      <c r="AG43" s="822" t="str">
        <f t="shared" si="13"/>
        <v/>
      </c>
      <c r="AI43" s="822" t="str">
        <f t="shared" si="14"/>
        <v/>
      </c>
      <c r="AK43" s="822" t="str">
        <f t="shared" si="15"/>
        <v/>
      </c>
      <c r="AM43" s="822" t="str">
        <f t="shared" si="16"/>
        <v/>
      </c>
      <c r="AO43" s="822" t="str">
        <f t="shared" si="17"/>
        <v/>
      </c>
      <c r="AQ43" s="822" t="str">
        <f t="shared" si="18"/>
        <v/>
      </c>
    </row>
    <row r="44" spans="1:43" x14ac:dyDescent="0.25">
      <c r="E44" s="822" t="str">
        <f t="shared" si="0"/>
        <v/>
      </c>
      <c r="G44" s="822" t="str">
        <f t="shared" si="0"/>
        <v/>
      </c>
      <c r="I44" s="822" t="str">
        <f t="shared" si="19"/>
        <v/>
      </c>
      <c r="K44" s="822" t="str">
        <f t="shared" si="20"/>
        <v/>
      </c>
      <c r="M44" s="822" t="str">
        <f t="shared" si="21"/>
        <v/>
      </c>
      <c r="O44" s="822" t="str">
        <f t="shared" si="4"/>
        <v/>
      </c>
      <c r="Q44" s="822" t="str">
        <f t="shared" si="5"/>
        <v/>
      </c>
      <c r="S44" s="822" t="str">
        <f t="shared" si="6"/>
        <v/>
      </c>
      <c r="U44" s="822" t="str">
        <f t="shared" si="7"/>
        <v/>
      </c>
      <c r="W44" s="822" t="str">
        <f t="shared" si="8"/>
        <v/>
      </c>
      <c r="Y44" s="822" t="str">
        <f t="shared" si="9"/>
        <v/>
      </c>
      <c r="AA44" s="822" t="str">
        <f t="shared" si="10"/>
        <v/>
      </c>
      <c r="AC44" s="822" t="str">
        <f t="shared" si="11"/>
        <v/>
      </c>
      <c r="AE44" s="822" t="str">
        <f t="shared" si="12"/>
        <v/>
      </c>
      <c r="AG44" s="822" t="str">
        <f t="shared" si="13"/>
        <v/>
      </c>
      <c r="AI44" s="822" t="str">
        <f t="shared" si="14"/>
        <v/>
      </c>
      <c r="AK44" s="822" t="str">
        <f t="shared" si="15"/>
        <v/>
      </c>
      <c r="AM44" s="822" t="str">
        <f t="shared" si="16"/>
        <v/>
      </c>
      <c r="AO44" s="822" t="str">
        <f t="shared" si="17"/>
        <v/>
      </c>
      <c r="AQ44" s="822" t="str">
        <f t="shared" si="18"/>
        <v/>
      </c>
    </row>
    <row r="45" spans="1:43" x14ac:dyDescent="0.25">
      <c r="E45" s="822" t="str">
        <f t="shared" si="0"/>
        <v/>
      </c>
      <c r="G45" s="822" t="str">
        <f t="shared" si="0"/>
        <v/>
      </c>
      <c r="I45" s="822" t="str">
        <f t="shared" si="19"/>
        <v/>
      </c>
      <c r="K45" s="822" t="str">
        <f t="shared" si="20"/>
        <v/>
      </c>
      <c r="M45" s="822" t="str">
        <f t="shared" si="21"/>
        <v/>
      </c>
      <c r="O45" s="822" t="str">
        <f t="shared" si="4"/>
        <v/>
      </c>
      <c r="Q45" s="822" t="str">
        <f t="shared" si="5"/>
        <v/>
      </c>
      <c r="S45" s="822" t="str">
        <f t="shared" si="6"/>
        <v/>
      </c>
      <c r="U45" s="822" t="str">
        <f t="shared" si="7"/>
        <v/>
      </c>
      <c r="W45" s="822" t="str">
        <f t="shared" si="8"/>
        <v/>
      </c>
      <c r="Y45" s="822" t="str">
        <f t="shared" si="9"/>
        <v/>
      </c>
      <c r="AA45" s="822" t="str">
        <f t="shared" si="10"/>
        <v/>
      </c>
      <c r="AC45" s="822" t="str">
        <f t="shared" si="11"/>
        <v/>
      </c>
      <c r="AE45" s="822" t="str">
        <f t="shared" si="12"/>
        <v/>
      </c>
      <c r="AG45" s="822" t="str">
        <f t="shared" si="13"/>
        <v/>
      </c>
      <c r="AI45" s="822" t="str">
        <f t="shared" si="14"/>
        <v/>
      </c>
      <c r="AK45" s="822" t="str">
        <f t="shared" si="15"/>
        <v/>
      </c>
      <c r="AM45" s="822" t="str">
        <f t="shared" si="16"/>
        <v/>
      </c>
      <c r="AO45" s="822" t="str">
        <f t="shared" si="17"/>
        <v/>
      </c>
      <c r="AQ45" s="822" t="str">
        <f t="shared" si="18"/>
        <v/>
      </c>
    </row>
    <row r="46" spans="1:43" x14ac:dyDescent="0.25">
      <c r="E46" s="822" t="str">
        <f t="shared" si="0"/>
        <v/>
      </c>
      <c r="G46" s="822" t="str">
        <f t="shared" si="0"/>
        <v/>
      </c>
      <c r="I46" s="822" t="str">
        <f t="shared" si="19"/>
        <v/>
      </c>
      <c r="K46" s="822" t="str">
        <f t="shared" si="20"/>
        <v/>
      </c>
      <c r="M46" s="822" t="str">
        <f t="shared" si="21"/>
        <v/>
      </c>
      <c r="O46" s="822" t="str">
        <f t="shared" si="4"/>
        <v/>
      </c>
      <c r="Q46" s="822" t="str">
        <f t="shared" si="5"/>
        <v/>
      </c>
      <c r="S46" s="822" t="str">
        <f t="shared" si="6"/>
        <v/>
      </c>
      <c r="U46" s="822" t="str">
        <f t="shared" si="7"/>
        <v/>
      </c>
      <c r="W46" s="822" t="str">
        <f t="shared" si="8"/>
        <v/>
      </c>
      <c r="Y46" s="822" t="str">
        <f t="shared" si="9"/>
        <v/>
      </c>
      <c r="AA46" s="822" t="str">
        <f t="shared" si="10"/>
        <v/>
      </c>
      <c r="AC46" s="822" t="str">
        <f t="shared" si="11"/>
        <v/>
      </c>
      <c r="AE46" s="822" t="str">
        <f t="shared" si="12"/>
        <v/>
      </c>
      <c r="AG46" s="822" t="str">
        <f t="shared" si="13"/>
        <v/>
      </c>
      <c r="AI46" s="822" t="str">
        <f t="shared" si="14"/>
        <v/>
      </c>
      <c r="AK46" s="822" t="str">
        <f t="shared" si="15"/>
        <v/>
      </c>
      <c r="AM46" s="822" t="str">
        <f t="shared" si="16"/>
        <v/>
      </c>
      <c r="AO46" s="822" t="str">
        <f t="shared" si="17"/>
        <v/>
      </c>
      <c r="AQ46" s="822" t="str">
        <f t="shared" si="18"/>
        <v/>
      </c>
    </row>
    <row r="47" spans="1:43" x14ac:dyDescent="0.25">
      <c r="E47" s="822" t="str">
        <f t="shared" si="0"/>
        <v/>
      </c>
      <c r="G47" s="822" t="str">
        <f t="shared" si="0"/>
        <v/>
      </c>
      <c r="I47" s="822" t="str">
        <f t="shared" si="19"/>
        <v/>
      </c>
      <c r="K47" s="822" t="str">
        <f t="shared" si="20"/>
        <v/>
      </c>
      <c r="M47" s="822" t="str">
        <f t="shared" si="21"/>
        <v/>
      </c>
      <c r="O47" s="822" t="str">
        <f t="shared" si="4"/>
        <v/>
      </c>
      <c r="Q47" s="822" t="str">
        <f t="shared" si="5"/>
        <v/>
      </c>
      <c r="S47" s="822" t="str">
        <f t="shared" si="6"/>
        <v/>
      </c>
      <c r="U47" s="822" t="str">
        <f t="shared" si="7"/>
        <v/>
      </c>
      <c r="W47" s="822" t="str">
        <f t="shared" si="8"/>
        <v/>
      </c>
      <c r="Y47" s="822" t="str">
        <f t="shared" si="9"/>
        <v/>
      </c>
      <c r="AA47" s="822" t="str">
        <f t="shared" si="10"/>
        <v/>
      </c>
      <c r="AC47" s="822" t="str">
        <f t="shared" si="11"/>
        <v/>
      </c>
      <c r="AE47" s="822" t="str">
        <f t="shared" si="12"/>
        <v/>
      </c>
      <c r="AG47" s="822" t="str">
        <f t="shared" si="13"/>
        <v/>
      </c>
      <c r="AI47" s="822" t="str">
        <f t="shared" si="14"/>
        <v/>
      </c>
      <c r="AK47" s="822" t="str">
        <f t="shared" si="15"/>
        <v/>
      </c>
      <c r="AM47" s="822" t="str">
        <f t="shared" si="16"/>
        <v/>
      </c>
      <c r="AO47" s="822" t="str">
        <f t="shared" si="17"/>
        <v/>
      </c>
      <c r="AQ47" s="822" t="str">
        <f t="shared" si="18"/>
        <v/>
      </c>
    </row>
    <row r="48" spans="1:43" x14ac:dyDescent="0.25">
      <c r="E48" s="822" t="str">
        <f t="shared" si="0"/>
        <v/>
      </c>
      <c r="G48" s="822" t="str">
        <f t="shared" si="0"/>
        <v/>
      </c>
      <c r="I48" s="822" t="str">
        <f t="shared" si="19"/>
        <v/>
      </c>
      <c r="K48" s="822" t="str">
        <f t="shared" si="20"/>
        <v/>
      </c>
      <c r="M48" s="822" t="str">
        <f t="shared" si="21"/>
        <v/>
      </c>
      <c r="O48" s="822" t="str">
        <f t="shared" si="4"/>
        <v/>
      </c>
      <c r="Q48" s="822" t="str">
        <f t="shared" si="5"/>
        <v/>
      </c>
      <c r="S48" s="822" t="str">
        <f t="shared" si="6"/>
        <v/>
      </c>
      <c r="U48" s="822" t="str">
        <f t="shared" si="7"/>
        <v/>
      </c>
      <c r="W48" s="822" t="str">
        <f t="shared" si="8"/>
        <v/>
      </c>
      <c r="Y48" s="822" t="str">
        <f t="shared" si="9"/>
        <v/>
      </c>
      <c r="AA48" s="822" t="str">
        <f t="shared" si="10"/>
        <v/>
      </c>
      <c r="AC48" s="822" t="str">
        <f t="shared" si="11"/>
        <v/>
      </c>
      <c r="AE48" s="822" t="str">
        <f t="shared" si="12"/>
        <v/>
      </c>
      <c r="AG48" s="822" t="str">
        <f t="shared" si="13"/>
        <v/>
      </c>
      <c r="AI48" s="822" t="str">
        <f t="shared" si="14"/>
        <v/>
      </c>
      <c r="AK48" s="822" t="str">
        <f t="shared" si="15"/>
        <v/>
      </c>
      <c r="AM48" s="822" t="str">
        <f t="shared" si="16"/>
        <v/>
      </c>
      <c r="AO48" s="822" t="str">
        <f t="shared" si="17"/>
        <v/>
      </c>
      <c r="AQ48" s="822" t="str">
        <f t="shared" si="18"/>
        <v/>
      </c>
    </row>
    <row r="49" spans="5:43" x14ac:dyDescent="0.25">
      <c r="E49" s="822" t="str">
        <f t="shared" si="0"/>
        <v/>
      </c>
      <c r="G49" s="822" t="str">
        <f t="shared" si="0"/>
        <v/>
      </c>
      <c r="I49" s="822" t="str">
        <f t="shared" si="19"/>
        <v/>
      </c>
      <c r="K49" s="822" t="str">
        <f t="shared" si="20"/>
        <v/>
      </c>
      <c r="M49" s="822" t="str">
        <f t="shared" si="21"/>
        <v/>
      </c>
      <c r="O49" s="822" t="str">
        <f t="shared" si="4"/>
        <v/>
      </c>
      <c r="Q49" s="822" t="str">
        <f t="shared" si="5"/>
        <v/>
      </c>
      <c r="S49" s="822" t="str">
        <f t="shared" si="6"/>
        <v/>
      </c>
      <c r="U49" s="822" t="str">
        <f t="shared" si="7"/>
        <v/>
      </c>
      <c r="W49" s="822" t="str">
        <f t="shared" si="8"/>
        <v/>
      </c>
      <c r="Y49" s="822" t="str">
        <f t="shared" si="9"/>
        <v/>
      </c>
      <c r="AA49" s="822" t="str">
        <f t="shared" si="10"/>
        <v/>
      </c>
      <c r="AC49" s="822" t="str">
        <f t="shared" si="11"/>
        <v/>
      </c>
      <c r="AE49" s="822" t="str">
        <f t="shared" si="12"/>
        <v/>
      </c>
      <c r="AG49" s="822" t="str">
        <f t="shared" si="13"/>
        <v/>
      </c>
      <c r="AI49" s="822" t="str">
        <f t="shared" si="14"/>
        <v/>
      </c>
      <c r="AK49" s="822" t="str">
        <f t="shared" si="15"/>
        <v/>
      </c>
      <c r="AM49" s="822" t="str">
        <f t="shared" si="16"/>
        <v/>
      </c>
      <c r="AO49" s="822" t="str">
        <f t="shared" si="17"/>
        <v/>
      </c>
      <c r="AQ49" s="822" t="str">
        <f t="shared" si="18"/>
        <v/>
      </c>
    </row>
    <row r="50" spans="5:43" x14ac:dyDescent="0.25">
      <c r="E50" s="822" t="str">
        <f t="shared" si="0"/>
        <v/>
      </c>
      <c r="G50" s="822" t="str">
        <f t="shared" si="0"/>
        <v/>
      </c>
      <c r="I50" s="822" t="str">
        <f t="shared" si="19"/>
        <v/>
      </c>
      <c r="K50" s="822" t="str">
        <f t="shared" si="20"/>
        <v/>
      </c>
      <c r="M50" s="822" t="str">
        <f t="shared" si="21"/>
        <v/>
      </c>
      <c r="O50" s="822" t="str">
        <f t="shared" si="4"/>
        <v/>
      </c>
      <c r="Q50" s="822" t="str">
        <f t="shared" si="5"/>
        <v/>
      </c>
      <c r="S50" s="822" t="str">
        <f t="shared" si="6"/>
        <v/>
      </c>
      <c r="U50" s="822" t="str">
        <f t="shared" si="7"/>
        <v/>
      </c>
      <c r="W50" s="822" t="str">
        <f t="shared" si="8"/>
        <v/>
      </c>
      <c r="Y50" s="822" t="str">
        <f t="shared" si="9"/>
        <v/>
      </c>
      <c r="AA50" s="822" t="str">
        <f t="shared" si="10"/>
        <v/>
      </c>
      <c r="AC50" s="822" t="str">
        <f t="shared" si="11"/>
        <v/>
      </c>
      <c r="AE50" s="822" t="str">
        <f t="shared" si="12"/>
        <v/>
      </c>
      <c r="AG50" s="822" t="str">
        <f t="shared" si="13"/>
        <v/>
      </c>
      <c r="AI50" s="822" t="str">
        <f t="shared" si="14"/>
        <v/>
      </c>
      <c r="AK50" s="822" t="str">
        <f t="shared" si="15"/>
        <v/>
      </c>
      <c r="AM50" s="822" t="str">
        <f t="shared" si="16"/>
        <v/>
      </c>
      <c r="AO50" s="822" t="str">
        <f t="shared" si="17"/>
        <v/>
      </c>
      <c r="AQ50" s="822" t="str">
        <f t="shared" si="18"/>
        <v/>
      </c>
    </row>
    <row r="51" spans="5:43" x14ac:dyDescent="0.25">
      <c r="E51" s="822" t="str">
        <f t="shared" si="0"/>
        <v/>
      </c>
      <c r="G51" s="822" t="str">
        <f t="shared" si="0"/>
        <v/>
      </c>
      <c r="I51" s="822" t="str">
        <f t="shared" si="19"/>
        <v/>
      </c>
      <c r="K51" s="822" t="str">
        <f t="shared" si="20"/>
        <v/>
      </c>
      <c r="M51" s="822" t="str">
        <f t="shared" si="21"/>
        <v/>
      </c>
      <c r="O51" s="822" t="str">
        <f t="shared" si="4"/>
        <v/>
      </c>
      <c r="Q51" s="822" t="str">
        <f t="shared" si="5"/>
        <v/>
      </c>
      <c r="S51" s="822" t="str">
        <f t="shared" si="6"/>
        <v/>
      </c>
      <c r="U51" s="822" t="str">
        <f t="shared" si="7"/>
        <v/>
      </c>
      <c r="W51" s="822" t="str">
        <f t="shared" si="8"/>
        <v/>
      </c>
      <c r="Y51" s="822" t="str">
        <f t="shared" si="9"/>
        <v/>
      </c>
      <c r="AA51" s="822" t="str">
        <f t="shared" si="10"/>
        <v/>
      </c>
      <c r="AC51" s="822" t="str">
        <f t="shared" si="11"/>
        <v/>
      </c>
      <c r="AE51" s="822" t="str">
        <f t="shared" si="12"/>
        <v/>
      </c>
      <c r="AG51" s="822" t="str">
        <f t="shared" si="13"/>
        <v/>
      </c>
      <c r="AI51" s="822" t="str">
        <f t="shared" si="14"/>
        <v/>
      </c>
      <c r="AK51" s="822" t="str">
        <f t="shared" si="15"/>
        <v/>
      </c>
      <c r="AM51" s="822" t="str">
        <f t="shared" si="16"/>
        <v/>
      </c>
      <c r="AO51" s="822" t="str">
        <f t="shared" si="17"/>
        <v/>
      </c>
      <c r="AQ51" s="822" t="str">
        <f t="shared" si="18"/>
        <v/>
      </c>
    </row>
    <row r="52" spans="5:43" x14ac:dyDescent="0.25">
      <c r="E52" s="822" t="str">
        <f t="shared" si="0"/>
        <v/>
      </c>
      <c r="G52" s="822" t="str">
        <f t="shared" si="0"/>
        <v/>
      </c>
      <c r="I52" s="822" t="str">
        <f t="shared" si="19"/>
        <v/>
      </c>
      <c r="K52" s="822" t="str">
        <f t="shared" si="20"/>
        <v/>
      </c>
      <c r="M52" s="822" t="str">
        <f t="shared" si="21"/>
        <v/>
      </c>
      <c r="O52" s="822" t="str">
        <f t="shared" si="4"/>
        <v/>
      </c>
      <c r="Q52" s="822" t="str">
        <f t="shared" si="5"/>
        <v/>
      </c>
      <c r="S52" s="822" t="str">
        <f t="shared" si="6"/>
        <v/>
      </c>
      <c r="U52" s="822" t="str">
        <f t="shared" si="7"/>
        <v/>
      </c>
      <c r="W52" s="822" t="str">
        <f t="shared" si="8"/>
        <v/>
      </c>
      <c r="Y52" s="822" t="str">
        <f t="shared" si="9"/>
        <v/>
      </c>
      <c r="AA52" s="822" t="str">
        <f t="shared" si="10"/>
        <v/>
      </c>
      <c r="AC52" s="822" t="str">
        <f t="shared" si="11"/>
        <v/>
      </c>
      <c r="AE52" s="822" t="str">
        <f t="shared" si="12"/>
        <v/>
      </c>
      <c r="AG52" s="822" t="str">
        <f t="shared" si="13"/>
        <v/>
      </c>
      <c r="AI52" s="822" t="str">
        <f t="shared" si="14"/>
        <v/>
      </c>
      <c r="AK52" s="822" t="str">
        <f t="shared" si="15"/>
        <v/>
      </c>
      <c r="AM52" s="822" t="str">
        <f t="shared" si="16"/>
        <v/>
      </c>
      <c r="AO52" s="822" t="str">
        <f t="shared" si="17"/>
        <v/>
      </c>
      <c r="AQ52" s="822" t="str">
        <f t="shared" si="18"/>
        <v/>
      </c>
    </row>
    <row r="53" spans="5:43" x14ac:dyDescent="0.25">
      <c r="E53" s="822" t="str">
        <f t="shared" si="0"/>
        <v/>
      </c>
      <c r="G53" s="822" t="str">
        <f t="shared" si="0"/>
        <v/>
      </c>
      <c r="I53" s="822" t="str">
        <f t="shared" si="19"/>
        <v/>
      </c>
      <c r="K53" s="822" t="str">
        <f t="shared" si="20"/>
        <v/>
      </c>
      <c r="M53" s="822" t="str">
        <f t="shared" si="21"/>
        <v/>
      </c>
      <c r="O53" s="822" t="str">
        <f t="shared" si="4"/>
        <v/>
      </c>
      <c r="Q53" s="822" t="str">
        <f t="shared" si="5"/>
        <v/>
      </c>
      <c r="S53" s="822" t="str">
        <f t="shared" si="6"/>
        <v/>
      </c>
      <c r="U53" s="822" t="str">
        <f t="shared" si="7"/>
        <v/>
      </c>
      <c r="W53" s="822" t="str">
        <f t="shared" si="8"/>
        <v/>
      </c>
      <c r="Y53" s="822" t="str">
        <f t="shared" si="9"/>
        <v/>
      </c>
      <c r="AA53" s="822" t="str">
        <f t="shared" si="10"/>
        <v/>
      </c>
      <c r="AC53" s="822" t="str">
        <f t="shared" si="11"/>
        <v/>
      </c>
      <c r="AE53" s="822" t="str">
        <f t="shared" si="12"/>
        <v/>
      </c>
      <c r="AG53" s="822" t="str">
        <f t="shared" si="13"/>
        <v/>
      </c>
      <c r="AI53" s="822" t="str">
        <f t="shared" si="14"/>
        <v/>
      </c>
      <c r="AK53" s="822" t="str">
        <f t="shared" si="15"/>
        <v/>
      </c>
      <c r="AM53" s="822" t="str">
        <f t="shared" si="16"/>
        <v/>
      </c>
      <c r="AO53" s="822" t="str">
        <f t="shared" si="17"/>
        <v/>
      </c>
      <c r="AQ53" s="822" t="str">
        <f t="shared" si="18"/>
        <v/>
      </c>
    </row>
    <row r="54" spans="5:43" x14ac:dyDescent="0.25">
      <c r="E54" s="822" t="str">
        <f t="shared" si="0"/>
        <v/>
      </c>
      <c r="G54" s="822" t="str">
        <f t="shared" si="0"/>
        <v/>
      </c>
      <c r="I54" s="822" t="str">
        <f t="shared" si="19"/>
        <v/>
      </c>
      <c r="K54" s="822" t="str">
        <f t="shared" si="20"/>
        <v/>
      </c>
      <c r="M54" s="822" t="str">
        <f t="shared" si="21"/>
        <v/>
      </c>
      <c r="O54" s="822" t="str">
        <f t="shared" si="4"/>
        <v/>
      </c>
      <c r="Q54" s="822" t="str">
        <f t="shared" si="5"/>
        <v/>
      </c>
      <c r="S54" s="822" t="str">
        <f t="shared" si="6"/>
        <v/>
      </c>
      <c r="U54" s="822" t="str">
        <f t="shared" si="7"/>
        <v/>
      </c>
      <c r="W54" s="822" t="str">
        <f t="shared" si="8"/>
        <v/>
      </c>
      <c r="Y54" s="822" t="str">
        <f t="shared" si="9"/>
        <v/>
      </c>
      <c r="AA54" s="822" t="str">
        <f t="shared" si="10"/>
        <v/>
      </c>
      <c r="AC54" s="822" t="str">
        <f t="shared" si="11"/>
        <v/>
      </c>
      <c r="AE54" s="822" t="str">
        <f t="shared" si="12"/>
        <v/>
      </c>
      <c r="AG54" s="822" t="str">
        <f t="shared" si="13"/>
        <v/>
      </c>
      <c r="AI54" s="822" t="str">
        <f t="shared" si="14"/>
        <v/>
      </c>
      <c r="AK54" s="822" t="str">
        <f t="shared" si="15"/>
        <v/>
      </c>
      <c r="AM54" s="822" t="str">
        <f t="shared" si="16"/>
        <v/>
      </c>
      <c r="AO54" s="822" t="str">
        <f t="shared" si="17"/>
        <v/>
      </c>
      <c r="AQ54" s="822" t="str">
        <f t="shared" si="18"/>
        <v/>
      </c>
    </row>
    <row r="55" spans="5:43" x14ac:dyDescent="0.25">
      <c r="E55" s="822" t="str">
        <f t="shared" si="0"/>
        <v/>
      </c>
      <c r="G55" s="822" t="str">
        <f t="shared" si="0"/>
        <v/>
      </c>
      <c r="I55" s="822" t="str">
        <f t="shared" si="19"/>
        <v/>
      </c>
      <c r="K55" s="822" t="str">
        <f t="shared" si="20"/>
        <v/>
      </c>
      <c r="M55" s="822" t="str">
        <f t="shared" si="21"/>
        <v/>
      </c>
      <c r="O55" s="822" t="str">
        <f t="shared" si="4"/>
        <v/>
      </c>
      <c r="Q55" s="822" t="str">
        <f t="shared" si="5"/>
        <v/>
      </c>
      <c r="S55" s="822" t="str">
        <f t="shared" si="6"/>
        <v/>
      </c>
      <c r="U55" s="822" t="str">
        <f t="shared" si="7"/>
        <v/>
      </c>
      <c r="W55" s="822" t="str">
        <f t="shared" si="8"/>
        <v/>
      </c>
      <c r="Y55" s="822" t="str">
        <f t="shared" si="9"/>
        <v/>
      </c>
      <c r="AA55" s="822" t="str">
        <f t="shared" si="10"/>
        <v/>
      </c>
      <c r="AC55" s="822" t="str">
        <f t="shared" si="11"/>
        <v/>
      </c>
      <c r="AE55" s="822" t="str">
        <f t="shared" si="12"/>
        <v/>
      </c>
      <c r="AG55" s="822" t="str">
        <f t="shared" si="13"/>
        <v/>
      </c>
      <c r="AI55" s="822" t="str">
        <f t="shared" si="14"/>
        <v/>
      </c>
      <c r="AK55" s="822" t="str">
        <f t="shared" si="15"/>
        <v/>
      </c>
      <c r="AM55" s="822" t="str">
        <f t="shared" si="16"/>
        <v/>
      </c>
      <c r="AO55" s="822" t="str">
        <f t="shared" si="17"/>
        <v/>
      </c>
      <c r="AQ55" s="822" t="str">
        <f t="shared" si="18"/>
        <v/>
      </c>
    </row>
    <row r="56" spans="5:43" x14ac:dyDescent="0.25">
      <c r="E56" s="822" t="str">
        <f t="shared" si="0"/>
        <v/>
      </c>
      <c r="G56" s="822" t="str">
        <f t="shared" si="0"/>
        <v/>
      </c>
      <c r="I56" s="822" t="str">
        <f t="shared" si="19"/>
        <v/>
      </c>
      <c r="K56" s="822" t="str">
        <f t="shared" si="20"/>
        <v/>
      </c>
      <c r="M56" s="822" t="str">
        <f t="shared" si="21"/>
        <v/>
      </c>
      <c r="O56" s="822" t="str">
        <f t="shared" si="4"/>
        <v/>
      </c>
      <c r="Q56" s="822" t="str">
        <f t="shared" si="5"/>
        <v/>
      </c>
      <c r="S56" s="822" t="str">
        <f t="shared" si="6"/>
        <v/>
      </c>
      <c r="U56" s="822" t="str">
        <f t="shared" si="7"/>
        <v/>
      </c>
      <c r="W56" s="822" t="str">
        <f t="shared" si="8"/>
        <v/>
      </c>
      <c r="Y56" s="822" t="str">
        <f t="shared" si="9"/>
        <v/>
      </c>
      <c r="AA56" s="822" t="str">
        <f t="shared" si="10"/>
        <v/>
      </c>
      <c r="AC56" s="822" t="str">
        <f t="shared" si="11"/>
        <v/>
      </c>
      <c r="AE56" s="822" t="str">
        <f t="shared" si="12"/>
        <v/>
      </c>
      <c r="AG56" s="822" t="str">
        <f t="shared" si="13"/>
        <v/>
      </c>
      <c r="AI56" s="822" t="str">
        <f t="shared" si="14"/>
        <v/>
      </c>
      <c r="AK56" s="822" t="str">
        <f t="shared" si="15"/>
        <v/>
      </c>
      <c r="AM56" s="822" t="str">
        <f t="shared" si="16"/>
        <v/>
      </c>
      <c r="AO56" s="822" t="str">
        <f t="shared" si="17"/>
        <v/>
      </c>
      <c r="AQ56" s="822" t="str">
        <f t="shared" si="18"/>
        <v/>
      </c>
    </row>
    <row r="57" spans="5:43" x14ac:dyDescent="0.25">
      <c r="E57" s="822" t="str">
        <f t="shared" si="0"/>
        <v/>
      </c>
      <c r="G57" s="822" t="str">
        <f t="shared" si="0"/>
        <v/>
      </c>
      <c r="I57" s="822" t="str">
        <f t="shared" si="19"/>
        <v/>
      </c>
      <c r="K57" s="822" t="str">
        <f t="shared" si="20"/>
        <v/>
      </c>
      <c r="M57" s="822" t="str">
        <f t="shared" si="21"/>
        <v/>
      </c>
      <c r="O57" s="822" t="str">
        <f t="shared" si="4"/>
        <v/>
      </c>
      <c r="Q57" s="822" t="str">
        <f t="shared" si="5"/>
        <v/>
      </c>
      <c r="S57" s="822" t="str">
        <f t="shared" si="6"/>
        <v/>
      </c>
      <c r="U57" s="822" t="str">
        <f t="shared" si="7"/>
        <v/>
      </c>
      <c r="W57" s="822" t="str">
        <f t="shared" si="8"/>
        <v/>
      </c>
      <c r="Y57" s="822" t="str">
        <f t="shared" si="9"/>
        <v/>
      </c>
      <c r="AA57" s="822" t="str">
        <f t="shared" si="10"/>
        <v/>
      </c>
      <c r="AC57" s="822" t="str">
        <f t="shared" si="11"/>
        <v/>
      </c>
      <c r="AE57" s="822" t="str">
        <f t="shared" si="12"/>
        <v/>
      </c>
      <c r="AG57" s="822" t="str">
        <f t="shared" si="13"/>
        <v/>
      </c>
      <c r="AI57" s="822" t="str">
        <f t="shared" si="14"/>
        <v/>
      </c>
      <c r="AK57" s="822" t="str">
        <f t="shared" si="15"/>
        <v/>
      </c>
      <c r="AM57" s="822" t="str">
        <f t="shared" si="16"/>
        <v/>
      </c>
      <c r="AO57" s="822" t="str">
        <f t="shared" si="17"/>
        <v/>
      </c>
      <c r="AQ57" s="822" t="str">
        <f t="shared" si="18"/>
        <v/>
      </c>
    </row>
    <row r="58" spans="5:43" x14ac:dyDescent="0.25">
      <c r="E58" s="822" t="str">
        <f t="shared" si="0"/>
        <v/>
      </c>
      <c r="G58" s="822" t="str">
        <f t="shared" si="0"/>
        <v/>
      </c>
      <c r="I58" s="822" t="str">
        <f t="shared" si="19"/>
        <v/>
      </c>
      <c r="K58" s="822" t="str">
        <f t="shared" si="20"/>
        <v/>
      </c>
      <c r="M58" s="822" t="str">
        <f t="shared" si="21"/>
        <v/>
      </c>
      <c r="O58" s="822" t="str">
        <f t="shared" si="4"/>
        <v/>
      </c>
      <c r="Q58" s="822" t="str">
        <f t="shared" si="5"/>
        <v/>
      </c>
      <c r="S58" s="822" t="str">
        <f t="shared" si="6"/>
        <v/>
      </c>
      <c r="U58" s="822" t="str">
        <f t="shared" si="7"/>
        <v/>
      </c>
      <c r="W58" s="822" t="str">
        <f t="shared" si="8"/>
        <v/>
      </c>
      <c r="Y58" s="822" t="str">
        <f t="shared" si="9"/>
        <v/>
      </c>
      <c r="AA58" s="822" t="str">
        <f t="shared" si="10"/>
        <v/>
      </c>
      <c r="AC58" s="822" t="str">
        <f t="shared" si="11"/>
        <v/>
      </c>
      <c r="AE58" s="822" t="str">
        <f t="shared" si="12"/>
        <v/>
      </c>
      <c r="AG58" s="822" t="str">
        <f t="shared" si="13"/>
        <v/>
      </c>
      <c r="AI58" s="822" t="str">
        <f t="shared" si="14"/>
        <v/>
      </c>
      <c r="AK58" s="822" t="str">
        <f t="shared" si="15"/>
        <v/>
      </c>
      <c r="AM58" s="822" t="str">
        <f t="shared" si="16"/>
        <v/>
      </c>
      <c r="AO58" s="822" t="str">
        <f t="shared" si="17"/>
        <v/>
      </c>
      <c r="AQ58" s="822" t="str">
        <f t="shared" si="18"/>
        <v/>
      </c>
    </row>
    <row r="59" spans="5:43" x14ac:dyDescent="0.25">
      <c r="E59" s="822" t="str">
        <f t="shared" si="0"/>
        <v/>
      </c>
      <c r="G59" s="822" t="str">
        <f t="shared" si="0"/>
        <v/>
      </c>
      <c r="I59" s="822" t="str">
        <f t="shared" si="19"/>
        <v/>
      </c>
      <c r="K59" s="822" t="str">
        <f t="shared" si="20"/>
        <v/>
      </c>
      <c r="M59" s="822" t="str">
        <f t="shared" si="21"/>
        <v/>
      </c>
      <c r="O59" s="822" t="str">
        <f t="shared" si="4"/>
        <v/>
      </c>
      <c r="Q59" s="822" t="str">
        <f t="shared" si="5"/>
        <v/>
      </c>
      <c r="S59" s="822" t="str">
        <f t="shared" si="6"/>
        <v/>
      </c>
      <c r="U59" s="822" t="str">
        <f t="shared" si="7"/>
        <v/>
      </c>
      <c r="W59" s="822" t="str">
        <f t="shared" si="8"/>
        <v/>
      </c>
      <c r="Y59" s="822" t="str">
        <f t="shared" si="9"/>
        <v/>
      </c>
      <c r="AA59" s="822" t="str">
        <f t="shared" si="10"/>
        <v/>
      </c>
      <c r="AC59" s="822" t="str">
        <f t="shared" si="11"/>
        <v/>
      </c>
      <c r="AE59" s="822" t="str">
        <f t="shared" si="12"/>
        <v/>
      </c>
      <c r="AG59" s="822" t="str">
        <f t="shared" si="13"/>
        <v/>
      </c>
      <c r="AI59" s="822" t="str">
        <f t="shared" si="14"/>
        <v/>
      </c>
      <c r="AK59" s="822" t="str">
        <f t="shared" si="15"/>
        <v/>
      </c>
      <c r="AM59" s="822" t="str">
        <f t="shared" si="16"/>
        <v/>
      </c>
      <c r="AO59" s="822" t="str">
        <f t="shared" si="17"/>
        <v/>
      </c>
      <c r="AQ59" s="822" t="str">
        <f t="shared" si="18"/>
        <v/>
      </c>
    </row>
    <row r="60" spans="5:43" x14ac:dyDescent="0.25">
      <c r="E60" s="822" t="str">
        <f t="shared" si="0"/>
        <v/>
      </c>
      <c r="G60" s="822" t="str">
        <f t="shared" si="0"/>
        <v/>
      </c>
      <c r="I60" s="822" t="str">
        <f t="shared" si="19"/>
        <v/>
      </c>
      <c r="K60" s="822" t="str">
        <f t="shared" si="20"/>
        <v/>
      </c>
      <c r="M60" s="822" t="str">
        <f t="shared" si="21"/>
        <v/>
      </c>
      <c r="O60" s="822" t="str">
        <f t="shared" si="4"/>
        <v/>
      </c>
      <c r="Q60" s="822" t="str">
        <f t="shared" si="5"/>
        <v/>
      </c>
      <c r="S60" s="822" t="str">
        <f t="shared" si="6"/>
        <v/>
      </c>
      <c r="U60" s="822" t="str">
        <f t="shared" si="7"/>
        <v/>
      </c>
      <c r="W60" s="822" t="str">
        <f t="shared" si="8"/>
        <v/>
      </c>
      <c r="Y60" s="822" t="str">
        <f t="shared" si="9"/>
        <v/>
      </c>
      <c r="AA60" s="822" t="str">
        <f t="shared" si="10"/>
        <v/>
      </c>
      <c r="AC60" s="822" t="str">
        <f t="shared" si="11"/>
        <v/>
      </c>
      <c r="AE60" s="822" t="str">
        <f t="shared" si="12"/>
        <v/>
      </c>
      <c r="AG60" s="822" t="str">
        <f t="shared" si="13"/>
        <v/>
      </c>
      <c r="AI60" s="822" t="str">
        <f t="shared" si="14"/>
        <v/>
      </c>
      <c r="AK60" s="822" t="str">
        <f t="shared" si="15"/>
        <v/>
      </c>
      <c r="AM60" s="822" t="str">
        <f t="shared" si="16"/>
        <v/>
      </c>
      <c r="AO60" s="822" t="str">
        <f t="shared" si="17"/>
        <v/>
      </c>
      <c r="AQ60" s="822" t="str">
        <f t="shared" si="18"/>
        <v/>
      </c>
    </row>
    <row r="61" spans="5:43" x14ac:dyDescent="0.25">
      <c r="E61" s="822" t="str">
        <f t="shared" si="0"/>
        <v/>
      </c>
      <c r="G61" s="822" t="str">
        <f t="shared" si="0"/>
        <v/>
      </c>
      <c r="I61" s="822" t="str">
        <f t="shared" si="19"/>
        <v/>
      </c>
      <c r="K61" s="822" t="str">
        <f t="shared" si="20"/>
        <v/>
      </c>
      <c r="M61" s="822" t="str">
        <f t="shared" si="21"/>
        <v/>
      </c>
      <c r="O61" s="822" t="str">
        <f t="shared" si="4"/>
        <v/>
      </c>
      <c r="Q61" s="822" t="str">
        <f t="shared" si="5"/>
        <v/>
      </c>
      <c r="S61" s="822" t="str">
        <f t="shared" si="6"/>
        <v/>
      </c>
      <c r="U61" s="822" t="str">
        <f t="shared" si="7"/>
        <v/>
      </c>
      <c r="W61" s="822" t="str">
        <f t="shared" si="8"/>
        <v/>
      </c>
      <c r="Y61" s="822" t="str">
        <f t="shared" si="9"/>
        <v/>
      </c>
      <c r="AA61" s="822" t="str">
        <f t="shared" si="10"/>
        <v/>
      </c>
      <c r="AC61" s="822" t="str">
        <f t="shared" si="11"/>
        <v/>
      </c>
      <c r="AE61" s="822" t="str">
        <f t="shared" si="12"/>
        <v/>
      </c>
      <c r="AG61" s="822" t="str">
        <f t="shared" si="13"/>
        <v/>
      </c>
      <c r="AI61" s="822" t="str">
        <f t="shared" si="14"/>
        <v/>
      </c>
      <c r="AK61" s="822" t="str">
        <f t="shared" si="15"/>
        <v/>
      </c>
      <c r="AM61" s="822" t="str">
        <f t="shared" si="16"/>
        <v/>
      </c>
      <c r="AO61" s="822" t="str">
        <f t="shared" si="17"/>
        <v/>
      </c>
      <c r="AQ61" s="822" t="str">
        <f t="shared" si="18"/>
        <v/>
      </c>
    </row>
    <row r="62" spans="5:43" x14ac:dyDescent="0.25">
      <c r="E62" s="822" t="str">
        <f t="shared" si="0"/>
        <v/>
      </c>
      <c r="G62" s="822" t="str">
        <f t="shared" si="0"/>
        <v/>
      </c>
      <c r="I62" s="822" t="str">
        <f t="shared" si="19"/>
        <v/>
      </c>
      <c r="K62" s="822" t="str">
        <f t="shared" si="20"/>
        <v/>
      </c>
      <c r="M62" s="822" t="str">
        <f t="shared" si="21"/>
        <v/>
      </c>
      <c r="O62" s="822" t="str">
        <f t="shared" si="4"/>
        <v/>
      </c>
      <c r="Q62" s="822" t="str">
        <f t="shared" si="5"/>
        <v/>
      </c>
      <c r="S62" s="822" t="str">
        <f t="shared" si="6"/>
        <v/>
      </c>
      <c r="U62" s="822" t="str">
        <f t="shared" si="7"/>
        <v/>
      </c>
      <c r="W62" s="822" t="str">
        <f t="shared" si="8"/>
        <v/>
      </c>
      <c r="Y62" s="822" t="str">
        <f t="shared" si="9"/>
        <v/>
      </c>
      <c r="AA62" s="822" t="str">
        <f t="shared" si="10"/>
        <v/>
      </c>
      <c r="AC62" s="822" t="str">
        <f t="shared" si="11"/>
        <v/>
      </c>
      <c r="AE62" s="822" t="str">
        <f t="shared" si="12"/>
        <v/>
      </c>
      <c r="AG62" s="822" t="str">
        <f t="shared" si="13"/>
        <v/>
      </c>
      <c r="AI62" s="822" t="str">
        <f t="shared" si="14"/>
        <v/>
      </c>
      <c r="AK62" s="822" t="str">
        <f t="shared" si="15"/>
        <v/>
      </c>
      <c r="AM62" s="822" t="str">
        <f t="shared" si="16"/>
        <v/>
      </c>
      <c r="AO62" s="822" t="str">
        <f t="shared" si="17"/>
        <v/>
      </c>
      <c r="AQ62" s="822" t="str">
        <f t="shared" si="18"/>
        <v/>
      </c>
    </row>
    <row r="63" spans="5:43" x14ac:dyDescent="0.25">
      <c r="E63" s="822" t="str">
        <f t="shared" si="0"/>
        <v/>
      </c>
      <c r="G63" s="822" t="str">
        <f t="shared" si="0"/>
        <v/>
      </c>
      <c r="I63" s="822" t="str">
        <f t="shared" si="19"/>
        <v/>
      </c>
      <c r="K63" s="822" t="str">
        <f t="shared" si="20"/>
        <v/>
      </c>
      <c r="M63" s="822" t="str">
        <f t="shared" si="21"/>
        <v/>
      </c>
      <c r="O63" s="822" t="str">
        <f t="shared" si="4"/>
        <v/>
      </c>
      <c r="Q63" s="822" t="str">
        <f t="shared" si="5"/>
        <v/>
      </c>
      <c r="S63" s="822" t="str">
        <f t="shared" si="6"/>
        <v/>
      </c>
      <c r="U63" s="822" t="str">
        <f t="shared" si="7"/>
        <v/>
      </c>
      <c r="W63" s="822" t="str">
        <f t="shared" si="8"/>
        <v/>
      </c>
      <c r="Y63" s="822" t="str">
        <f t="shared" si="9"/>
        <v/>
      </c>
      <c r="AA63" s="822" t="str">
        <f t="shared" si="10"/>
        <v/>
      </c>
      <c r="AC63" s="822" t="str">
        <f t="shared" si="11"/>
        <v/>
      </c>
      <c r="AE63" s="822" t="str">
        <f t="shared" si="12"/>
        <v/>
      </c>
      <c r="AG63" s="822" t="str">
        <f t="shared" si="13"/>
        <v/>
      </c>
      <c r="AI63" s="822" t="str">
        <f t="shared" si="14"/>
        <v/>
      </c>
      <c r="AK63" s="822" t="str">
        <f t="shared" si="15"/>
        <v/>
      </c>
      <c r="AM63" s="822" t="str">
        <f t="shared" si="16"/>
        <v/>
      </c>
      <c r="AO63" s="822" t="str">
        <f t="shared" si="17"/>
        <v/>
      </c>
      <c r="AQ63" s="822" t="str">
        <f t="shared" si="18"/>
        <v/>
      </c>
    </row>
    <row r="64" spans="5:43" x14ac:dyDescent="0.25">
      <c r="E64" s="822" t="str">
        <f t="shared" si="0"/>
        <v/>
      </c>
      <c r="G64" s="822" t="str">
        <f t="shared" si="0"/>
        <v/>
      </c>
      <c r="I64" s="822" t="str">
        <f t="shared" si="19"/>
        <v/>
      </c>
      <c r="K64" s="822" t="str">
        <f t="shared" si="20"/>
        <v/>
      </c>
      <c r="M64" s="822" t="str">
        <f t="shared" si="21"/>
        <v/>
      </c>
      <c r="O64" s="822" t="str">
        <f t="shared" si="4"/>
        <v/>
      </c>
      <c r="Q64" s="822" t="str">
        <f t="shared" si="5"/>
        <v/>
      </c>
      <c r="S64" s="822" t="str">
        <f t="shared" si="6"/>
        <v/>
      </c>
      <c r="U64" s="822" t="str">
        <f t="shared" si="7"/>
        <v/>
      </c>
      <c r="W64" s="822" t="str">
        <f t="shared" si="8"/>
        <v/>
      </c>
      <c r="Y64" s="822" t="str">
        <f t="shared" si="9"/>
        <v/>
      </c>
      <c r="AA64" s="822" t="str">
        <f t="shared" si="10"/>
        <v/>
      </c>
      <c r="AC64" s="822" t="str">
        <f t="shared" si="11"/>
        <v/>
      </c>
      <c r="AE64" s="822" t="str">
        <f t="shared" si="12"/>
        <v/>
      </c>
      <c r="AG64" s="822" t="str">
        <f t="shared" si="13"/>
        <v/>
      </c>
      <c r="AI64" s="822" t="str">
        <f t="shared" si="14"/>
        <v/>
      </c>
      <c r="AK64" s="822" t="str">
        <f t="shared" si="15"/>
        <v/>
      </c>
      <c r="AM64" s="822" t="str">
        <f t="shared" si="16"/>
        <v/>
      </c>
      <c r="AO64" s="822" t="str">
        <f t="shared" si="17"/>
        <v/>
      </c>
      <c r="AQ64" s="822" t="str">
        <f t="shared" si="18"/>
        <v/>
      </c>
    </row>
    <row r="65" spans="5:43" x14ac:dyDescent="0.25">
      <c r="E65" s="822" t="str">
        <f t="shared" si="0"/>
        <v/>
      </c>
      <c r="G65" s="822" t="str">
        <f t="shared" si="0"/>
        <v/>
      </c>
      <c r="I65" s="822" t="str">
        <f t="shared" si="19"/>
        <v/>
      </c>
      <c r="K65" s="822" t="str">
        <f t="shared" si="20"/>
        <v/>
      </c>
      <c r="M65" s="822" t="str">
        <f t="shared" si="21"/>
        <v/>
      </c>
      <c r="O65" s="822" t="str">
        <f t="shared" si="4"/>
        <v/>
      </c>
      <c r="Q65" s="822" t="str">
        <f t="shared" si="5"/>
        <v/>
      </c>
      <c r="S65" s="822" t="str">
        <f t="shared" si="6"/>
        <v/>
      </c>
      <c r="U65" s="822" t="str">
        <f t="shared" si="7"/>
        <v/>
      </c>
      <c r="W65" s="822" t="str">
        <f t="shared" si="8"/>
        <v/>
      </c>
      <c r="Y65" s="822" t="str">
        <f t="shared" si="9"/>
        <v/>
      </c>
      <c r="AA65" s="822" t="str">
        <f t="shared" si="10"/>
        <v/>
      </c>
      <c r="AC65" s="822" t="str">
        <f t="shared" si="11"/>
        <v/>
      </c>
      <c r="AE65" s="822" t="str">
        <f t="shared" si="12"/>
        <v/>
      </c>
      <c r="AG65" s="822" t="str">
        <f t="shared" si="13"/>
        <v/>
      </c>
      <c r="AI65" s="822" t="str">
        <f t="shared" si="14"/>
        <v/>
      </c>
      <c r="AK65" s="822" t="str">
        <f t="shared" si="15"/>
        <v/>
      </c>
      <c r="AM65" s="822" t="str">
        <f t="shared" si="16"/>
        <v/>
      </c>
      <c r="AO65" s="822" t="str">
        <f t="shared" si="17"/>
        <v/>
      </c>
      <c r="AQ65" s="822" t="str">
        <f t="shared" si="18"/>
        <v/>
      </c>
    </row>
    <row r="66" spans="5:43" x14ac:dyDescent="0.25">
      <c r="E66" s="822" t="str">
        <f t="shared" si="0"/>
        <v/>
      </c>
      <c r="G66" s="822" t="str">
        <f t="shared" si="0"/>
        <v/>
      </c>
      <c r="I66" s="822" t="str">
        <f t="shared" si="19"/>
        <v/>
      </c>
      <c r="K66" s="822" t="str">
        <f t="shared" si="20"/>
        <v/>
      </c>
      <c r="M66" s="822" t="str">
        <f t="shared" si="21"/>
        <v/>
      </c>
      <c r="O66" s="822" t="str">
        <f t="shared" si="4"/>
        <v/>
      </c>
      <c r="Q66" s="822" t="str">
        <f t="shared" si="5"/>
        <v/>
      </c>
      <c r="S66" s="822" t="str">
        <f t="shared" si="6"/>
        <v/>
      </c>
      <c r="U66" s="822" t="str">
        <f t="shared" si="7"/>
        <v/>
      </c>
      <c r="W66" s="822" t="str">
        <f t="shared" si="8"/>
        <v/>
      </c>
      <c r="Y66" s="822" t="str">
        <f t="shared" si="9"/>
        <v/>
      </c>
      <c r="AA66" s="822" t="str">
        <f t="shared" si="10"/>
        <v/>
      </c>
      <c r="AC66" s="822" t="str">
        <f t="shared" si="11"/>
        <v/>
      </c>
      <c r="AE66" s="822" t="str">
        <f t="shared" si="12"/>
        <v/>
      </c>
      <c r="AG66" s="822" t="str">
        <f t="shared" si="13"/>
        <v/>
      </c>
      <c r="AI66" s="822" t="str">
        <f t="shared" si="14"/>
        <v/>
      </c>
      <c r="AK66" s="822" t="str">
        <f t="shared" si="15"/>
        <v/>
      </c>
      <c r="AM66" s="822" t="str">
        <f t="shared" si="16"/>
        <v/>
      </c>
      <c r="AO66" s="822" t="str">
        <f t="shared" si="17"/>
        <v/>
      </c>
      <c r="AQ66" s="822" t="str">
        <f t="shared" si="18"/>
        <v/>
      </c>
    </row>
    <row r="67" spans="5:43" x14ac:dyDescent="0.25">
      <c r="E67" s="822" t="str">
        <f t="shared" si="0"/>
        <v/>
      </c>
      <c r="G67" s="822" t="str">
        <f t="shared" si="0"/>
        <v/>
      </c>
      <c r="I67" s="822" t="str">
        <f t="shared" si="19"/>
        <v/>
      </c>
      <c r="K67" s="822" t="str">
        <f t="shared" si="20"/>
        <v/>
      </c>
      <c r="M67" s="822" t="str">
        <f t="shared" si="21"/>
        <v/>
      </c>
      <c r="O67" s="822" t="str">
        <f t="shared" si="4"/>
        <v/>
      </c>
      <c r="Q67" s="822" t="str">
        <f t="shared" si="5"/>
        <v/>
      </c>
      <c r="S67" s="822" t="str">
        <f t="shared" si="6"/>
        <v/>
      </c>
      <c r="U67" s="822" t="str">
        <f t="shared" si="7"/>
        <v/>
      </c>
      <c r="W67" s="822" t="str">
        <f t="shared" si="8"/>
        <v/>
      </c>
      <c r="Y67" s="822" t="str">
        <f t="shared" si="9"/>
        <v/>
      </c>
      <c r="AA67" s="822" t="str">
        <f t="shared" si="10"/>
        <v/>
      </c>
      <c r="AC67" s="822" t="str">
        <f t="shared" si="11"/>
        <v/>
      </c>
      <c r="AE67" s="822" t="str">
        <f t="shared" si="12"/>
        <v/>
      </c>
      <c r="AG67" s="822" t="str">
        <f t="shared" si="13"/>
        <v/>
      </c>
      <c r="AI67" s="822" t="str">
        <f t="shared" si="14"/>
        <v/>
      </c>
      <c r="AK67" s="822" t="str">
        <f t="shared" si="15"/>
        <v/>
      </c>
      <c r="AM67" s="822" t="str">
        <f t="shared" si="16"/>
        <v/>
      </c>
      <c r="AO67" s="822" t="str">
        <f t="shared" si="17"/>
        <v/>
      </c>
      <c r="AQ67" s="822" t="str">
        <f t="shared" si="18"/>
        <v/>
      </c>
    </row>
    <row r="68" spans="5:43" x14ac:dyDescent="0.25">
      <c r="E68" s="822" t="str">
        <f t="shared" si="0"/>
        <v/>
      </c>
      <c r="G68" s="822" t="str">
        <f t="shared" si="0"/>
        <v/>
      </c>
      <c r="I68" s="822" t="str">
        <f t="shared" si="19"/>
        <v/>
      </c>
      <c r="K68" s="822" t="str">
        <f t="shared" si="20"/>
        <v/>
      </c>
      <c r="M68" s="822" t="str">
        <f t="shared" si="21"/>
        <v/>
      </c>
      <c r="O68" s="822" t="str">
        <f t="shared" si="4"/>
        <v/>
      </c>
      <c r="Q68" s="822" t="str">
        <f t="shared" si="5"/>
        <v/>
      </c>
      <c r="S68" s="822" t="str">
        <f t="shared" si="6"/>
        <v/>
      </c>
      <c r="U68" s="822" t="str">
        <f t="shared" si="7"/>
        <v/>
      </c>
      <c r="W68" s="822" t="str">
        <f t="shared" si="8"/>
        <v/>
      </c>
      <c r="Y68" s="822" t="str">
        <f t="shared" si="9"/>
        <v/>
      </c>
      <c r="AA68" s="822" t="str">
        <f t="shared" si="10"/>
        <v/>
      </c>
      <c r="AC68" s="822" t="str">
        <f t="shared" si="11"/>
        <v/>
      </c>
      <c r="AE68" s="822" t="str">
        <f t="shared" si="12"/>
        <v/>
      </c>
      <c r="AG68" s="822" t="str">
        <f t="shared" si="13"/>
        <v/>
      </c>
      <c r="AI68" s="822" t="str">
        <f t="shared" si="14"/>
        <v/>
      </c>
      <c r="AK68" s="822" t="str">
        <f t="shared" si="15"/>
        <v/>
      </c>
      <c r="AM68" s="822" t="str">
        <f t="shared" si="16"/>
        <v/>
      </c>
      <c r="AO68" s="822" t="str">
        <f t="shared" si="17"/>
        <v/>
      </c>
      <c r="AQ68" s="822" t="str">
        <f t="shared" si="18"/>
        <v/>
      </c>
    </row>
    <row r="69" spans="5:43" x14ac:dyDescent="0.25">
      <c r="E69" s="822" t="str">
        <f t="shared" si="0"/>
        <v/>
      </c>
      <c r="G69" s="822" t="str">
        <f t="shared" si="0"/>
        <v/>
      </c>
      <c r="I69" s="822" t="str">
        <f t="shared" si="19"/>
        <v/>
      </c>
      <c r="K69" s="822" t="str">
        <f t="shared" si="20"/>
        <v/>
      </c>
      <c r="M69" s="822" t="str">
        <f t="shared" si="21"/>
        <v/>
      </c>
      <c r="O69" s="822" t="str">
        <f t="shared" si="4"/>
        <v/>
      </c>
      <c r="Q69" s="822" t="str">
        <f t="shared" si="5"/>
        <v/>
      </c>
      <c r="S69" s="822" t="str">
        <f t="shared" si="6"/>
        <v/>
      </c>
      <c r="U69" s="822" t="str">
        <f t="shared" si="7"/>
        <v/>
      </c>
      <c r="W69" s="822" t="str">
        <f t="shared" si="8"/>
        <v/>
      </c>
      <c r="Y69" s="822" t="str">
        <f t="shared" si="9"/>
        <v/>
      </c>
      <c r="AA69" s="822" t="str">
        <f t="shared" si="10"/>
        <v/>
      </c>
      <c r="AC69" s="822" t="str">
        <f t="shared" si="11"/>
        <v/>
      </c>
      <c r="AE69" s="822" t="str">
        <f t="shared" si="12"/>
        <v/>
      </c>
      <c r="AG69" s="822" t="str">
        <f t="shared" si="13"/>
        <v/>
      </c>
      <c r="AI69" s="822" t="str">
        <f t="shared" si="14"/>
        <v/>
      </c>
      <c r="AK69" s="822" t="str">
        <f t="shared" si="15"/>
        <v/>
      </c>
      <c r="AM69" s="822" t="str">
        <f t="shared" si="16"/>
        <v/>
      </c>
      <c r="AO69" s="822" t="str">
        <f t="shared" si="17"/>
        <v/>
      </c>
      <c r="AQ69" s="822" t="str">
        <f t="shared" si="18"/>
        <v/>
      </c>
    </row>
    <row r="70" spans="5:43" x14ac:dyDescent="0.25">
      <c r="E70" s="822" t="str">
        <f t="shared" si="0"/>
        <v/>
      </c>
      <c r="G70" s="822" t="str">
        <f t="shared" si="0"/>
        <v/>
      </c>
      <c r="I70" s="822" t="str">
        <f t="shared" si="19"/>
        <v/>
      </c>
      <c r="K70" s="822" t="str">
        <f t="shared" si="20"/>
        <v/>
      </c>
      <c r="M70" s="822" t="str">
        <f t="shared" si="21"/>
        <v/>
      </c>
      <c r="O70" s="822" t="str">
        <f t="shared" si="4"/>
        <v/>
      </c>
      <c r="Q70" s="822" t="str">
        <f t="shared" si="5"/>
        <v/>
      </c>
      <c r="S70" s="822" t="str">
        <f t="shared" si="6"/>
        <v/>
      </c>
      <c r="U70" s="822" t="str">
        <f t="shared" si="7"/>
        <v/>
      </c>
      <c r="W70" s="822" t="str">
        <f t="shared" si="8"/>
        <v/>
      </c>
      <c r="Y70" s="822" t="str">
        <f t="shared" si="9"/>
        <v/>
      </c>
      <c r="AA70" s="822" t="str">
        <f t="shared" si="10"/>
        <v/>
      </c>
      <c r="AC70" s="822" t="str">
        <f t="shared" si="11"/>
        <v/>
      </c>
      <c r="AE70" s="822" t="str">
        <f t="shared" si="12"/>
        <v/>
      </c>
      <c r="AG70" s="822" t="str">
        <f t="shared" si="13"/>
        <v/>
      </c>
      <c r="AI70" s="822" t="str">
        <f t="shared" si="14"/>
        <v/>
      </c>
      <c r="AK70" s="822" t="str">
        <f t="shared" si="15"/>
        <v/>
      </c>
      <c r="AM70" s="822" t="str">
        <f t="shared" si="16"/>
        <v/>
      </c>
      <c r="AO70" s="822" t="str">
        <f t="shared" si="17"/>
        <v/>
      </c>
      <c r="AQ70" s="822" t="str">
        <f t="shared" si="18"/>
        <v/>
      </c>
    </row>
    <row r="71" spans="5:43" x14ac:dyDescent="0.25">
      <c r="E71" s="822" t="str">
        <f t="shared" si="0"/>
        <v/>
      </c>
      <c r="G71" s="822" t="str">
        <f t="shared" si="0"/>
        <v/>
      </c>
      <c r="I71" s="822" t="str">
        <f t="shared" si="19"/>
        <v/>
      </c>
      <c r="K71" s="822" t="str">
        <f t="shared" si="20"/>
        <v/>
      </c>
      <c r="M71" s="822" t="str">
        <f t="shared" si="21"/>
        <v/>
      </c>
      <c r="O71" s="822" t="str">
        <f t="shared" si="4"/>
        <v/>
      </c>
      <c r="Q71" s="822" t="str">
        <f t="shared" si="5"/>
        <v/>
      </c>
      <c r="S71" s="822" t="str">
        <f t="shared" si="6"/>
        <v/>
      </c>
      <c r="U71" s="822" t="str">
        <f t="shared" si="7"/>
        <v/>
      </c>
      <c r="W71" s="822" t="str">
        <f t="shared" si="8"/>
        <v/>
      </c>
      <c r="Y71" s="822" t="str">
        <f t="shared" si="9"/>
        <v/>
      </c>
      <c r="AA71" s="822" t="str">
        <f t="shared" si="10"/>
        <v/>
      </c>
      <c r="AC71" s="822" t="str">
        <f t="shared" si="11"/>
        <v/>
      </c>
      <c r="AE71" s="822" t="str">
        <f t="shared" si="12"/>
        <v/>
      </c>
      <c r="AG71" s="822" t="str">
        <f t="shared" si="13"/>
        <v/>
      </c>
      <c r="AI71" s="822" t="str">
        <f t="shared" si="14"/>
        <v/>
      </c>
      <c r="AK71" s="822" t="str">
        <f t="shared" si="15"/>
        <v/>
      </c>
      <c r="AM71" s="822" t="str">
        <f t="shared" si="16"/>
        <v/>
      </c>
      <c r="AO71" s="822" t="str">
        <f t="shared" si="17"/>
        <v/>
      </c>
      <c r="AQ71" s="822" t="str">
        <f t="shared" si="18"/>
        <v/>
      </c>
    </row>
    <row r="72" spans="5:43" x14ac:dyDescent="0.25">
      <c r="E72" s="822" t="str">
        <f t="shared" si="0"/>
        <v/>
      </c>
      <c r="G72" s="822" t="str">
        <f t="shared" si="0"/>
        <v/>
      </c>
      <c r="I72" s="822" t="str">
        <f t="shared" si="19"/>
        <v/>
      </c>
      <c r="K72" s="822" t="str">
        <f t="shared" si="20"/>
        <v/>
      </c>
      <c r="M72" s="822" t="str">
        <f t="shared" si="21"/>
        <v/>
      </c>
      <c r="O72" s="822" t="str">
        <f t="shared" si="4"/>
        <v/>
      </c>
      <c r="Q72" s="822" t="str">
        <f t="shared" si="5"/>
        <v/>
      </c>
      <c r="S72" s="822" t="str">
        <f t="shared" si="6"/>
        <v/>
      </c>
      <c r="U72" s="822" t="str">
        <f t="shared" si="7"/>
        <v/>
      </c>
      <c r="W72" s="822" t="str">
        <f t="shared" si="8"/>
        <v/>
      </c>
      <c r="Y72" s="822" t="str">
        <f t="shared" si="9"/>
        <v/>
      </c>
      <c r="AA72" s="822" t="str">
        <f t="shared" si="10"/>
        <v/>
      </c>
      <c r="AC72" s="822" t="str">
        <f t="shared" si="11"/>
        <v/>
      </c>
      <c r="AE72" s="822" t="str">
        <f t="shared" si="12"/>
        <v/>
      </c>
      <c r="AG72" s="822" t="str">
        <f t="shared" si="13"/>
        <v/>
      </c>
      <c r="AI72" s="822" t="str">
        <f t="shared" si="14"/>
        <v/>
      </c>
      <c r="AK72" s="822" t="str">
        <f t="shared" si="15"/>
        <v/>
      </c>
      <c r="AM72" s="822" t="str">
        <f t="shared" si="16"/>
        <v/>
      </c>
      <c r="AO72" s="822" t="str">
        <f t="shared" si="17"/>
        <v/>
      </c>
      <c r="AQ72" s="822" t="str">
        <f t="shared" si="18"/>
        <v/>
      </c>
    </row>
    <row r="73" spans="5:43" x14ac:dyDescent="0.25">
      <c r="E73" s="822" t="str">
        <f t="shared" si="0"/>
        <v/>
      </c>
      <c r="G73" s="822" t="str">
        <f t="shared" si="0"/>
        <v/>
      </c>
      <c r="I73" s="822" t="str">
        <f t="shared" si="19"/>
        <v/>
      </c>
      <c r="K73" s="822" t="str">
        <f t="shared" si="20"/>
        <v/>
      </c>
      <c r="M73" s="822" t="str">
        <f t="shared" si="21"/>
        <v/>
      </c>
      <c r="O73" s="822" t="str">
        <f t="shared" si="4"/>
        <v/>
      </c>
      <c r="Q73" s="822" t="str">
        <f t="shared" si="5"/>
        <v/>
      </c>
      <c r="S73" s="822" t="str">
        <f t="shared" si="6"/>
        <v/>
      </c>
      <c r="U73" s="822" t="str">
        <f t="shared" si="7"/>
        <v/>
      </c>
      <c r="W73" s="822" t="str">
        <f t="shared" si="8"/>
        <v/>
      </c>
      <c r="Y73" s="822" t="str">
        <f t="shared" si="9"/>
        <v/>
      </c>
      <c r="AA73" s="822" t="str">
        <f t="shared" si="10"/>
        <v/>
      </c>
      <c r="AC73" s="822" t="str">
        <f t="shared" si="11"/>
        <v/>
      </c>
      <c r="AE73" s="822" t="str">
        <f t="shared" si="12"/>
        <v/>
      </c>
      <c r="AG73" s="822" t="str">
        <f t="shared" si="13"/>
        <v/>
      </c>
      <c r="AI73" s="822" t="str">
        <f t="shared" si="14"/>
        <v/>
      </c>
      <c r="AK73" s="822" t="str">
        <f t="shared" si="15"/>
        <v/>
      </c>
      <c r="AM73" s="822" t="str">
        <f t="shared" si="16"/>
        <v/>
      </c>
      <c r="AO73" s="822" t="str">
        <f t="shared" si="17"/>
        <v/>
      </c>
      <c r="AQ73" s="822" t="str">
        <f t="shared" si="18"/>
        <v/>
      </c>
    </row>
    <row r="74" spans="5:43" x14ac:dyDescent="0.25">
      <c r="E74" s="822" t="str">
        <f t="shared" si="0"/>
        <v/>
      </c>
      <c r="G74" s="822" t="str">
        <f t="shared" si="0"/>
        <v/>
      </c>
      <c r="I74" s="822" t="str">
        <f t="shared" si="19"/>
        <v/>
      </c>
      <c r="K74" s="822" t="str">
        <f t="shared" si="20"/>
        <v/>
      </c>
      <c r="M74" s="822" t="str">
        <f t="shared" si="21"/>
        <v/>
      </c>
      <c r="O74" s="822" t="str">
        <f t="shared" si="4"/>
        <v/>
      </c>
      <c r="Q74" s="822" t="str">
        <f t="shared" si="5"/>
        <v/>
      </c>
      <c r="S74" s="822" t="str">
        <f t="shared" si="6"/>
        <v/>
      </c>
      <c r="U74" s="822" t="str">
        <f t="shared" si="7"/>
        <v/>
      </c>
      <c r="W74" s="822" t="str">
        <f t="shared" si="8"/>
        <v/>
      </c>
      <c r="Y74" s="822" t="str">
        <f t="shared" si="9"/>
        <v/>
      </c>
      <c r="AA74" s="822" t="str">
        <f t="shared" si="10"/>
        <v/>
      </c>
      <c r="AC74" s="822" t="str">
        <f t="shared" si="11"/>
        <v/>
      </c>
      <c r="AE74" s="822" t="str">
        <f t="shared" si="12"/>
        <v/>
      </c>
      <c r="AG74" s="822" t="str">
        <f t="shared" si="13"/>
        <v/>
      </c>
      <c r="AI74" s="822" t="str">
        <f t="shared" si="14"/>
        <v/>
      </c>
      <c r="AK74" s="822" t="str">
        <f t="shared" si="15"/>
        <v/>
      </c>
      <c r="AM74" s="822" t="str">
        <f t="shared" si="16"/>
        <v/>
      </c>
      <c r="AO74" s="822" t="str">
        <f t="shared" si="17"/>
        <v/>
      </c>
      <c r="AQ74" s="822" t="str">
        <f t="shared" si="18"/>
        <v/>
      </c>
    </row>
    <row r="75" spans="5:43" x14ac:dyDescent="0.25">
      <c r="E75" s="822" t="str">
        <f t="shared" si="0"/>
        <v/>
      </c>
      <c r="G75" s="822" t="str">
        <f t="shared" si="0"/>
        <v/>
      </c>
      <c r="I75" s="822" t="str">
        <f t="shared" si="19"/>
        <v/>
      </c>
      <c r="K75" s="822" t="str">
        <f t="shared" si="20"/>
        <v/>
      </c>
      <c r="M75" s="822" t="str">
        <f t="shared" si="21"/>
        <v/>
      </c>
      <c r="O75" s="822" t="str">
        <f t="shared" si="4"/>
        <v/>
      </c>
      <c r="Q75" s="822" t="str">
        <f t="shared" si="5"/>
        <v/>
      </c>
      <c r="S75" s="822" t="str">
        <f t="shared" si="6"/>
        <v/>
      </c>
      <c r="U75" s="822" t="str">
        <f t="shared" si="7"/>
        <v/>
      </c>
      <c r="W75" s="822" t="str">
        <f t="shared" si="8"/>
        <v/>
      </c>
      <c r="Y75" s="822" t="str">
        <f t="shared" si="9"/>
        <v/>
      </c>
      <c r="AA75" s="822" t="str">
        <f t="shared" si="10"/>
        <v/>
      </c>
      <c r="AC75" s="822" t="str">
        <f t="shared" si="11"/>
        <v/>
      </c>
      <c r="AE75" s="822" t="str">
        <f t="shared" si="12"/>
        <v/>
      </c>
      <c r="AG75" s="822" t="str">
        <f t="shared" si="13"/>
        <v/>
      </c>
      <c r="AI75" s="822" t="str">
        <f t="shared" si="14"/>
        <v/>
      </c>
      <c r="AK75" s="822" t="str">
        <f t="shared" si="15"/>
        <v/>
      </c>
      <c r="AM75" s="822" t="str">
        <f t="shared" si="16"/>
        <v/>
      </c>
      <c r="AO75" s="822" t="str">
        <f t="shared" si="17"/>
        <v/>
      </c>
      <c r="AQ75" s="822" t="str">
        <f t="shared" si="18"/>
        <v/>
      </c>
    </row>
    <row r="76" spans="5:43" x14ac:dyDescent="0.25">
      <c r="E76" s="822" t="str">
        <f t="shared" ref="E76:G139" si="22">IF(OR($B76=0,D76=0),"",D76/$B76)</f>
        <v/>
      </c>
      <c r="G76" s="822" t="str">
        <f t="shared" si="22"/>
        <v/>
      </c>
      <c r="I76" s="822" t="str">
        <f t="shared" si="19"/>
        <v/>
      </c>
      <c r="K76" s="822" t="str">
        <f t="shared" si="20"/>
        <v/>
      </c>
      <c r="M76" s="822" t="str">
        <f t="shared" si="21"/>
        <v/>
      </c>
      <c r="O76" s="822" t="str">
        <f t="shared" si="4"/>
        <v/>
      </c>
      <c r="Q76" s="822" t="str">
        <f t="shared" si="5"/>
        <v/>
      </c>
      <c r="S76" s="822" t="str">
        <f t="shared" si="6"/>
        <v/>
      </c>
      <c r="U76" s="822" t="str">
        <f t="shared" si="7"/>
        <v/>
      </c>
      <c r="W76" s="822" t="str">
        <f t="shared" si="8"/>
        <v/>
      </c>
      <c r="Y76" s="822" t="str">
        <f t="shared" si="9"/>
        <v/>
      </c>
      <c r="AA76" s="822" t="str">
        <f t="shared" si="10"/>
        <v/>
      </c>
      <c r="AC76" s="822" t="str">
        <f t="shared" si="11"/>
        <v/>
      </c>
      <c r="AE76" s="822" t="str">
        <f t="shared" si="12"/>
        <v/>
      </c>
      <c r="AG76" s="822" t="str">
        <f t="shared" si="13"/>
        <v/>
      </c>
      <c r="AI76" s="822" t="str">
        <f t="shared" si="14"/>
        <v/>
      </c>
      <c r="AK76" s="822" t="str">
        <f t="shared" si="15"/>
        <v/>
      </c>
      <c r="AM76" s="822" t="str">
        <f t="shared" si="16"/>
        <v/>
      </c>
      <c r="AO76" s="822" t="str">
        <f t="shared" si="17"/>
        <v/>
      </c>
      <c r="AQ76" s="822" t="str">
        <f t="shared" si="18"/>
        <v/>
      </c>
    </row>
    <row r="77" spans="5:43" x14ac:dyDescent="0.25">
      <c r="E77" s="822" t="str">
        <f t="shared" si="22"/>
        <v/>
      </c>
      <c r="G77" s="822" t="str">
        <f t="shared" si="22"/>
        <v/>
      </c>
      <c r="I77" s="822" t="str">
        <f t="shared" si="19"/>
        <v/>
      </c>
      <c r="K77" s="822" t="str">
        <f t="shared" si="20"/>
        <v/>
      </c>
      <c r="M77" s="822" t="str">
        <f t="shared" si="21"/>
        <v/>
      </c>
      <c r="O77" s="822" t="str">
        <f t="shared" ref="O77:O140" si="23">IF(OR($B77=0,N77=0),"",N77/$B77)</f>
        <v/>
      </c>
      <c r="Q77" s="822" t="str">
        <f t="shared" ref="Q77:Q140" si="24">IF(OR($B77=0,P77=0),"",P77/$B77)</f>
        <v/>
      </c>
      <c r="S77" s="822" t="str">
        <f t="shared" ref="S77:S140" si="25">IF(OR($B77=0,R77=0),"",R77/$B77)</f>
        <v/>
      </c>
      <c r="U77" s="822" t="str">
        <f t="shared" ref="U77:U140" si="26">IF(OR($B77=0,T77=0),"",T77/$B77)</f>
        <v/>
      </c>
      <c r="W77" s="822" t="str">
        <f t="shared" ref="W77:W140" si="27">IF(OR($B77=0,V77=0),"",V77/$B77)</f>
        <v/>
      </c>
      <c r="Y77" s="822" t="str">
        <f t="shared" ref="Y77:Y140" si="28">IF(OR($B77=0,X77=0),"",X77/$B77)</f>
        <v/>
      </c>
      <c r="AA77" s="822" t="str">
        <f t="shared" ref="AA77:AA140" si="29">IF(OR($B77=0,Z77=0),"",Z77/$B77)</f>
        <v/>
      </c>
      <c r="AC77" s="822" t="str">
        <f t="shared" ref="AC77:AC140" si="30">IF(OR($B77=0,AB77=0),"",AB77/$B77)</f>
        <v/>
      </c>
      <c r="AE77" s="822" t="str">
        <f t="shared" ref="AE77:AE140" si="31">IF(OR($B77=0,AD77=0),"",AD77/$B77)</f>
        <v/>
      </c>
      <c r="AG77" s="822" t="str">
        <f t="shared" ref="AG77:AG140" si="32">IF(OR($B77=0,AF77=0),"",AF77/$B77)</f>
        <v/>
      </c>
      <c r="AI77" s="822" t="str">
        <f t="shared" ref="AI77:AI140" si="33">IF(OR($B77=0,AH77=0),"",AH77/$B77)</f>
        <v/>
      </c>
      <c r="AK77" s="822" t="str">
        <f t="shared" ref="AK77:AK140" si="34">IF(OR($B77=0,AJ77=0),"",AJ77/$B77)</f>
        <v/>
      </c>
      <c r="AM77" s="822" t="str">
        <f t="shared" ref="AM77:AM140" si="35">IF(OR($B77=0,AL77=0),"",AL77/$B77)</f>
        <v/>
      </c>
      <c r="AO77" s="822" t="str">
        <f t="shared" ref="AO77:AO140" si="36">IF(OR($B77=0,AN77=0),"",AN77/$B77)</f>
        <v/>
      </c>
      <c r="AQ77" s="822" t="str">
        <f t="shared" ref="AQ77:AQ140" si="37">IF(OR($B77=0,AP77=0),"",AP77/$B77)</f>
        <v/>
      </c>
    </row>
    <row r="78" spans="5:43" x14ac:dyDescent="0.25">
      <c r="E78" s="822" t="str">
        <f t="shared" si="22"/>
        <v/>
      </c>
      <c r="G78" s="822" t="str">
        <f t="shared" si="22"/>
        <v/>
      </c>
      <c r="I78" s="822" t="str">
        <f t="shared" si="19"/>
        <v/>
      </c>
      <c r="K78" s="822" t="str">
        <f t="shared" si="20"/>
        <v/>
      </c>
      <c r="M78" s="822" t="str">
        <f t="shared" si="21"/>
        <v/>
      </c>
      <c r="O78" s="822" t="str">
        <f t="shared" si="23"/>
        <v/>
      </c>
      <c r="Q78" s="822" t="str">
        <f t="shared" si="24"/>
        <v/>
      </c>
      <c r="S78" s="822" t="str">
        <f t="shared" si="25"/>
        <v/>
      </c>
      <c r="U78" s="822" t="str">
        <f t="shared" si="26"/>
        <v/>
      </c>
      <c r="W78" s="822" t="str">
        <f t="shared" si="27"/>
        <v/>
      </c>
      <c r="Y78" s="822" t="str">
        <f t="shared" si="28"/>
        <v/>
      </c>
      <c r="AA78" s="822" t="str">
        <f t="shared" si="29"/>
        <v/>
      </c>
      <c r="AC78" s="822" t="str">
        <f t="shared" si="30"/>
        <v/>
      </c>
      <c r="AE78" s="822" t="str">
        <f t="shared" si="31"/>
        <v/>
      </c>
      <c r="AG78" s="822" t="str">
        <f t="shared" si="32"/>
        <v/>
      </c>
      <c r="AI78" s="822" t="str">
        <f t="shared" si="33"/>
        <v/>
      </c>
      <c r="AK78" s="822" t="str">
        <f t="shared" si="34"/>
        <v/>
      </c>
      <c r="AM78" s="822" t="str">
        <f t="shared" si="35"/>
        <v/>
      </c>
      <c r="AO78" s="822" t="str">
        <f t="shared" si="36"/>
        <v/>
      </c>
      <c r="AQ78" s="822" t="str">
        <f t="shared" si="37"/>
        <v/>
      </c>
    </row>
    <row r="79" spans="5:43" x14ac:dyDescent="0.25">
      <c r="E79" s="822" t="str">
        <f t="shared" si="22"/>
        <v/>
      </c>
      <c r="G79" s="822" t="str">
        <f t="shared" si="22"/>
        <v/>
      </c>
      <c r="I79" s="822" t="str">
        <f t="shared" si="19"/>
        <v/>
      </c>
      <c r="K79" s="822" t="str">
        <f t="shared" si="20"/>
        <v/>
      </c>
      <c r="M79" s="822" t="str">
        <f t="shared" si="21"/>
        <v/>
      </c>
      <c r="O79" s="822" t="str">
        <f t="shared" si="23"/>
        <v/>
      </c>
      <c r="Q79" s="822" t="str">
        <f t="shared" si="24"/>
        <v/>
      </c>
      <c r="S79" s="822" t="str">
        <f t="shared" si="25"/>
        <v/>
      </c>
      <c r="U79" s="822" t="str">
        <f t="shared" si="26"/>
        <v/>
      </c>
      <c r="W79" s="822" t="str">
        <f t="shared" si="27"/>
        <v/>
      </c>
      <c r="Y79" s="822" t="str">
        <f t="shared" si="28"/>
        <v/>
      </c>
      <c r="AA79" s="822" t="str">
        <f t="shared" si="29"/>
        <v/>
      </c>
      <c r="AC79" s="822" t="str">
        <f t="shared" si="30"/>
        <v/>
      </c>
      <c r="AE79" s="822" t="str">
        <f t="shared" si="31"/>
        <v/>
      </c>
      <c r="AG79" s="822" t="str">
        <f t="shared" si="32"/>
        <v/>
      </c>
      <c r="AI79" s="822" t="str">
        <f t="shared" si="33"/>
        <v/>
      </c>
      <c r="AK79" s="822" t="str">
        <f t="shared" si="34"/>
        <v/>
      </c>
      <c r="AM79" s="822" t="str">
        <f t="shared" si="35"/>
        <v/>
      </c>
      <c r="AO79" s="822" t="str">
        <f t="shared" si="36"/>
        <v/>
      </c>
      <c r="AQ79" s="822" t="str">
        <f t="shared" si="37"/>
        <v/>
      </c>
    </row>
    <row r="80" spans="5:43" x14ac:dyDescent="0.25">
      <c r="E80" s="822" t="str">
        <f t="shared" si="22"/>
        <v/>
      </c>
      <c r="G80" s="822" t="str">
        <f t="shared" si="22"/>
        <v/>
      </c>
      <c r="I80" s="822" t="str">
        <f t="shared" si="19"/>
        <v/>
      </c>
      <c r="K80" s="822" t="str">
        <f t="shared" si="20"/>
        <v/>
      </c>
      <c r="M80" s="822" t="str">
        <f t="shared" si="21"/>
        <v/>
      </c>
      <c r="O80" s="822" t="str">
        <f t="shared" si="23"/>
        <v/>
      </c>
      <c r="Q80" s="822" t="str">
        <f t="shared" si="24"/>
        <v/>
      </c>
      <c r="S80" s="822" t="str">
        <f t="shared" si="25"/>
        <v/>
      </c>
      <c r="U80" s="822" t="str">
        <f t="shared" si="26"/>
        <v/>
      </c>
      <c r="W80" s="822" t="str">
        <f t="shared" si="27"/>
        <v/>
      </c>
      <c r="Y80" s="822" t="str">
        <f t="shared" si="28"/>
        <v/>
      </c>
      <c r="AA80" s="822" t="str">
        <f t="shared" si="29"/>
        <v/>
      </c>
      <c r="AC80" s="822" t="str">
        <f t="shared" si="30"/>
        <v/>
      </c>
      <c r="AE80" s="822" t="str">
        <f t="shared" si="31"/>
        <v/>
      </c>
      <c r="AG80" s="822" t="str">
        <f t="shared" si="32"/>
        <v/>
      </c>
      <c r="AI80" s="822" t="str">
        <f t="shared" si="33"/>
        <v/>
      </c>
      <c r="AK80" s="822" t="str">
        <f t="shared" si="34"/>
        <v/>
      </c>
      <c r="AM80" s="822" t="str">
        <f t="shared" si="35"/>
        <v/>
      </c>
      <c r="AO80" s="822" t="str">
        <f t="shared" si="36"/>
        <v/>
      </c>
      <c r="AQ80" s="822" t="str">
        <f t="shared" si="37"/>
        <v/>
      </c>
    </row>
    <row r="81" spans="5:43" x14ac:dyDescent="0.25">
      <c r="E81" s="822" t="str">
        <f t="shared" si="22"/>
        <v/>
      </c>
      <c r="G81" s="822" t="str">
        <f t="shared" si="22"/>
        <v/>
      </c>
      <c r="I81" s="822" t="str">
        <f t="shared" si="19"/>
        <v/>
      </c>
      <c r="K81" s="822" t="str">
        <f t="shared" si="20"/>
        <v/>
      </c>
      <c r="M81" s="822" t="str">
        <f t="shared" si="21"/>
        <v/>
      </c>
      <c r="O81" s="822" t="str">
        <f t="shared" si="23"/>
        <v/>
      </c>
      <c r="Q81" s="822" t="str">
        <f t="shared" si="24"/>
        <v/>
      </c>
      <c r="S81" s="822" t="str">
        <f t="shared" si="25"/>
        <v/>
      </c>
      <c r="U81" s="822" t="str">
        <f t="shared" si="26"/>
        <v/>
      </c>
      <c r="W81" s="822" t="str">
        <f t="shared" si="27"/>
        <v/>
      </c>
      <c r="Y81" s="822" t="str">
        <f t="shared" si="28"/>
        <v/>
      </c>
      <c r="AA81" s="822" t="str">
        <f t="shared" si="29"/>
        <v/>
      </c>
      <c r="AC81" s="822" t="str">
        <f t="shared" si="30"/>
        <v/>
      </c>
      <c r="AE81" s="822" t="str">
        <f t="shared" si="31"/>
        <v/>
      </c>
      <c r="AG81" s="822" t="str">
        <f t="shared" si="32"/>
        <v/>
      </c>
      <c r="AI81" s="822" t="str">
        <f t="shared" si="33"/>
        <v/>
      </c>
      <c r="AK81" s="822" t="str">
        <f t="shared" si="34"/>
        <v/>
      </c>
      <c r="AM81" s="822" t="str">
        <f t="shared" si="35"/>
        <v/>
      </c>
      <c r="AO81" s="822" t="str">
        <f t="shared" si="36"/>
        <v/>
      </c>
      <c r="AQ81" s="822" t="str">
        <f t="shared" si="37"/>
        <v/>
      </c>
    </row>
    <row r="82" spans="5:43" x14ac:dyDescent="0.25">
      <c r="E82" s="822" t="str">
        <f t="shared" si="22"/>
        <v/>
      </c>
      <c r="G82" s="822" t="str">
        <f t="shared" si="22"/>
        <v/>
      </c>
      <c r="I82" s="822" t="str">
        <f t="shared" si="19"/>
        <v/>
      </c>
      <c r="K82" s="822" t="str">
        <f t="shared" si="20"/>
        <v/>
      </c>
      <c r="M82" s="822" t="str">
        <f t="shared" si="21"/>
        <v/>
      </c>
      <c r="O82" s="822" t="str">
        <f t="shared" si="23"/>
        <v/>
      </c>
      <c r="Q82" s="822" t="str">
        <f t="shared" si="24"/>
        <v/>
      </c>
      <c r="S82" s="822" t="str">
        <f t="shared" si="25"/>
        <v/>
      </c>
      <c r="U82" s="822" t="str">
        <f t="shared" si="26"/>
        <v/>
      </c>
      <c r="W82" s="822" t="str">
        <f t="shared" si="27"/>
        <v/>
      </c>
      <c r="Y82" s="822" t="str">
        <f t="shared" si="28"/>
        <v/>
      </c>
      <c r="AA82" s="822" t="str">
        <f t="shared" si="29"/>
        <v/>
      </c>
      <c r="AC82" s="822" t="str">
        <f t="shared" si="30"/>
        <v/>
      </c>
      <c r="AE82" s="822" t="str">
        <f t="shared" si="31"/>
        <v/>
      </c>
      <c r="AG82" s="822" t="str">
        <f t="shared" si="32"/>
        <v/>
      </c>
      <c r="AI82" s="822" t="str">
        <f t="shared" si="33"/>
        <v/>
      </c>
      <c r="AK82" s="822" t="str">
        <f t="shared" si="34"/>
        <v/>
      </c>
      <c r="AM82" s="822" t="str">
        <f t="shared" si="35"/>
        <v/>
      </c>
      <c r="AO82" s="822" t="str">
        <f t="shared" si="36"/>
        <v/>
      </c>
      <c r="AQ82" s="822" t="str">
        <f t="shared" si="37"/>
        <v/>
      </c>
    </row>
    <row r="83" spans="5:43" x14ac:dyDescent="0.25">
      <c r="E83" s="822" t="str">
        <f t="shared" si="22"/>
        <v/>
      </c>
      <c r="G83" s="822" t="str">
        <f t="shared" si="22"/>
        <v/>
      </c>
      <c r="I83" s="822" t="str">
        <f t="shared" si="19"/>
        <v/>
      </c>
      <c r="K83" s="822" t="str">
        <f t="shared" si="20"/>
        <v/>
      </c>
      <c r="M83" s="822" t="str">
        <f t="shared" si="21"/>
        <v/>
      </c>
      <c r="O83" s="822" t="str">
        <f t="shared" si="23"/>
        <v/>
      </c>
      <c r="Q83" s="822" t="str">
        <f t="shared" si="24"/>
        <v/>
      </c>
      <c r="S83" s="822" t="str">
        <f t="shared" si="25"/>
        <v/>
      </c>
      <c r="U83" s="822" t="str">
        <f t="shared" si="26"/>
        <v/>
      </c>
      <c r="W83" s="822" t="str">
        <f t="shared" si="27"/>
        <v/>
      </c>
      <c r="Y83" s="822" t="str">
        <f t="shared" si="28"/>
        <v/>
      </c>
      <c r="AA83" s="822" t="str">
        <f t="shared" si="29"/>
        <v/>
      </c>
      <c r="AC83" s="822" t="str">
        <f t="shared" si="30"/>
        <v/>
      </c>
      <c r="AE83" s="822" t="str">
        <f t="shared" si="31"/>
        <v/>
      </c>
      <c r="AG83" s="822" t="str">
        <f t="shared" si="32"/>
        <v/>
      </c>
      <c r="AI83" s="822" t="str">
        <f t="shared" si="33"/>
        <v/>
      </c>
      <c r="AK83" s="822" t="str">
        <f t="shared" si="34"/>
        <v/>
      </c>
      <c r="AM83" s="822" t="str">
        <f t="shared" si="35"/>
        <v/>
      </c>
      <c r="AO83" s="822" t="str">
        <f t="shared" si="36"/>
        <v/>
      </c>
      <c r="AQ83" s="822" t="str">
        <f t="shared" si="37"/>
        <v/>
      </c>
    </row>
    <row r="84" spans="5:43" x14ac:dyDescent="0.25">
      <c r="E84" s="822" t="str">
        <f t="shared" si="22"/>
        <v/>
      </c>
      <c r="G84" s="822" t="str">
        <f t="shared" si="22"/>
        <v/>
      </c>
      <c r="I84" s="822" t="str">
        <f t="shared" si="19"/>
        <v/>
      </c>
      <c r="K84" s="822" t="str">
        <f t="shared" si="20"/>
        <v/>
      </c>
      <c r="M84" s="822" t="str">
        <f t="shared" si="21"/>
        <v/>
      </c>
      <c r="O84" s="822" t="str">
        <f t="shared" si="23"/>
        <v/>
      </c>
      <c r="Q84" s="822" t="str">
        <f t="shared" si="24"/>
        <v/>
      </c>
      <c r="S84" s="822" t="str">
        <f t="shared" si="25"/>
        <v/>
      </c>
      <c r="U84" s="822" t="str">
        <f t="shared" si="26"/>
        <v/>
      </c>
      <c r="W84" s="822" t="str">
        <f t="shared" si="27"/>
        <v/>
      </c>
      <c r="Y84" s="822" t="str">
        <f t="shared" si="28"/>
        <v/>
      </c>
      <c r="AA84" s="822" t="str">
        <f t="shared" si="29"/>
        <v/>
      </c>
      <c r="AC84" s="822" t="str">
        <f t="shared" si="30"/>
        <v/>
      </c>
      <c r="AE84" s="822" t="str">
        <f t="shared" si="31"/>
        <v/>
      </c>
      <c r="AG84" s="822" t="str">
        <f t="shared" si="32"/>
        <v/>
      </c>
      <c r="AI84" s="822" t="str">
        <f t="shared" si="33"/>
        <v/>
      </c>
      <c r="AK84" s="822" t="str">
        <f t="shared" si="34"/>
        <v/>
      </c>
      <c r="AM84" s="822" t="str">
        <f t="shared" si="35"/>
        <v/>
      </c>
      <c r="AO84" s="822" t="str">
        <f t="shared" si="36"/>
        <v/>
      </c>
      <c r="AQ84" s="822" t="str">
        <f t="shared" si="37"/>
        <v/>
      </c>
    </row>
    <row r="85" spans="5:43" x14ac:dyDescent="0.25">
      <c r="E85" s="822" t="str">
        <f t="shared" si="22"/>
        <v/>
      </c>
      <c r="G85" s="822" t="str">
        <f t="shared" si="22"/>
        <v/>
      </c>
      <c r="I85" s="822" t="str">
        <f t="shared" si="19"/>
        <v/>
      </c>
      <c r="K85" s="822" t="str">
        <f t="shared" si="20"/>
        <v/>
      </c>
      <c r="M85" s="822" t="str">
        <f t="shared" si="21"/>
        <v/>
      </c>
      <c r="O85" s="822" t="str">
        <f t="shared" si="23"/>
        <v/>
      </c>
      <c r="Q85" s="822" t="str">
        <f t="shared" si="24"/>
        <v/>
      </c>
      <c r="S85" s="822" t="str">
        <f t="shared" si="25"/>
        <v/>
      </c>
      <c r="U85" s="822" t="str">
        <f t="shared" si="26"/>
        <v/>
      </c>
      <c r="W85" s="822" t="str">
        <f t="shared" si="27"/>
        <v/>
      </c>
      <c r="Y85" s="822" t="str">
        <f t="shared" si="28"/>
        <v/>
      </c>
      <c r="AA85" s="822" t="str">
        <f t="shared" si="29"/>
        <v/>
      </c>
      <c r="AC85" s="822" t="str">
        <f t="shared" si="30"/>
        <v/>
      </c>
      <c r="AE85" s="822" t="str">
        <f t="shared" si="31"/>
        <v/>
      </c>
      <c r="AG85" s="822" t="str">
        <f t="shared" si="32"/>
        <v/>
      </c>
      <c r="AI85" s="822" t="str">
        <f t="shared" si="33"/>
        <v/>
      </c>
      <c r="AK85" s="822" t="str">
        <f t="shared" si="34"/>
        <v/>
      </c>
      <c r="AM85" s="822" t="str">
        <f t="shared" si="35"/>
        <v/>
      </c>
      <c r="AO85" s="822" t="str">
        <f t="shared" si="36"/>
        <v/>
      </c>
      <c r="AQ85" s="822" t="str">
        <f t="shared" si="37"/>
        <v/>
      </c>
    </row>
    <row r="86" spans="5:43" x14ac:dyDescent="0.25">
      <c r="E86" s="822" t="str">
        <f t="shared" si="22"/>
        <v/>
      </c>
      <c r="G86" s="822" t="str">
        <f t="shared" si="22"/>
        <v/>
      </c>
      <c r="I86" s="822" t="str">
        <f t="shared" si="19"/>
        <v/>
      </c>
      <c r="K86" s="822" t="str">
        <f t="shared" si="20"/>
        <v/>
      </c>
      <c r="M86" s="822" t="str">
        <f t="shared" si="21"/>
        <v/>
      </c>
      <c r="O86" s="822" t="str">
        <f t="shared" si="23"/>
        <v/>
      </c>
      <c r="Q86" s="822" t="str">
        <f t="shared" si="24"/>
        <v/>
      </c>
      <c r="S86" s="822" t="str">
        <f t="shared" si="25"/>
        <v/>
      </c>
      <c r="U86" s="822" t="str">
        <f t="shared" si="26"/>
        <v/>
      </c>
      <c r="W86" s="822" t="str">
        <f t="shared" si="27"/>
        <v/>
      </c>
      <c r="Y86" s="822" t="str">
        <f t="shared" si="28"/>
        <v/>
      </c>
      <c r="AA86" s="822" t="str">
        <f t="shared" si="29"/>
        <v/>
      </c>
      <c r="AC86" s="822" t="str">
        <f t="shared" si="30"/>
        <v/>
      </c>
      <c r="AE86" s="822" t="str">
        <f t="shared" si="31"/>
        <v/>
      </c>
      <c r="AG86" s="822" t="str">
        <f t="shared" si="32"/>
        <v/>
      </c>
      <c r="AI86" s="822" t="str">
        <f t="shared" si="33"/>
        <v/>
      </c>
      <c r="AK86" s="822" t="str">
        <f t="shared" si="34"/>
        <v/>
      </c>
      <c r="AM86" s="822" t="str">
        <f t="shared" si="35"/>
        <v/>
      </c>
      <c r="AO86" s="822" t="str">
        <f t="shared" si="36"/>
        <v/>
      </c>
      <c r="AQ86" s="822" t="str">
        <f t="shared" si="37"/>
        <v/>
      </c>
    </row>
    <row r="87" spans="5:43" x14ac:dyDescent="0.25">
      <c r="E87" s="822" t="str">
        <f t="shared" si="22"/>
        <v/>
      </c>
      <c r="G87" s="822" t="str">
        <f t="shared" si="22"/>
        <v/>
      </c>
      <c r="I87" s="822" t="str">
        <f t="shared" si="19"/>
        <v/>
      </c>
      <c r="K87" s="822" t="str">
        <f t="shared" si="20"/>
        <v/>
      </c>
      <c r="M87" s="822" t="str">
        <f t="shared" si="21"/>
        <v/>
      </c>
      <c r="O87" s="822" t="str">
        <f t="shared" si="23"/>
        <v/>
      </c>
      <c r="Q87" s="822" t="str">
        <f t="shared" si="24"/>
        <v/>
      </c>
      <c r="S87" s="822" t="str">
        <f t="shared" si="25"/>
        <v/>
      </c>
      <c r="U87" s="822" t="str">
        <f t="shared" si="26"/>
        <v/>
      </c>
      <c r="W87" s="822" t="str">
        <f t="shared" si="27"/>
        <v/>
      </c>
      <c r="Y87" s="822" t="str">
        <f t="shared" si="28"/>
        <v/>
      </c>
      <c r="AA87" s="822" t="str">
        <f t="shared" si="29"/>
        <v/>
      </c>
      <c r="AC87" s="822" t="str">
        <f t="shared" si="30"/>
        <v/>
      </c>
      <c r="AE87" s="822" t="str">
        <f t="shared" si="31"/>
        <v/>
      </c>
      <c r="AG87" s="822" t="str">
        <f t="shared" si="32"/>
        <v/>
      </c>
      <c r="AI87" s="822" t="str">
        <f t="shared" si="33"/>
        <v/>
      </c>
      <c r="AK87" s="822" t="str">
        <f t="shared" si="34"/>
        <v/>
      </c>
      <c r="AM87" s="822" t="str">
        <f t="shared" si="35"/>
        <v/>
      </c>
      <c r="AO87" s="822" t="str">
        <f t="shared" si="36"/>
        <v/>
      </c>
      <c r="AQ87" s="822" t="str">
        <f t="shared" si="37"/>
        <v/>
      </c>
    </row>
    <row r="88" spans="5:43" x14ac:dyDescent="0.25">
      <c r="E88" s="822" t="str">
        <f t="shared" si="22"/>
        <v/>
      </c>
      <c r="G88" s="822" t="str">
        <f t="shared" si="22"/>
        <v/>
      </c>
      <c r="I88" s="822" t="str">
        <f t="shared" si="19"/>
        <v/>
      </c>
      <c r="K88" s="822" t="str">
        <f t="shared" si="20"/>
        <v/>
      </c>
      <c r="M88" s="822" t="str">
        <f t="shared" si="21"/>
        <v/>
      </c>
      <c r="O88" s="822" t="str">
        <f t="shared" si="23"/>
        <v/>
      </c>
      <c r="Q88" s="822" t="str">
        <f t="shared" si="24"/>
        <v/>
      </c>
      <c r="S88" s="822" t="str">
        <f t="shared" si="25"/>
        <v/>
      </c>
      <c r="U88" s="822" t="str">
        <f t="shared" si="26"/>
        <v/>
      </c>
      <c r="W88" s="822" t="str">
        <f t="shared" si="27"/>
        <v/>
      </c>
      <c r="Y88" s="822" t="str">
        <f t="shared" si="28"/>
        <v/>
      </c>
      <c r="AA88" s="822" t="str">
        <f t="shared" si="29"/>
        <v/>
      </c>
      <c r="AC88" s="822" t="str">
        <f t="shared" si="30"/>
        <v/>
      </c>
      <c r="AE88" s="822" t="str">
        <f t="shared" si="31"/>
        <v/>
      </c>
      <c r="AG88" s="822" t="str">
        <f t="shared" si="32"/>
        <v/>
      </c>
      <c r="AI88" s="822" t="str">
        <f t="shared" si="33"/>
        <v/>
      </c>
      <c r="AK88" s="822" t="str">
        <f t="shared" si="34"/>
        <v/>
      </c>
      <c r="AM88" s="822" t="str">
        <f t="shared" si="35"/>
        <v/>
      </c>
      <c r="AO88" s="822" t="str">
        <f t="shared" si="36"/>
        <v/>
      </c>
      <c r="AQ88" s="822" t="str">
        <f t="shared" si="37"/>
        <v/>
      </c>
    </row>
    <row r="89" spans="5:43" x14ac:dyDescent="0.25">
      <c r="E89" s="822" t="str">
        <f t="shared" si="22"/>
        <v/>
      </c>
      <c r="G89" s="822" t="str">
        <f t="shared" si="22"/>
        <v/>
      </c>
      <c r="I89" s="822" t="str">
        <f t="shared" si="19"/>
        <v/>
      </c>
      <c r="K89" s="822" t="str">
        <f t="shared" si="20"/>
        <v/>
      </c>
      <c r="M89" s="822" t="str">
        <f t="shared" si="21"/>
        <v/>
      </c>
      <c r="O89" s="822" t="str">
        <f t="shared" si="23"/>
        <v/>
      </c>
      <c r="Q89" s="822" t="str">
        <f t="shared" si="24"/>
        <v/>
      </c>
      <c r="S89" s="822" t="str">
        <f t="shared" si="25"/>
        <v/>
      </c>
      <c r="U89" s="822" t="str">
        <f t="shared" si="26"/>
        <v/>
      </c>
      <c r="W89" s="822" t="str">
        <f t="shared" si="27"/>
        <v/>
      </c>
      <c r="Y89" s="822" t="str">
        <f t="shared" si="28"/>
        <v/>
      </c>
      <c r="AA89" s="822" t="str">
        <f t="shared" si="29"/>
        <v/>
      </c>
      <c r="AC89" s="822" t="str">
        <f t="shared" si="30"/>
        <v/>
      </c>
      <c r="AE89" s="822" t="str">
        <f t="shared" si="31"/>
        <v/>
      </c>
      <c r="AG89" s="822" t="str">
        <f t="shared" si="32"/>
        <v/>
      </c>
      <c r="AI89" s="822" t="str">
        <f t="shared" si="33"/>
        <v/>
      </c>
      <c r="AK89" s="822" t="str">
        <f t="shared" si="34"/>
        <v/>
      </c>
      <c r="AM89" s="822" t="str">
        <f t="shared" si="35"/>
        <v/>
      </c>
      <c r="AO89" s="822" t="str">
        <f t="shared" si="36"/>
        <v/>
      </c>
      <c r="AQ89" s="822" t="str">
        <f t="shared" si="37"/>
        <v/>
      </c>
    </row>
    <row r="90" spans="5:43" x14ac:dyDescent="0.25">
      <c r="E90" s="822" t="str">
        <f t="shared" si="22"/>
        <v/>
      </c>
      <c r="G90" s="822" t="str">
        <f t="shared" si="22"/>
        <v/>
      </c>
      <c r="I90" s="822" t="str">
        <f t="shared" si="19"/>
        <v/>
      </c>
      <c r="K90" s="822" t="str">
        <f t="shared" si="20"/>
        <v/>
      </c>
      <c r="M90" s="822" t="str">
        <f t="shared" si="21"/>
        <v/>
      </c>
      <c r="O90" s="822" t="str">
        <f t="shared" si="23"/>
        <v/>
      </c>
      <c r="Q90" s="822" t="str">
        <f t="shared" si="24"/>
        <v/>
      </c>
      <c r="S90" s="822" t="str">
        <f t="shared" si="25"/>
        <v/>
      </c>
      <c r="U90" s="822" t="str">
        <f t="shared" si="26"/>
        <v/>
      </c>
      <c r="W90" s="822" t="str">
        <f t="shared" si="27"/>
        <v/>
      </c>
      <c r="Y90" s="822" t="str">
        <f t="shared" si="28"/>
        <v/>
      </c>
      <c r="AA90" s="822" t="str">
        <f t="shared" si="29"/>
        <v/>
      </c>
      <c r="AC90" s="822" t="str">
        <f t="shared" si="30"/>
        <v/>
      </c>
      <c r="AE90" s="822" t="str">
        <f t="shared" si="31"/>
        <v/>
      </c>
      <c r="AG90" s="822" t="str">
        <f t="shared" si="32"/>
        <v/>
      </c>
      <c r="AI90" s="822" t="str">
        <f t="shared" si="33"/>
        <v/>
      </c>
      <c r="AK90" s="822" t="str">
        <f t="shared" si="34"/>
        <v/>
      </c>
      <c r="AM90" s="822" t="str">
        <f t="shared" si="35"/>
        <v/>
      </c>
      <c r="AO90" s="822" t="str">
        <f t="shared" si="36"/>
        <v/>
      </c>
      <c r="AQ90" s="822" t="str">
        <f t="shared" si="37"/>
        <v/>
      </c>
    </row>
    <row r="91" spans="5:43" x14ac:dyDescent="0.25">
      <c r="E91" s="822" t="str">
        <f t="shared" si="22"/>
        <v/>
      </c>
      <c r="G91" s="822" t="str">
        <f t="shared" si="22"/>
        <v/>
      </c>
      <c r="I91" s="822" t="str">
        <f t="shared" si="19"/>
        <v/>
      </c>
      <c r="K91" s="822" t="str">
        <f t="shared" si="20"/>
        <v/>
      </c>
      <c r="M91" s="822" t="str">
        <f t="shared" si="21"/>
        <v/>
      </c>
      <c r="O91" s="822" t="str">
        <f t="shared" si="23"/>
        <v/>
      </c>
      <c r="Q91" s="822" t="str">
        <f t="shared" si="24"/>
        <v/>
      </c>
      <c r="S91" s="822" t="str">
        <f t="shared" si="25"/>
        <v/>
      </c>
      <c r="U91" s="822" t="str">
        <f t="shared" si="26"/>
        <v/>
      </c>
      <c r="W91" s="822" t="str">
        <f t="shared" si="27"/>
        <v/>
      </c>
      <c r="Y91" s="822" t="str">
        <f t="shared" si="28"/>
        <v/>
      </c>
      <c r="AA91" s="822" t="str">
        <f t="shared" si="29"/>
        <v/>
      </c>
      <c r="AC91" s="822" t="str">
        <f t="shared" si="30"/>
        <v/>
      </c>
      <c r="AE91" s="822" t="str">
        <f t="shared" si="31"/>
        <v/>
      </c>
      <c r="AG91" s="822" t="str">
        <f t="shared" si="32"/>
        <v/>
      </c>
      <c r="AI91" s="822" t="str">
        <f t="shared" si="33"/>
        <v/>
      </c>
      <c r="AK91" s="822" t="str">
        <f t="shared" si="34"/>
        <v/>
      </c>
      <c r="AM91" s="822" t="str">
        <f t="shared" si="35"/>
        <v/>
      </c>
      <c r="AO91" s="822" t="str">
        <f t="shared" si="36"/>
        <v/>
      </c>
      <c r="AQ91" s="822" t="str">
        <f t="shared" si="37"/>
        <v/>
      </c>
    </row>
    <row r="92" spans="5:43" x14ac:dyDescent="0.25">
      <c r="E92" s="822" t="str">
        <f t="shared" si="22"/>
        <v/>
      </c>
      <c r="G92" s="822" t="str">
        <f t="shared" si="22"/>
        <v/>
      </c>
      <c r="I92" s="822" t="str">
        <f t="shared" si="19"/>
        <v/>
      </c>
      <c r="K92" s="822" t="str">
        <f t="shared" si="20"/>
        <v/>
      </c>
      <c r="M92" s="822" t="str">
        <f t="shared" si="21"/>
        <v/>
      </c>
      <c r="O92" s="822" t="str">
        <f t="shared" si="23"/>
        <v/>
      </c>
      <c r="Q92" s="822" t="str">
        <f t="shared" si="24"/>
        <v/>
      </c>
      <c r="S92" s="822" t="str">
        <f t="shared" si="25"/>
        <v/>
      </c>
      <c r="U92" s="822" t="str">
        <f t="shared" si="26"/>
        <v/>
      </c>
      <c r="W92" s="822" t="str">
        <f t="shared" si="27"/>
        <v/>
      </c>
      <c r="Y92" s="822" t="str">
        <f t="shared" si="28"/>
        <v/>
      </c>
      <c r="AA92" s="822" t="str">
        <f t="shared" si="29"/>
        <v/>
      </c>
      <c r="AC92" s="822" t="str">
        <f t="shared" si="30"/>
        <v/>
      </c>
      <c r="AE92" s="822" t="str">
        <f t="shared" si="31"/>
        <v/>
      </c>
      <c r="AG92" s="822" t="str">
        <f t="shared" si="32"/>
        <v/>
      </c>
      <c r="AI92" s="822" t="str">
        <f t="shared" si="33"/>
        <v/>
      </c>
      <c r="AK92" s="822" t="str">
        <f t="shared" si="34"/>
        <v/>
      </c>
      <c r="AM92" s="822" t="str">
        <f t="shared" si="35"/>
        <v/>
      </c>
      <c r="AO92" s="822" t="str">
        <f t="shared" si="36"/>
        <v/>
      </c>
      <c r="AQ92" s="822" t="str">
        <f t="shared" si="37"/>
        <v/>
      </c>
    </row>
    <row r="93" spans="5:43" x14ac:dyDescent="0.25">
      <c r="E93" s="822" t="str">
        <f t="shared" si="22"/>
        <v/>
      </c>
      <c r="G93" s="822" t="str">
        <f t="shared" si="22"/>
        <v/>
      </c>
      <c r="I93" s="822" t="str">
        <f t="shared" si="19"/>
        <v/>
      </c>
      <c r="K93" s="822" t="str">
        <f t="shared" si="20"/>
        <v/>
      </c>
      <c r="M93" s="822" t="str">
        <f t="shared" si="21"/>
        <v/>
      </c>
      <c r="O93" s="822" t="str">
        <f t="shared" si="23"/>
        <v/>
      </c>
      <c r="Q93" s="822" t="str">
        <f t="shared" si="24"/>
        <v/>
      </c>
      <c r="S93" s="822" t="str">
        <f t="shared" si="25"/>
        <v/>
      </c>
      <c r="U93" s="822" t="str">
        <f t="shared" si="26"/>
        <v/>
      </c>
      <c r="W93" s="822" t="str">
        <f t="shared" si="27"/>
        <v/>
      </c>
      <c r="Y93" s="822" t="str">
        <f t="shared" si="28"/>
        <v/>
      </c>
      <c r="AA93" s="822" t="str">
        <f t="shared" si="29"/>
        <v/>
      </c>
      <c r="AC93" s="822" t="str">
        <f t="shared" si="30"/>
        <v/>
      </c>
      <c r="AE93" s="822" t="str">
        <f t="shared" si="31"/>
        <v/>
      </c>
      <c r="AG93" s="822" t="str">
        <f t="shared" si="32"/>
        <v/>
      </c>
      <c r="AI93" s="822" t="str">
        <f t="shared" si="33"/>
        <v/>
      </c>
      <c r="AK93" s="822" t="str">
        <f t="shared" si="34"/>
        <v/>
      </c>
      <c r="AM93" s="822" t="str">
        <f t="shared" si="35"/>
        <v/>
      </c>
      <c r="AO93" s="822" t="str">
        <f t="shared" si="36"/>
        <v/>
      </c>
      <c r="AQ93" s="822" t="str">
        <f t="shared" si="37"/>
        <v/>
      </c>
    </row>
    <row r="94" spans="5:43" x14ac:dyDescent="0.25">
      <c r="E94" s="822" t="str">
        <f t="shared" si="22"/>
        <v/>
      </c>
      <c r="G94" s="822" t="str">
        <f t="shared" si="22"/>
        <v/>
      </c>
      <c r="I94" s="822" t="str">
        <f t="shared" si="19"/>
        <v/>
      </c>
      <c r="K94" s="822" t="str">
        <f t="shared" si="20"/>
        <v/>
      </c>
      <c r="M94" s="822" t="str">
        <f t="shared" si="21"/>
        <v/>
      </c>
      <c r="O94" s="822" t="str">
        <f t="shared" si="23"/>
        <v/>
      </c>
      <c r="Q94" s="822" t="str">
        <f t="shared" si="24"/>
        <v/>
      </c>
      <c r="S94" s="822" t="str">
        <f t="shared" si="25"/>
        <v/>
      </c>
      <c r="U94" s="822" t="str">
        <f t="shared" si="26"/>
        <v/>
      </c>
      <c r="W94" s="822" t="str">
        <f t="shared" si="27"/>
        <v/>
      </c>
      <c r="Y94" s="822" t="str">
        <f t="shared" si="28"/>
        <v/>
      </c>
      <c r="AA94" s="822" t="str">
        <f t="shared" si="29"/>
        <v/>
      </c>
      <c r="AC94" s="822" t="str">
        <f t="shared" si="30"/>
        <v/>
      </c>
      <c r="AE94" s="822" t="str">
        <f t="shared" si="31"/>
        <v/>
      </c>
      <c r="AG94" s="822" t="str">
        <f t="shared" si="32"/>
        <v/>
      </c>
      <c r="AI94" s="822" t="str">
        <f t="shared" si="33"/>
        <v/>
      </c>
      <c r="AK94" s="822" t="str">
        <f t="shared" si="34"/>
        <v/>
      </c>
      <c r="AM94" s="822" t="str">
        <f t="shared" si="35"/>
        <v/>
      </c>
      <c r="AO94" s="822" t="str">
        <f t="shared" si="36"/>
        <v/>
      </c>
      <c r="AQ94" s="822" t="str">
        <f t="shared" si="37"/>
        <v/>
      </c>
    </row>
    <row r="95" spans="5:43" x14ac:dyDescent="0.25">
      <c r="E95" s="822" t="str">
        <f t="shared" si="22"/>
        <v/>
      </c>
      <c r="G95" s="822" t="str">
        <f t="shared" si="22"/>
        <v/>
      </c>
      <c r="I95" s="822" t="str">
        <f t="shared" si="19"/>
        <v/>
      </c>
      <c r="K95" s="822" t="str">
        <f t="shared" si="20"/>
        <v/>
      </c>
      <c r="M95" s="822" t="str">
        <f t="shared" si="21"/>
        <v/>
      </c>
      <c r="O95" s="822" t="str">
        <f t="shared" si="23"/>
        <v/>
      </c>
      <c r="Q95" s="822" t="str">
        <f t="shared" si="24"/>
        <v/>
      </c>
      <c r="S95" s="822" t="str">
        <f t="shared" si="25"/>
        <v/>
      </c>
      <c r="U95" s="822" t="str">
        <f t="shared" si="26"/>
        <v/>
      </c>
      <c r="W95" s="822" t="str">
        <f t="shared" si="27"/>
        <v/>
      </c>
      <c r="Y95" s="822" t="str">
        <f t="shared" si="28"/>
        <v/>
      </c>
      <c r="AA95" s="822" t="str">
        <f t="shared" si="29"/>
        <v/>
      </c>
      <c r="AC95" s="822" t="str">
        <f t="shared" si="30"/>
        <v/>
      </c>
      <c r="AE95" s="822" t="str">
        <f t="shared" si="31"/>
        <v/>
      </c>
      <c r="AG95" s="822" t="str">
        <f t="shared" si="32"/>
        <v/>
      </c>
      <c r="AI95" s="822" t="str">
        <f t="shared" si="33"/>
        <v/>
      </c>
      <c r="AK95" s="822" t="str">
        <f t="shared" si="34"/>
        <v/>
      </c>
      <c r="AM95" s="822" t="str">
        <f t="shared" si="35"/>
        <v/>
      </c>
      <c r="AO95" s="822" t="str">
        <f t="shared" si="36"/>
        <v/>
      </c>
      <c r="AQ95" s="822" t="str">
        <f t="shared" si="37"/>
        <v/>
      </c>
    </row>
    <row r="96" spans="5:43" x14ac:dyDescent="0.25">
      <c r="E96" s="822" t="str">
        <f t="shared" si="22"/>
        <v/>
      </c>
      <c r="G96" s="822" t="str">
        <f t="shared" si="22"/>
        <v/>
      </c>
      <c r="I96" s="822" t="str">
        <f t="shared" si="19"/>
        <v/>
      </c>
      <c r="K96" s="822" t="str">
        <f t="shared" si="20"/>
        <v/>
      </c>
      <c r="M96" s="822" t="str">
        <f t="shared" si="21"/>
        <v/>
      </c>
      <c r="O96" s="822" t="str">
        <f t="shared" si="23"/>
        <v/>
      </c>
      <c r="Q96" s="822" t="str">
        <f t="shared" si="24"/>
        <v/>
      </c>
      <c r="S96" s="822" t="str">
        <f t="shared" si="25"/>
        <v/>
      </c>
      <c r="U96" s="822" t="str">
        <f t="shared" si="26"/>
        <v/>
      </c>
      <c r="W96" s="822" t="str">
        <f t="shared" si="27"/>
        <v/>
      </c>
      <c r="Y96" s="822" t="str">
        <f t="shared" si="28"/>
        <v/>
      </c>
      <c r="AA96" s="822" t="str">
        <f t="shared" si="29"/>
        <v/>
      </c>
      <c r="AC96" s="822" t="str">
        <f t="shared" si="30"/>
        <v/>
      </c>
      <c r="AE96" s="822" t="str">
        <f t="shared" si="31"/>
        <v/>
      </c>
      <c r="AG96" s="822" t="str">
        <f t="shared" si="32"/>
        <v/>
      </c>
      <c r="AI96" s="822" t="str">
        <f t="shared" si="33"/>
        <v/>
      </c>
      <c r="AK96" s="822" t="str">
        <f t="shared" si="34"/>
        <v/>
      </c>
      <c r="AM96" s="822" t="str">
        <f t="shared" si="35"/>
        <v/>
      </c>
      <c r="AO96" s="822" t="str">
        <f t="shared" si="36"/>
        <v/>
      </c>
      <c r="AQ96" s="822" t="str">
        <f t="shared" si="37"/>
        <v/>
      </c>
    </row>
    <row r="97" spans="5:43" x14ac:dyDescent="0.25">
      <c r="E97" s="822" t="str">
        <f t="shared" si="22"/>
        <v/>
      </c>
      <c r="G97" s="822" t="str">
        <f t="shared" si="22"/>
        <v/>
      </c>
      <c r="I97" s="822" t="str">
        <f t="shared" si="19"/>
        <v/>
      </c>
      <c r="K97" s="822" t="str">
        <f t="shared" si="20"/>
        <v/>
      </c>
      <c r="M97" s="822" t="str">
        <f t="shared" si="21"/>
        <v/>
      </c>
      <c r="O97" s="822" t="str">
        <f t="shared" si="23"/>
        <v/>
      </c>
      <c r="Q97" s="822" t="str">
        <f t="shared" si="24"/>
        <v/>
      </c>
      <c r="S97" s="822" t="str">
        <f t="shared" si="25"/>
        <v/>
      </c>
      <c r="U97" s="822" t="str">
        <f t="shared" si="26"/>
        <v/>
      </c>
      <c r="W97" s="822" t="str">
        <f t="shared" si="27"/>
        <v/>
      </c>
      <c r="Y97" s="822" t="str">
        <f t="shared" si="28"/>
        <v/>
      </c>
      <c r="AA97" s="822" t="str">
        <f t="shared" si="29"/>
        <v/>
      </c>
      <c r="AC97" s="822" t="str">
        <f t="shared" si="30"/>
        <v/>
      </c>
      <c r="AE97" s="822" t="str">
        <f t="shared" si="31"/>
        <v/>
      </c>
      <c r="AG97" s="822" t="str">
        <f t="shared" si="32"/>
        <v/>
      </c>
      <c r="AI97" s="822" t="str">
        <f t="shared" si="33"/>
        <v/>
      </c>
      <c r="AK97" s="822" t="str">
        <f t="shared" si="34"/>
        <v/>
      </c>
      <c r="AM97" s="822" t="str">
        <f t="shared" si="35"/>
        <v/>
      </c>
      <c r="AO97" s="822" t="str">
        <f t="shared" si="36"/>
        <v/>
      </c>
      <c r="AQ97" s="822" t="str">
        <f t="shared" si="37"/>
        <v/>
      </c>
    </row>
    <row r="98" spans="5:43" x14ac:dyDescent="0.25">
      <c r="E98" s="822" t="str">
        <f t="shared" si="22"/>
        <v/>
      </c>
      <c r="G98" s="822" t="str">
        <f t="shared" si="22"/>
        <v/>
      </c>
      <c r="I98" s="822" t="str">
        <f t="shared" si="19"/>
        <v/>
      </c>
      <c r="K98" s="822" t="str">
        <f t="shared" si="20"/>
        <v/>
      </c>
      <c r="M98" s="822" t="str">
        <f t="shared" si="21"/>
        <v/>
      </c>
      <c r="O98" s="822" t="str">
        <f t="shared" si="23"/>
        <v/>
      </c>
      <c r="Q98" s="822" t="str">
        <f t="shared" si="24"/>
        <v/>
      </c>
      <c r="S98" s="822" t="str">
        <f t="shared" si="25"/>
        <v/>
      </c>
      <c r="U98" s="822" t="str">
        <f t="shared" si="26"/>
        <v/>
      </c>
      <c r="W98" s="822" t="str">
        <f t="shared" si="27"/>
        <v/>
      </c>
      <c r="Y98" s="822" t="str">
        <f t="shared" si="28"/>
        <v/>
      </c>
      <c r="AA98" s="822" t="str">
        <f t="shared" si="29"/>
        <v/>
      </c>
      <c r="AC98" s="822" t="str">
        <f t="shared" si="30"/>
        <v/>
      </c>
      <c r="AE98" s="822" t="str">
        <f t="shared" si="31"/>
        <v/>
      </c>
      <c r="AG98" s="822" t="str">
        <f t="shared" si="32"/>
        <v/>
      </c>
      <c r="AI98" s="822" t="str">
        <f t="shared" si="33"/>
        <v/>
      </c>
      <c r="AK98" s="822" t="str">
        <f t="shared" si="34"/>
        <v/>
      </c>
      <c r="AM98" s="822" t="str">
        <f t="shared" si="35"/>
        <v/>
      </c>
      <c r="AO98" s="822" t="str">
        <f t="shared" si="36"/>
        <v/>
      </c>
      <c r="AQ98" s="822" t="str">
        <f t="shared" si="37"/>
        <v/>
      </c>
    </row>
    <row r="99" spans="5:43" x14ac:dyDescent="0.25">
      <c r="E99" s="822" t="str">
        <f t="shared" si="22"/>
        <v/>
      </c>
      <c r="G99" s="822" t="str">
        <f t="shared" si="22"/>
        <v/>
      </c>
      <c r="I99" s="822" t="str">
        <f t="shared" ref="I99:I162" si="38">IF(OR($B99=0,H99=0),"",H99/$B99)</f>
        <v/>
      </c>
      <c r="K99" s="822" t="str">
        <f t="shared" ref="K99:K162" si="39">IF(OR($B99=0,J99=0),"",J99/$B99)</f>
        <v/>
      </c>
      <c r="M99" s="822" t="str">
        <f t="shared" ref="M99:M162" si="40">IF(OR($B99=0,L99=0),"",L99/$B99)</f>
        <v/>
      </c>
      <c r="O99" s="822" t="str">
        <f t="shared" si="23"/>
        <v/>
      </c>
      <c r="Q99" s="822" t="str">
        <f t="shared" si="24"/>
        <v/>
      </c>
      <c r="S99" s="822" t="str">
        <f t="shared" si="25"/>
        <v/>
      </c>
      <c r="U99" s="822" t="str">
        <f t="shared" si="26"/>
        <v/>
      </c>
      <c r="W99" s="822" t="str">
        <f t="shared" si="27"/>
        <v/>
      </c>
      <c r="Y99" s="822" t="str">
        <f t="shared" si="28"/>
        <v/>
      </c>
      <c r="AA99" s="822" t="str">
        <f t="shared" si="29"/>
        <v/>
      </c>
      <c r="AC99" s="822" t="str">
        <f t="shared" si="30"/>
        <v/>
      </c>
      <c r="AE99" s="822" t="str">
        <f t="shared" si="31"/>
        <v/>
      </c>
      <c r="AG99" s="822" t="str">
        <f t="shared" si="32"/>
        <v/>
      </c>
      <c r="AI99" s="822" t="str">
        <f t="shared" si="33"/>
        <v/>
      </c>
      <c r="AK99" s="822" t="str">
        <f t="shared" si="34"/>
        <v/>
      </c>
      <c r="AM99" s="822" t="str">
        <f t="shared" si="35"/>
        <v/>
      </c>
      <c r="AO99" s="822" t="str">
        <f t="shared" si="36"/>
        <v/>
      </c>
      <c r="AQ99" s="822" t="str">
        <f t="shared" si="37"/>
        <v/>
      </c>
    </row>
    <row r="100" spans="5:43" x14ac:dyDescent="0.25">
      <c r="E100" s="822" t="str">
        <f t="shared" si="22"/>
        <v/>
      </c>
      <c r="G100" s="822" t="str">
        <f t="shared" si="22"/>
        <v/>
      </c>
      <c r="I100" s="822" t="str">
        <f t="shared" si="38"/>
        <v/>
      </c>
      <c r="K100" s="822" t="str">
        <f t="shared" si="39"/>
        <v/>
      </c>
      <c r="M100" s="822" t="str">
        <f t="shared" si="40"/>
        <v/>
      </c>
      <c r="O100" s="822" t="str">
        <f t="shared" si="23"/>
        <v/>
      </c>
      <c r="Q100" s="822" t="str">
        <f t="shared" si="24"/>
        <v/>
      </c>
      <c r="S100" s="822" t="str">
        <f t="shared" si="25"/>
        <v/>
      </c>
      <c r="U100" s="822" t="str">
        <f t="shared" si="26"/>
        <v/>
      </c>
      <c r="W100" s="822" t="str">
        <f t="shared" si="27"/>
        <v/>
      </c>
      <c r="Y100" s="822" t="str">
        <f t="shared" si="28"/>
        <v/>
      </c>
      <c r="AA100" s="822" t="str">
        <f t="shared" si="29"/>
        <v/>
      </c>
      <c r="AC100" s="822" t="str">
        <f t="shared" si="30"/>
        <v/>
      </c>
      <c r="AE100" s="822" t="str">
        <f t="shared" si="31"/>
        <v/>
      </c>
      <c r="AG100" s="822" t="str">
        <f t="shared" si="32"/>
        <v/>
      </c>
      <c r="AI100" s="822" t="str">
        <f t="shared" si="33"/>
        <v/>
      </c>
      <c r="AK100" s="822" t="str">
        <f t="shared" si="34"/>
        <v/>
      </c>
      <c r="AM100" s="822" t="str">
        <f t="shared" si="35"/>
        <v/>
      </c>
      <c r="AO100" s="822" t="str">
        <f t="shared" si="36"/>
        <v/>
      </c>
      <c r="AQ100" s="822" t="str">
        <f t="shared" si="37"/>
        <v/>
      </c>
    </row>
    <row r="101" spans="5:43" x14ac:dyDescent="0.25">
      <c r="E101" s="822" t="str">
        <f t="shared" si="22"/>
        <v/>
      </c>
      <c r="G101" s="822" t="str">
        <f t="shared" si="22"/>
        <v/>
      </c>
      <c r="I101" s="822" t="str">
        <f t="shared" si="38"/>
        <v/>
      </c>
      <c r="K101" s="822" t="str">
        <f t="shared" si="39"/>
        <v/>
      </c>
      <c r="M101" s="822" t="str">
        <f t="shared" si="40"/>
        <v/>
      </c>
      <c r="O101" s="822" t="str">
        <f t="shared" si="23"/>
        <v/>
      </c>
      <c r="Q101" s="822" t="str">
        <f t="shared" si="24"/>
        <v/>
      </c>
      <c r="S101" s="822" t="str">
        <f t="shared" si="25"/>
        <v/>
      </c>
      <c r="U101" s="822" t="str">
        <f t="shared" si="26"/>
        <v/>
      </c>
      <c r="W101" s="822" t="str">
        <f t="shared" si="27"/>
        <v/>
      </c>
      <c r="Y101" s="822" t="str">
        <f t="shared" si="28"/>
        <v/>
      </c>
      <c r="AA101" s="822" t="str">
        <f t="shared" si="29"/>
        <v/>
      </c>
      <c r="AC101" s="822" t="str">
        <f t="shared" si="30"/>
        <v/>
      </c>
      <c r="AE101" s="822" t="str">
        <f t="shared" si="31"/>
        <v/>
      </c>
      <c r="AG101" s="822" t="str">
        <f t="shared" si="32"/>
        <v/>
      </c>
      <c r="AI101" s="822" t="str">
        <f t="shared" si="33"/>
        <v/>
      </c>
      <c r="AK101" s="822" t="str">
        <f t="shared" si="34"/>
        <v/>
      </c>
      <c r="AM101" s="822" t="str">
        <f t="shared" si="35"/>
        <v/>
      </c>
      <c r="AO101" s="822" t="str">
        <f t="shared" si="36"/>
        <v/>
      </c>
      <c r="AQ101" s="822" t="str">
        <f t="shared" si="37"/>
        <v/>
      </c>
    </row>
    <row r="102" spans="5:43" x14ac:dyDescent="0.25">
      <c r="E102" s="822" t="str">
        <f t="shared" si="22"/>
        <v/>
      </c>
      <c r="G102" s="822" t="str">
        <f t="shared" si="22"/>
        <v/>
      </c>
      <c r="I102" s="822" t="str">
        <f t="shared" si="38"/>
        <v/>
      </c>
      <c r="K102" s="822" t="str">
        <f t="shared" si="39"/>
        <v/>
      </c>
      <c r="M102" s="822" t="str">
        <f t="shared" si="40"/>
        <v/>
      </c>
      <c r="O102" s="822" t="str">
        <f t="shared" si="23"/>
        <v/>
      </c>
      <c r="Q102" s="822" t="str">
        <f t="shared" si="24"/>
        <v/>
      </c>
      <c r="S102" s="822" t="str">
        <f t="shared" si="25"/>
        <v/>
      </c>
      <c r="U102" s="822" t="str">
        <f t="shared" si="26"/>
        <v/>
      </c>
      <c r="W102" s="822" t="str">
        <f t="shared" si="27"/>
        <v/>
      </c>
      <c r="Y102" s="822" t="str">
        <f t="shared" si="28"/>
        <v/>
      </c>
      <c r="AA102" s="822" t="str">
        <f t="shared" si="29"/>
        <v/>
      </c>
      <c r="AC102" s="822" t="str">
        <f t="shared" si="30"/>
        <v/>
      </c>
      <c r="AE102" s="822" t="str">
        <f t="shared" si="31"/>
        <v/>
      </c>
      <c r="AG102" s="822" t="str">
        <f t="shared" si="32"/>
        <v/>
      </c>
      <c r="AI102" s="822" t="str">
        <f t="shared" si="33"/>
        <v/>
      </c>
      <c r="AK102" s="822" t="str">
        <f t="shared" si="34"/>
        <v/>
      </c>
      <c r="AM102" s="822" t="str">
        <f t="shared" si="35"/>
        <v/>
      </c>
      <c r="AO102" s="822" t="str">
        <f t="shared" si="36"/>
        <v/>
      </c>
      <c r="AQ102" s="822" t="str">
        <f t="shared" si="37"/>
        <v/>
      </c>
    </row>
    <row r="103" spans="5:43" x14ac:dyDescent="0.25">
      <c r="E103" s="822" t="str">
        <f t="shared" si="22"/>
        <v/>
      </c>
      <c r="G103" s="822" t="str">
        <f t="shared" si="22"/>
        <v/>
      </c>
      <c r="I103" s="822" t="str">
        <f t="shared" si="38"/>
        <v/>
      </c>
      <c r="K103" s="822" t="str">
        <f t="shared" si="39"/>
        <v/>
      </c>
      <c r="M103" s="822" t="str">
        <f t="shared" si="40"/>
        <v/>
      </c>
      <c r="O103" s="822" t="str">
        <f t="shared" si="23"/>
        <v/>
      </c>
      <c r="Q103" s="822" t="str">
        <f t="shared" si="24"/>
        <v/>
      </c>
      <c r="S103" s="822" t="str">
        <f t="shared" si="25"/>
        <v/>
      </c>
      <c r="U103" s="822" t="str">
        <f t="shared" si="26"/>
        <v/>
      </c>
      <c r="W103" s="822" t="str">
        <f t="shared" si="27"/>
        <v/>
      </c>
      <c r="Y103" s="822" t="str">
        <f t="shared" si="28"/>
        <v/>
      </c>
      <c r="AA103" s="822" t="str">
        <f t="shared" si="29"/>
        <v/>
      </c>
      <c r="AC103" s="822" t="str">
        <f t="shared" si="30"/>
        <v/>
      </c>
      <c r="AE103" s="822" t="str">
        <f t="shared" si="31"/>
        <v/>
      </c>
      <c r="AG103" s="822" t="str">
        <f t="shared" si="32"/>
        <v/>
      </c>
      <c r="AI103" s="822" t="str">
        <f t="shared" si="33"/>
        <v/>
      </c>
      <c r="AK103" s="822" t="str">
        <f t="shared" si="34"/>
        <v/>
      </c>
      <c r="AM103" s="822" t="str">
        <f t="shared" si="35"/>
        <v/>
      </c>
      <c r="AO103" s="822" t="str">
        <f t="shared" si="36"/>
        <v/>
      </c>
      <c r="AQ103" s="822" t="str">
        <f t="shared" si="37"/>
        <v/>
      </c>
    </row>
    <row r="104" spans="5:43" x14ac:dyDescent="0.25">
      <c r="E104" s="822" t="str">
        <f t="shared" si="22"/>
        <v/>
      </c>
      <c r="G104" s="822" t="str">
        <f t="shared" si="22"/>
        <v/>
      </c>
      <c r="I104" s="822" t="str">
        <f t="shared" si="38"/>
        <v/>
      </c>
      <c r="K104" s="822" t="str">
        <f t="shared" si="39"/>
        <v/>
      </c>
      <c r="M104" s="822" t="str">
        <f t="shared" si="40"/>
        <v/>
      </c>
      <c r="O104" s="822" t="str">
        <f t="shared" si="23"/>
        <v/>
      </c>
      <c r="Q104" s="822" t="str">
        <f t="shared" si="24"/>
        <v/>
      </c>
      <c r="S104" s="822" t="str">
        <f t="shared" si="25"/>
        <v/>
      </c>
      <c r="U104" s="822" t="str">
        <f t="shared" si="26"/>
        <v/>
      </c>
      <c r="W104" s="822" t="str">
        <f t="shared" si="27"/>
        <v/>
      </c>
      <c r="Y104" s="822" t="str">
        <f t="shared" si="28"/>
        <v/>
      </c>
      <c r="AA104" s="822" t="str">
        <f t="shared" si="29"/>
        <v/>
      </c>
      <c r="AC104" s="822" t="str">
        <f t="shared" si="30"/>
        <v/>
      </c>
      <c r="AE104" s="822" t="str">
        <f t="shared" si="31"/>
        <v/>
      </c>
      <c r="AG104" s="822" t="str">
        <f t="shared" si="32"/>
        <v/>
      </c>
      <c r="AI104" s="822" t="str">
        <f t="shared" si="33"/>
        <v/>
      </c>
      <c r="AK104" s="822" t="str">
        <f t="shared" si="34"/>
        <v/>
      </c>
      <c r="AM104" s="822" t="str">
        <f t="shared" si="35"/>
        <v/>
      </c>
      <c r="AO104" s="822" t="str">
        <f t="shared" si="36"/>
        <v/>
      </c>
      <c r="AQ104" s="822" t="str">
        <f t="shared" si="37"/>
        <v/>
      </c>
    </row>
    <row r="105" spans="5:43" x14ac:dyDescent="0.25">
      <c r="E105" s="822" t="str">
        <f t="shared" si="22"/>
        <v/>
      </c>
      <c r="G105" s="822" t="str">
        <f t="shared" si="22"/>
        <v/>
      </c>
      <c r="I105" s="822" t="str">
        <f t="shared" si="38"/>
        <v/>
      </c>
      <c r="K105" s="822" t="str">
        <f t="shared" si="39"/>
        <v/>
      </c>
      <c r="M105" s="822" t="str">
        <f t="shared" si="40"/>
        <v/>
      </c>
      <c r="O105" s="822" t="str">
        <f t="shared" si="23"/>
        <v/>
      </c>
      <c r="Q105" s="822" t="str">
        <f t="shared" si="24"/>
        <v/>
      </c>
      <c r="S105" s="822" t="str">
        <f t="shared" si="25"/>
        <v/>
      </c>
      <c r="U105" s="822" t="str">
        <f t="shared" si="26"/>
        <v/>
      </c>
      <c r="W105" s="822" t="str">
        <f t="shared" si="27"/>
        <v/>
      </c>
      <c r="Y105" s="822" t="str">
        <f t="shared" si="28"/>
        <v/>
      </c>
      <c r="AA105" s="822" t="str">
        <f t="shared" si="29"/>
        <v/>
      </c>
      <c r="AC105" s="822" t="str">
        <f t="shared" si="30"/>
        <v/>
      </c>
      <c r="AE105" s="822" t="str">
        <f t="shared" si="31"/>
        <v/>
      </c>
      <c r="AG105" s="822" t="str">
        <f t="shared" si="32"/>
        <v/>
      </c>
      <c r="AI105" s="822" t="str">
        <f t="shared" si="33"/>
        <v/>
      </c>
      <c r="AK105" s="822" t="str">
        <f t="shared" si="34"/>
        <v/>
      </c>
      <c r="AM105" s="822" t="str">
        <f t="shared" si="35"/>
        <v/>
      </c>
      <c r="AO105" s="822" t="str">
        <f t="shared" si="36"/>
        <v/>
      </c>
      <c r="AQ105" s="822" t="str">
        <f t="shared" si="37"/>
        <v/>
      </c>
    </row>
    <row r="106" spans="5:43" x14ac:dyDescent="0.25">
      <c r="E106" s="822" t="str">
        <f t="shared" si="22"/>
        <v/>
      </c>
      <c r="G106" s="822" t="str">
        <f t="shared" si="22"/>
        <v/>
      </c>
      <c r="I106" s="822" t="str">
        <f t="shared" si="38"/>
        <v/>
      </c>
      <c r="K106" s="822" t="str">
        <f t="shared" si="39"/>
        <v/>
      </c>
      <c r="M106" s="822" t="str">
        <f t="shared" si="40"/>
        <v/>
      </c>
      <c r="O106" s="822" t="str">
        <f t="shared" si="23"/>
        <v/>
      </c>
      <c r="Q106" s="822" t="str">
        <f t="shared" si="24"/>
        <v/>
      </c>
      <c r="S106" s="822" t="str">
        <f t="shared" si="25"/>
        <v/>
      </c>
      <c r="U106" s="822" t="str">
        <f t="shared" si="26"/>
        <v/>
      </c>
      <c r="W106" s="822" t="str">
        <f t="shared" si="27"/>
        <v/>
      </c>
      <c r="Y106" s="822" t="str">
        <f t="shared" si="28"/>
        <v/>
      </c>
      <c r="AA106" s="822" t="str">
        <f t="shared" si="29"/>
        <v/>
      </c>
      <c r="AC106" s="822" t="str">
        <f t="shared" si="30"/>
        <v/>
      </c>
      <c r="AE106" s="822" t="str">
        <f t="shared" si="31"/>
        <v/>
      </c>
      <c r="AG106" s="822" t="str">
        <f t="shared" si="32"/>
        <v/>
      </c>
      <c r="AI106" s="822" t="str">
        <f t="shared" si="33"/>
        <v/>
      </c>
      <c r="AK106" s="822" t="str">
        <f t="shared" si="34"/>
        <v/>
      </c>
      <c r="AM106" s="822" t="str">
        <f t="shared" si="35"/>
        <v/>
      </c>
      <c r="AO106" s="822" t="str">
        <f t="shared" si="36"/>
        <v/>
      </c>
      <c r="AQ106" s="822" t="str">
        <f t="shared" si="37"/>
        <v/>
      </c>
    </row>
    <row r="107" spans="5:43" x14ac:dyDescent="0.25">
      <c r="E107" s="822" t="str">
        <f t="shared" si="22"/>
        <v/>
      </c>
      <c r="G107" s="822" t="str">
        <f t="shared" si="22"/>
        <v/>
      </c>
      <c r="I107" s="822" t="str">
        <f t="shared" si="38"/>
        <v/>
      </c>
      <c r="K107" s="822" t="str">
        <f t="shared" si="39"/>
        <v/>
      </c>
      <c r="M107" s="822" t="str">
        <f t="shared" si="40"/>
        <v/>
      </c>
      <c r="O107" s="822" t="str">
        <f t="shared" si="23"/>
        <v/>
      </c>
      <c r="Q107" s="822" t="str">
        <f t="shared" si="24"/>
        <v/>
      </c>
      <c r="S107" s="822" t="str">
        <f t="shared" si="25"/>
        <v/>
      </c>
      <c r="U107" s="822" t="str">
        <f t="shared" si="26"/>
        <v/>
      </c>
      <c r="W107" s="822" t="str">
        <f t="shared" si="27"/>
        <v/>
      </c>
      <c r="Y107" s="822" t="str">
        <f t="shared" si="28"/>
        <v/>
      </c>
      <c r="AA107" s="822" t="str">
        <f t="shared" si="29"/>
        <v/>
      </c>
      <c r="AC107" s="822" t="str">
        <f t="shared" si="30"/>
        <v/>
      </c>
      <c r="AE107" s="822" t="str">
        <f t="shared" si="31"/>
        <v/>
      </c>
      <c r="AG107" s="822" t="str">
        <f t="shared" si="32"/>
        <v/>
      </c>
      <c r="AI107" s="822" t="str">
        <f t="shared" si="33"/>
        <v/>
      </c>
      <c r="AK107" s="822" t="str">
        <f t="shared" si="34"/>
        <v/>
      </c>
      <c r="AM107" s="822" t="str">
        <f t="shared" si="35"/>
        <v/>
      </c>
      <c r="AO107" s="822" t="str">
        <f t="shared" si="36"/>
        <v/>
      </c>
      <c r="AQ107" s="822" t="str">
        <f t="shared" si="37"/>
        <v/>
      </c>
    </row>
    <row r="108" spans="5:43" x14ac:dyDescent="0.25">
      <c r="E108" s="822" t="str">
        <f t="shared" si="22"/>
        <v/>
      </c>
      <c r="G108" s="822" t="str">
        <f t="shared" si="22"/>
        <v/>
      </c>
      <c r="I108" s="822" t="str">
        <f t="shared" si="38"/>
        <v/>
      </c>
      <c r="K108" s="822" t="str">
        <f t="shared" si="39"/>
        <v/>
      </c>
      <c r="M108" s="822" t="str">
        <f t="shared" si="40"/>
        <v/>
      </c>
      <c r="O108" s="822" t="str">
        <f t="shared" si="23"/>
        <v/>
      </c>
      <c r="Q108" s="822" t="str">
        <f t="shared" si="24"/>
        <v/>
      </c>
      <c r="S108" s="822" t="str">
        <f t="shared" si="25"/>
        <v/>
      </c>
      <c r="U108" s="822" t="str">
        <f t="shared" si="26"/>
        <v/>
      </c>
      <c r="W108" s="822" t="str">
        <f t="shared" si="27"/>
        <v/>
      </c>
      <c r="Y108" s="822" t="str">
        <f t="shared" si="28"/>
        <v/>
      </c>
      <c r="AA108" s="822" t="str">
        <f t="shared" si="29"/>
        <v/>
      </c>
      <c r="AC108" s="822" t="str">
        <f t="shared" si="30"/>
        <v/>
      </c>
      <c r="AE108" s="822" t="str">
        <f t="shared" si="31"/>
        <v/>
      </c>
      <c r="AG108" s="822" t="str">
        <f t="shared" si="32"/>
        <v/>
      </c>
      <c r="AI108" s="822" t="str">
        <f t="shared" si="33"/>
        <v/>
      </c>
      <c r="AK108" s="822" t="str">
        <f t="shared" si="34"/>
        <v/>
      </c>
      <c r="AM108" s="822" t="str">
        <f t="shared" si="35"/>
        <v/>
      </c>
      <c r="AO108" s="822" t="str">
        <f t="shared" si="36"/>
        <v/>
      </c>
      <c r="AQ108" s="822" t="str">
        <f t="shared" si="37"/>
        <v/>
      </c>
    </row>
    <row r="109" spans="5:43" x14ac:dyDescent="0.25">
      <c r="E109" s="822" t="str">
        <f t="shared" si="22"/>
        <v/>
      </c>
      <c r="G109" s="822" t="str">
        <f t="shared" si="22"/>
        <v/>
      </c>
      <c r="I109" s="822" t="str">
        <f t="shared" si="38"/>
        <v/>
      </c>
      <c r="K109" s="822" t="str">
        <f t="shared" si="39"/>
        <v/>
      </c>
      <c r="M109" s="822" t="str">
        <f t="shared" si="40"/>
        <v/>
      </c>
      <c r="O109" s="822" t="str">
        <f t="shared" si="23"/>
        <v/>
      </c>
      <c r="Q109" s="822" t="str">
        <f t="shared" si="24"/>
        <v/>
      </c>
      <c r="S109" s="822" t="str">
        <f t="shared" si="25"/>
        <v/>
      </c>
      <c r="U109" s="822" t="str">
        <f t="shared" si="26"/>
        <v/>
      </c>
      <c r="W109" s="822" t="str">
        <f t="shared" si="27"/>
        <v/>
      </c>
      <c r="Y109" s="822" t="str">
        <f t="shared" si="28"/>
        <v/>
      </c>
      <c r="AA109" s="822" t="str">
        <f t="shared" si="29"/>
        <v/>
      </c>
      <c r="AC109" s="822" t="str">
        <f t="shared" si="30"/>
        <v/>
      </c>
      <c r="AE109" s="822" t="str">
        <f t="shared" si="31"/>
        <v/>
      </c>
      <c r="AG109" s="822" t="str">
        <f t="shared" si="32"/>
        <v/>
      </c>
      <c r="AI109" s="822" t="str">
        <f t="shared" si="33"/>
        <v/>
      </c>
      <c r="AK109" s="822" t="str">
        <f t="shared" si="34"/>
        <v/>
      </c>
      <c r="AM109" s="822" t="str">
        <f t="shared" si="35"/>
        <v/>
      </c>
      <c r="AO109" s="822" t="str">
        <f t="shared" si="36"/>
        <v/>
      </c>
      <c r="AQ109" s="822" t="str">
        <f t="shared" si="37"/>
        <v/>
      </c>
    </row>
    <row r="110" spans="5:43" x14ac:dyDescent="0.25">
      <c r="E110" s="822" t="str">
        <f t="shared" si="22"/>
        <v/>
      </c>
      <c r="G110" s="822" t="str">
        <f t="shared" si="22"/>
        <v/>
      </c>
      <c r="I110" s="822" t="str">
        <f t="shared" si="38"/>
        <v/>
      </c>
      <c r="K110" s="822" t="str">
        <f t="shared" si="39"/>
        <v/>
      </c>
      <c r="M110" s="822" t="str">
        <f t="shared" si="40"/>
        <v/>
      </c>
      <c r="O110" s="822" t="str">
        <f t="shared" si="23"/>
        <v/>
      </c>
      <c r="Q110" s="822" t="str">
        <f t="shared" si="24"/>
        <v/>
      </c>
      <c r="S110" s="822" t="str">
        <f t="shared" si="25"/>
        <v/>
      </c>
      <c r="U110" s="822" t="str">
        <f t="shared" si="26"/>
        <v/>
      </c>
      <c r="W110" s="822" t="str">
        <f t="shared" si="27"/>
        <v/>
      </c>
      <c r="Y110" s="822" t="str">
        <f t="shared" si="28"/>
        <v/>
      </c>
      <c r="AA110" s="822" t="str">
        <f t="shared" si="29"/>
        <v/>
      </c>
      <c r="AC110" s="822" t="str">
        <f t="shared" si="30"/>
        <v/>
      </c>
      <c r="AE110" s="822" t="str">
        <f t="shared" si="31"/>
        <v/>
      </c>
      <c r="AG110" s="822" t="str">
        <f t="shared" si="32"/>
        <v/>
      </c>
      <c r="AI110" s="822" t="str">
        <f t="shared" si="33"/>
        <v/>
      </c>
      <c r="AK110" s="822" t="str">
        <f t="shared" si="34"/>
        <v/>
      </c>
      <c r="AM110" s="822" t="str">
        <f t="shared" si="35"/>
        <v/>
      </c>
      <c r="AO110" s="822" t="str">
        <f t="shared" si="36"/>
        <v/>
      </c>
      <c r="AQ110" s="822" t="str">
        <f t="shared" si="37"/>
        <v/>
      </c>
    </row>
    <row r="111" spans="5:43" x14ac:dyDescent="0.25">
      <c r="E111" s="822" t="str">
        <f t="shared" si="22"/>
        <v/>
      </c>
      <c r="G111" s="822" t="str">
        <f t="shared" si="22"/>
        <v/>
      </c>
      <c r="I111" s="822" t="str">
        <f t="shared" si="38"/>
        <v/>
      </c>
      <c r="K111" s="822" t="str">
        <f t="shared" si="39"/>
        <v/>
      </c>
      <c r="M111" s="822" t="str">
        <f t="shared" si="40"/>
        <v/>
      </c>
      <c r="O111" s="822" t="str">
        <f t="shared" si="23"/>
        <v/>
      </c>
      <c r="Q111" s="822" t="str">
        <f t="shared" si="24"/>
        <v/>
      </c>
      <c r="S111" s="822" t="str">
        <f t="shared" si="25"/>
        <v/>
      </c>
      <c r="U111" s="822" t="str">
        <f t="shared" si="26"/>
        <v/>
      </c>
      <c r="W111" s="822" t="str">
        <f t="shared" si="27"/>
        <v/>
      </c>
      <c r="Y111" s="822" t="str">
        <f t="shared" si="28"/>
        <v/>
      </c>
      <c r="AA111" s="822" t="str">
        <f t="shared" si="29"/>
        <v/>
      </c>
      <c r="AC111" s="822" t="str">
        <f t="shared" si="30"/>
        <v/>
      </c>
      <c r="AE111" s="822" t="str">
        <f t="shared" si="31"/>
        <v/>
      </c>
      <c r="AG111" s="822" t="str">
        <f t="shared" si="32"/>
        <v/>
      </c>
      <c r="AI111" s="822" t="str">
        <f t="shared" si="33"/>
        <v/>
      </c>
      <c r="AK111" s="822" t="str">
        <f t="shared" si="34"/>
        <v/>
      </c>
      <c r="AM111" s="822" t="str">
        <f t="shared" si="35"/>
        <v/>
      </c>
      <c r="AO111" s="822" t="str">
        <f t="shared" si="36"/>
        <v/>
      </c>
      <c r="AQ111" s="822" t="str">
        <f t="shared" si="37"/>
        <v/>
      </c>
    </row>
    <row r="112" spans="5:43" x14ac:dyDescent="0.25">
      <c r="E112" s="822" t="str">
        <f t="shared" si="22"/>
        <v/>
      </c>
      <c r="G112" s="822" t="str">
        <f t="shared" si="22"/>
        <v/>
      </c>
      <c r="I112" s="822" t="str">
        <f t="shared" si="38"/>
        <v/>
      </c>
      <c r="K112" s="822" t="str">
        <f t="shared" si="39"/>
        <v/>
      </c>
      <c r="M112" s="822" t="str">
        <f t="shared" si="40"/>
        <v/>
      </c>
      <c r="O112" s="822" t="str">
        <f t="shared" si="23"/>
        <v/>
      </c>
      <c r="Q112" s="822" t="str">
        <f t="shared" si="24"/>
        <v/>
      </c>
      <c r="S112" s="822" t="str">
        <f t="shared" si="25"/>
        <v/>
      </c>
      <c r="U112" s="822" t="str">
        <f t="shared" si="26"/>
        <v/>
      </c>
      <c r="W112" s="822" t="str">
        <f t="shared" si="27"/>
        <v/>
      </c>
      <c r="Y112" s="822" t="str">
        <f t="shared" si="28"/>
        <v/>
      </c>
      <c r="AA112" s="822" t="str">
        <f t="shared" si="29"/>
        <v/>
      </c>
      <c r="AC112" s="822" t="str">
        <f t="shared" si="30"/>
        <v/>
      </c>
      <c r="AE112" s="822" t="str">
        <f t="shared" si="31"/>
        <v/>
      </c>
      <c r="AG112" s="822" t="str">
        <f t="shared" si="32"/>
        <v/>
      </c>
      <c r="AI112" s="822" t="str">
        <f t="shared" si="33"/>
        <v/>
      </c>
      <c r="AK112" s="822" t="str">
        <f t="shared" si="34"/>
        <v/>
      </c>
      <c r="AM112" s="822" t="str">
        <f t="shared" si="35"/>
        <v/>
      </c>
      <c r="AO112" s="822" t="str">
        <f t="shared" si="36"/>
        <v/>
      </c>
      <c r="AQ112" s="822" t="str">
        <f t="shared" si="37"/>
        <v/>
      </c>
    </row>
    <row r="113" spans="5:43" x14ac:dyDescent="0.25">
      <c r="E113" s="822" t="str">
        <f t="shared" si="22"/>
        <v/>
      </c>
      <c r="G113" s="822" t="str">
        <f t="shared" si="22"/>
        <v/>
      </c>
      <c r="I113" s="822" t="str">
        <f t="shared" si="38"/>
        <v/>
      </c>
      <c r="K113" s="822" t="str">
        <f t="shared" si="39"/>
        <v/>
      </c>
      <c r="M113" s="822" t="str">
        <f t="shared" si="40"/>
        <v/>
      </c>
      <c r="O113" s="822" t="str">
        <f t="shared" si="23"/>
        <v/>
      </c>
      <c r="Q113" s="822" t="str">
        <f t="shared" si="24"/>
        <v/>
      </c>
      <c r="S113" s="822" t="str">
        <f t="shared" si="25"/>
        <v/>
      </c>
      <c r="U113" s="822" t="str">
        <f t="shared" si="26"/>
        <v/>
      </c>
      <c r="W113" s="822" t="str">
        <f t="shared" si="27"/>
        <v/>
      </c>
      <c r="Y113" s="822" t="str">
        <f t="shared" si="28"/>
        <v/>
      </c>
      <c r="AA113" s="822" t="str">
        <f t="shared" si="29"/>
        <v/>
      </c>
      <c r="AC113" s="822" t="str">
        <f t="shared" si="30"/>
        <v/>
      </c>
      <c r="AE113" s="822" t="str">
        <f t="shared" si="31"/>
        <v/>
      </c>
      <c r="AG113" s="822" t="str">
        <f t="shared" si="32"/>
        <v/>
      </c>
      <c r="AI113" s="822" t="str">
        <f t="shared" si="33"/>
        <v/>
      </c>
      <c r="AK113" s="822" t="str">
        <f t="shared" si="34"/>
        <v/>
      </c>
      <c r="AM113" s="822" t="str">
        <f t="shared" si="35"/>
        <v/>
      </c>
      <c r="AO113" s="822" t="str">
        <f t="shared" si="36"/>
        <v/>
      </c>
      <c r="AQ113" s="822" t="str">
        <f t="shared" si="37"/>
        <v/>
      </c>
    </row>
    <row r="114" spans="5:43" x14ac:dyDescent="0.25">
      <c r="E114" s="822" t="str">
        <f t="shared" si="22"/>
        <v/>
      </c>
      <c r="G114" s="822" t="str">
        <f t="shared" si="22"/>
        <v/>
      </c>
      <c r="I114" s="822" t="str">
        <f t="shared" si="38"/>
        <v/>
      </c>
      <c r="K114" s="822" t="str">
        <f t="shared" si="39"/>
        <v/>
      </c>
      <c r="M114" s="822" t="str">
        <f t="shared" si="40"/>
        <v/>
      </c>
      <c r="O114" s="822" t="str">
        <f t="shared" si="23"/>
        <v/>
      </c>
      <c r="Q114" s="822" t="str">
        <f t="shared" si="24"/>
        <v/>
      </c>
      <c r="S114" s="822" t="str">
        <f t="shared" si="25"/>
        <v/>
      </c>
      <c r="U114" s="822" t="str">
        <f t="shared" si="26"/>
        <v/>
      </c>
      <c r="W114" s="822" t="str">
        <f t="shared" si="27"/>
        <v/>
      </c>
      <c r="Y114" s="822" t="str">
        <f t="shared" si="28"/>
        <v/>
      </c>
      <c r="AA114" s="822" t="str">
        <f t="shared" si="29"/>
        <v/>
      </c>
      <c r="AC114" s="822" t="str">
        <f t="shared" si="30"/>
        <v/>
      </c>
      <c r="AE114" s="822" t="str">
        <f t="shared" si="31"/>
        <v/>
      </c>
      <c r="AG114" s="822" t="str">
        <f t="shared" si="32"/>
        <v/>
      </c>
      <c r="AI114" s="822" t="str">
        <f t="shared" si="33"/>
        <v/>
      </c>
      <c r="AK114" s="822" t="str">
        <f t="shared" si="34"/>
        <v/>
      </c>
      <c r="AM114" s="822" t="str">
        <f t="shared" si="35"/>
        <v/>
      </c>
      <c r="AO114" s="822" t="str">
        <f t="shared" si="36"/>
        <v/>
      </c>
      <c r="AQ114" s="822" t="str">
        <f t="shared" si="37"/>
        <v/>
      </c>
    </row>
    <row r="115" spans="5:43" x14ac:dyDescent="0.25">
      <c r="E115" s="822" t="str">
        <f t="shared" si="22"/>
        <v/>
      </c>
      <c r="G115" s="822" t="str">
        <f t="shared" si="22"/>
        <v/>
      </c>
      <c r="I115" s="822" t="str">
        <f t="shared" si="38"/>
        <v/>
      </c>
      <c r="K115" s="822" t="str">
        <f t="shared" si="39"/>
        <v/>
      </c>
      <c r="M115" s="822" t="str">
        <f t="shared" si="40"/>
        <v/>
      </c>
      <c r="O115" s="822" t="str">
        <f t="shared" si="23"/>
        <v/>
      </c>
      <c r="Q115" s="822" t="str">
        <f t="shared" si="24"/>
        <v/>
      </c>
      <c r="S115" s="822" t="str">
        <f t="shared" si="25"/>
        <v/>
      </c>
      <c r="U115" s="822" t="str">
        <f t="shared" si="26"/>
        <v/>
      </c>
      <c r="W115" s="822" t="str">
        <f t="shared" si="27"/>
        <v/>
      </c>
      <c r="Y115" s="822" t="str">
        <f t="shared" si="28"/>
        <v/>
      </c>
      <c r="AA115" s="822" t="str">
        <f t="shared" si="29"/>
        <v/>
      </c>
      <c r="AC115" s="822" t="str">
        <f t="shared" si="30"/>
        <v/>
      </c>
      <c r="AE115" s="822" t="str">
        <f t="shared" si="31"/>
        <v/>
      </c>
      <c r="AG115" s="822" t="str">
        <f t="shared" si="32"/>
        <v/>
      </c>
      <c r="AI115" s="822" t="str">
        <f t="shared" si="33"/>
        <v/>
      </c>
      <c r="AK115" s="822" t="str">
        <f t="shared" si="34"/>
        <v/>
      </c>
      <c r="AM115" s="822" t="str">
        <f t="shared" si="35"/>
        <v/>
      </c>
      <c r="AO115" s="822" t="str">
        <f t="shared" si="36"/>
        <v/>
      </c>
      <c r="AQ115" s="822" t="str">
        <f t="shared" si="37"/>
        <v/>
      </c>
    </row>
    <row r="116" spans="5:43" x14ac:dyDescent="0.25">
      <c r="E116" s="822" t="str">
        <f t="shared" si="22"/>
        <v/>
      </c>
      <c r="G116" s="822" t="str">
        <f t="shared" si="22"/>
        <v/>
      </c>
      <c r="I116" s="822" t="str">
        <f t="shared" si="38"/>
        <v/>
      </c>
      <c r="K116" s="822" t="str">
        <f t="shared" si="39"/>
        <v/>
      </c>
      <c r="M116" s="822" t="str">
        <f t="shared" si="40"/>
        <v/>
      </c>
      <c r="O116" s="822" t="str">
        <f t="shared" si="23"/>
        <v/>
      </c>
      <c r="Q116" s="822" t="str">
        <f t="shared" si="24"/>
        <v/>
      </c>
      <c r="S116" s="822" t="str">
        <f t="shared" si="25"/>
        <v/>
      </c>
      <c r="U116" s="822" t="str">
        <f t="shared" si="26"/>
        <v/>
      </c>
      <c r="W116" s="822" t="str">
        <f t="shared" si="27"/>
        <v/>
      </c>
      <c r="Y116" s="822" t="str">
        <f t="shared" si="28"/>
        <v/>
      </c>
      <c r="AA116" s="822" t="str">
        <f t="shared" si="29"/>
        <v/>
      </c>
      <c r="AC116" s="822" t="str">
        <f t="shared" si="30"/>
        <v/>
      </c>
      <c r="AE116" s="822" t="str">
        <f t="shared" si="31"/>
        <v/>
      </c>
      <c r="AG116" s="822" t="str">
        <f t="shared" si="32"/>
        <v/>
      </c>
      <c r="AI116" s="822" t="str">
        <f t="shared" si="33"/>
        <v/>
      </c>
      <c r="AK116" s="822" t="str">
        <f t="shared" si="34"/>
        <v/>
      </c>
      <c r="AM116" s="822" t="str">
        <f t="shared" si="35"/>
        <v/>
      </c>
      <c r="AO116" s="822" t="str">
        <f t="shared" si="36"/>
        <v/>
      </c>
      <c r="AQ116" s="822" t="str">
        <f t="shared" si="37"/>
        <v/>
      </c>
    </row>
    <row r="117" spans="5:43" x14ac:dyDescent="0.25">
      <c r="E117" s="822" t="str">
        <f t="shared" si="22"/>
        <v/>
      </c>
      <c r="G117" s="822" t="str">
        <f t="shared" si="22"/>
        <v/>
      </c>
      <c r="I117" s="822" t="str">
        <f t="shared" si="38"/>
        <v/>
      </c>
      <c r="K117" s="822" t="str">
        <f t="shared" si="39"/>
        <v/>
      </c>
      <c r="M117" s="822" t="str">
        <f t="shared" si="40"/>
        <v/>
      </c>
      <c r="O117" s="822" t="str">
        <f t="shared" si="23"/>
        <v/>
      </c>
      <c r="Q117" s="822" t="str">
        <f t="shared" si="24"/>
        <v/>
      </c>
      <c r="S117" s="822" t="str">
        <f t="shared" si="25"/>
        <v/>
      </c>
      <c r="U117" s="822" t="str">
        <f t="shared" si="26"/>
        <v/>
      </c>
      <c r="W117" s="822" t="str">
        <f t="shared" si="27"/>
        <v/>
      </c>
      <c r="Y117" s="822" t="str">
        <f t="shared" si="28"/>
        <v/>
      </c>
      <c r="AA117" s="822" t="str">
        <f t="shared" si="29"/>
        <v/>
      </c>
      <c r="AC117" s="822" t="str">
        <f t="shared" si="30"/>
        <v/>
      </c>
      <c r="AE117" s="822" t="str">
        <f t="shared" si="31"/>
        <v/>
      </c>
      <c r="AG117" s="822" t="str">
        <f t="shared" si="32"/>
        <v/>
      </c>
      <c r="AI117" s="822" t="str">
        <f t="shared" si="33"/>
        <v/>
      </c>
      <c r="AK117" s="822" t="str">
        <f t="shared" si="34"/>
        <v/>
      </c>
      <c r="AM117" s="822" t="str">
        <f t="shared" si="35"/>
        <v/>
      </c>
      <c r="AO117" s="822" t="str">
        <f t="shared" si="36"/>
        <v/>
      </c>
      <c r="AQ117" s="822" t="str">
        <f t="shared" si="37"/>
        <v/>
      </c>
    </row>
    <row r="118" spans="5:43" x14ac:dyDescent="0.25">
      <c r="E118" s="822" t="str">
        <f t="shared" si="22"/>
        <v/>
      </c>
      <c r="G118" s="822" t="str">
        <f t="shared" si="22"/>
        <v/>
      </c>
      <c r="I118" s="822" t="str">
        <f t="shared" si="38"/>
        <v/>
      </c>
      <c r="K118" s="822" t="str">
        <f t="shared" si="39"/>
        <v/>
      </c>
      <c r="M118" s="822" t="str">
        <f t="shared" si="40"/>
        <v/>
      </c>
      <c r="O118" s="822" t="str">
        <f t="shared" si="23"/>
        <v/>
      </c>
      <c r="Q118" s="822" t="str">
        <f t="shared" si="24"/>
        <v/>
      </c>
      <c r="S118" s="822" t="str">
        <f t="shared" si="25"/>
        <v/>
      </c>
      <c r="U118" s="822" t="str">
        <f t="shared" si="26"/>
        <v/>
      </c>
      <c r="W118" s="822" t="str">
        <f t="shared" si="27"/>
        <v/>
      </c>
      <c r="Y118" s="822" t="str">
        <f t="shared" si="28"/>
        <v/>
      </c>
      <c r="AA118" s="822" t="str">
        <f t="shared" si="29"/>
        <v/>
      </c>
      <c r="AC118" s="822" t="str">
        <f t="shared" si="30"/>
        <v/>
      </c>
      <c r="AE118" s="822" t="str">
        <f t="shared" si="31"/>
        <v/>
      </c>
      <c r="AG118" s="822" t="str">
        <f t="shared" si="32"/>
        <v/>
      </c>
      <c r="AI118" s="822" t="str">
        <f t="shared" si="33"/>
        <v/>
      </c>
      <c r="AK118" s="822" t="str">
        <f t="shared" si="34"/>
        <v/>
      </c>
      <c r="AM118" s="822" t="str">
        <f t="shared" si="35"/>
        <v/>
      </c>
      <c r="AO118" s="822" t="str">
        <f t="shared" si="36"/>
        <v/>
      </c>
      <c r="AQ118" s="822" t="str">
        <f t="shared" si="37"/>
        <v/>
      </c>
    </row>
    <row r="119" spans="5:43" x14ac:dyDescent="0.25">
      <c r="E119" s="822" t="str">
        <f t="shared" si="22"/>
        <v/>
      </c>
      <c r="G119" s="822" t="str">
        <f t="shared" si="22"/>
        <v/>
      </c>
      <c r="I119" s="822" t="str">
        <f t="shared" si="38"/>
        <v/>
      </c>
      <c r="K119" s="822" t="str">
        <f t="shared" si="39"/>
        <v/>
      </c>
      <c r="M119" s="822" t="str">
        <f t="shared" si="40"/>
        <v/>
      </c>
      <c r="O119" s="822" t="str">
        <f t="shared" si="23"/>
        <v/>
      </c>
      <c r="Q119" s="822" t="str">
        <f t="shared" si="24"/>
        <v/>
      </c>
      <c r="S119" s="822" t="str">
        <f t="shared" si="25"/>
        <v/>
      </c>
      <c r="U119" s="822" t="str">
        <f t="shared" si="26"/>
        <v/>
      </c>
      <c r="W119" s="822" t="str">
        <f t="shared" si="27"/>
        <v/>
      </c>
      <c r="Y119" s="822" t="str">
        <f t="shared" si="28"/>
        <v/>
      </c>
      <c r="AA119" s="822" t="str">
        <f t="shared" si="29"/>
        <v/>
      </c>
      <c r="AC119" s="822" t="str">
        <f t="shared" si="30"/>
        <v/>
      </c>
      <c r="AE119" s="822" t="str">
        <f t="shared" si="31"/>
        <v/>
      </c>
      <c r="AG119" s="822" t="str">
        <f t="shared" si="32"/>
        <v/>
      </c>
      <c r="AI119" s="822" t="str">
        <f t="shared" si="33"/>
        <v/>
      </c>
      <c r="AK119" s="822" t="str">
        <f t="shared" si="34"/>
        <v/>
      </c>
      <c r="AM119" s="822" t="str">
        <f t="shared" si="35"/>
        <v/>
      </c>
      <c r="AO119" s="822" t="str">
        <f t="shared" si="36"/>
        <v/>
      </c>
      <c r="AQ119" s="822" t="str">
        <f t="shared" si="37"/>
        <v/>
      </c>
    </row>
    <row r="120" spans="5:43" x14ac:dyDescent="0.25">
      <c r="E120" s="822" t="str">
        <f t="shared" si="22"/>
        <v/>
      </c>
      <c r="G120" s="822" t="str">
        <f t="shared" si="22"/>
        <v/>
      </c>
      <c r="I120" s="822" t="str">
        <f t="shared" si="38"/>
        <v/>
      </c>
      <c r="K120" s="822" t="str">
        <f t="shared" si="39"/>
        <v/>
      </c>
      <c r="M120" s="822" t="str">
        <f t="shared" si="40"/>
        <v/>
      </c>
      <c r="O120" s="822" t="str">
        <f t="shared" si="23"/>
        <v/>
      </c>
      <c r="Q120" s="822" t="str">
        <f t="shared" si="24"/>
        <v/>
      </c>
      <c r="S120" s="822" t="str">
        <f t="shared" si="25"/>
        <v/>
      </c>
      <c r="U120" s="822" t="str">
        <f t="shared" si="26"/>
        <v/>
      </c>
      <c r="W120" s="822" t="str">
        <f t="shared" si="27"/>
        <v/>
      </c>
      <c r="Y120" s="822" t="str">
        <f t="shared" si="28"/>
        <v/>
      </c>
      <c r="AA120" s="822" t="str">
        <f t="shared" si="29"/>
        <v/>
      </c>
      <c r="AC120" s="822" t="str">
        <f t="shared" si="30"/>
        <v/>
      </c>
      <c r="AE120" s="822" t="str">
        <f t="shared" si="31"/>
        <v/>
      </c>
      <c r="AG120" s="822" t="str">
        <f t="shared" si="32"/>
        <v/>
      </c>
      <c r="AI120" s="822" t="str">
        <f t="shared" si="33"/>
        <v/>
      </c>
      <c r="AK120" s="822" t="str">
        <f t="shared" si="34"/>
        <v/>
      </c>
      <c r="AM120" s="822" t="str">
        <f t="shared" si="35"/>
        <v/>
      </c>
      <c r="AO120" s="822" t="str">
        <f t="shared" si="36"/>
        <v/>
      </c>
      <c r="AQ120" s="822" t="str">
        <f t="shared" si="37"/>
        <v/>
      </c>
    </row>
    <row r="121" spans="5:43" x14ac:dyDescent="0.25">
      <c r="E121" s="822" t="str">
        <f t="shared" si="22"/>
        <v/>
      </c>
      <c r="G121" s="822" t="str">
        <f t="shared" si="22"/>
        <v/>
      </c>
      <c r="I121" s="822" t="str">
        <f t="shared" si="38"/>
        <v/>
      </c>
      <c r="K121" s="822" t="str">
        <f t="shared" si="39"/>
        <v/>
      </c>
      <c r="M121" s="822" t="str">
        <f t="shared" si="40"/>
        <v/>
      </c>
      <c r="O121" s="822" t="str">
        <f t="shared" si="23"/>
        <v/>
      </c>
      <c r="Q121" s="822" t="str">
        <f t="shared" si="24"/>
        <v/>
      </c>
      <c r="S121" s="822" t="str">
        <f t="shared" si="25"/>
        <v/>
      </c>
      <c r="U121" s="822" t="str">
        <f t="shared" si="26"/>
        <v/>
      </c>
      <c r="W121" s="822" t="str">
        <f t="shared" si="27"/>
        <v/>
      </c>
      <c r="Y121" s="822" t="str">
        <f t="shared" si="28"/>
        <v/>
      </c>
      <c r="AA121" s="822" t="str">
        <f t="shared" si="29"/>
        <v/>
      </c>
      <c r="AC121" s="822" t="str">
        <f t="shared" si="30"/>
        <v/>
      </c>
      <c r="AE121" s="822" t="str">
        <f t="shared" si="31"/>
        <v/>
      </c>
      <c r="AG121" s="822" t="str">
        <f t="shared" si="32"/>
        <v/>
      </c>
      <c r="AI121" s="822" t="str">
        <f t="shared" si="33"/>
        <v/>
      </c>
      <c r="AK121" s="822" t="str">
        <f t="shared" si="34"/>
        <v/>
      </c>
      <c r="AM121" s="822" t="str">
        <f t="shared" si="35"/>
        <v/>
      </c>
      <c r="AO121" s="822" t="str">
        <f t="shared" si="36"/>
        <v/>
      </c>
      <c r="AQ121" s="822" t="str">
        <f t="shared" si="37"/>
        <v/>
      </c>
    </row>
    <row r="122" spans="5:43" x14ac:dyDescent="0.25">
      <c r="E122" s="822" t="str">
        <f t="shared" si="22"/>
        <v/>
      </c>
      <c r="G122" s="822" t="str">
        <f t="shared" si="22"/>
        <v/>
      </c>
      <c r="I122" s="822" t="str">
        <f t="shared" si="38"/>
        <v/>
      </c>
      <c r="K122" s="822" t="str">
        <f t="shared" si="39"/>
        <v/>
      </c>
      <c r="M122" s="822" t="str">
        <f t="shared" si="40"/>
        <v/>
      </c>
      <c r="O122" s="822" t="str">
        <f t="shared" si="23"/>
        <v/>
      </c>
      <c r="Q122" s="822" t="str">
        <f t="shared" si="24"/>
        <v/>
      </c>
      <c r="S122" s="822" t="str">
        <f t="shared" si="25"/>
        <v/>
      </c>
      <c r="U122" s="822" t="str">
        <f t="shared" si="26"/>
        <v/>
      </c>
      <c r="W122" s="822" t="str">
        <f t="shared" si="27"/>
        <v/>
      </c>
      <c r="Y122" s="822" t="str">
        <f t="shared" si="28"/>
        <v/>
      </c>
      <c r="AA122" s="822" t="str">
        <f t="shared" si="29"/>
        <v/>
      </c>
      <c r="AC122" s="822" t="str">
        <f t="shared" si="30"/>
        <v/>
      </c>
      <c r="AE122" s="822" t="str">
        <f t="shared" si="31"/>
        <v/>
      </c>
      <c r="AG122" s="822" t="str">
        <f t="shared" si="32"/>
        <v/>
      </c>
      <c r="AI122" s="822" t="str">
        <f t="shared" si="33"/>
        <v/>
      </c>
      <c r="AK122" s="822" t="str">
        <f t="shared" si="34"/>
        <v/>
      </c>
      <c r="AM122" s="822" t="str">
        <f t="shared" si="35"/>
        <v/>
      </c>
      <c r="AO122" s="822" t="str">
        <f t="shared" si="36"/>
        <v/>
      </c>
      <c r="AQ122" s="822" t="str">
        <f t="shared" si="37"/>
        <v/>
      </c>
    </row>
    <row r="123" spans="5:43" x14ac:dyDescent="0.25">
      <c r="E123" s="822" t="str">
        <f t="shared" si="22"/>
        <v/>
      </c>
      <c r="G123" s="822" t="str">
        <f t="shared" si="22"/>
        <v/>
      </c>
      <c r="I123" s="822" t="str">
        <f t="shared" si="38"/>
        <v/>
      </c>
      <c r="K123" s="822" t="str">
        <f t="shared" si="39"/>
        <v/>
      </c>
      <c r="M123" s="822" t="str">
        <f t="shared" si="40"/>
        <v/>
      </c>
      <c r="O123" s="822" t="str">
        <f t="shared" si="23"/>
        <v/>
      </c>
      <c r="Q123" s="822" t="str">
        <f t="shared" si="24"/>
        <v/>
      </c>
      <c r="S123" s="822" t="str">
        <f t="shared" si="25"/>
        <v/>
      </c>
      <c r="U123" s="822" t="str">
        <f t="shared" si="26"/>
        <v/>
      </c>
      <c r="W123" s="822" t="str">
        <f t="shared" si="27"/>
        <v/>
      </c>
      <c r="Y123" s="822" t="str">
        <f t="shared" si="28"/>
        <v/>
      </c>
      <c r="AA123" s="822" t="str">
        <f t="shared" si="29"/>
        <v/>
      </c>
      <c r="AC123" s="822" t="str">
        <f t="shared" si="30"/>
        <v/>
      </c>
      <c r="AE123" s="822" t="str">
        <f t="shared" si="31"/>
        <v/>
      </c>
      <c r="AG123" s="822" t="str">
        <f t="shared" si="32"/>
        <v/>
      </c>
      <c r="AI123" s="822" t="str">
        <f t="shared" si="33"/>
        <v/>
      </c>
      <c r="AK123" s="822" t="str">
        <f t="shared" si="34"/>
        <v/>
      </c>
      <c r="AM123" s="822" t="str">
        <f t="shared" si="35"/>
        <v/>
      </c>
      <c r="AO123" s="822" t="str">
        <f t="shared" si="36"/>
        <v/>
      </c>
      <c r="AQ123" s="822" t="str">
        <f t="shared" si="37"/>
        <v/>
      </c>
    </row>
    <row r="124" spans="5:43" x14ac:dyDescent="0.25">
      <c r="E124" s="822" t="str">
        <f t="shared" si="22"/>
        <v/>
      </c>
      <c r="G124" s="822" t="str">
        <f t="shared" si="22"/>
        <v/>
      </c>
      <c r="I124" s="822" t="str">
        <f t="shared" si="38"/>
        <v/>
      </c>
      <c r="K124" s="822" t="str">
        <f t="shared" si="39"/>
        <v/>
      </c>
      <c r="M124" s="822" t="str">
        <f t="shared" si="40"/>
        <v/>
      </c>
      <c r="O124" s="822" t="str">
        <f t="shared" si="23"/>
        <v/>
      </c>
      <c r="Q124" s="822" t="str">
        <f t="shared" si="24"/>
        <v/>
      </c>
      <c r="S124" s="822" t="str">
        <f t="shared" si="25"/>
        <v/>
      </c>
      <c r="U124" s="822" t="str">
        <f t="shared" si="26"/>
        <v/>
      </c>
      <c r="W124" s="822" t="str">
        <f t="shared" si="27"/>
        <v/>
      </c>
      <c r="Y124" s="822" t="str">
        <f t="shared" si="28"/>
        <v/>
      </c>
      <c r="AA124" s="822" t="str">
        <f t="shared" si="29"/>
        <v/>
      </c>
      <c r="AC124" s="822" t="str">
        <f t="shared" si="30"/>
        <v/>
      </c>
      <c r="AE124" s="822" t="str">
        <f t="shared" si="31"/>
        <v/>
      </c>
      <c r="AG124" s="822" t="str">
        <f t="shared" si="32"/>
        <v/>
      </c>
      <c r="AI124" s="822" t="str">
        <f t="shared" si="33"/>
        <v/>
      </c>
      <c r="AK124" s="822" t="str">
        <f t="shared" si="34"/>
        <v/>
      </c>
      <c r="AM124" s="822" t="str">
        <f t="shared" si="35"/>
        <v/>
      </c>
      <c r="AO124" s="822" t="str">
        <f t="shared" si="36"/>
        <v/>
      </c>
      <c r="AQ124" s="822" t="str">
        <f t="shared" si="37"/>
        <v/>
      </c>
    </row>
    <row r="125" spans="5:43" x14ac:dyDescent="0.25">
      <c r="E125" s="822" t="str">
        <f t="shared" si="22"/>
        <v/>
      </c>
      <c r="G125" s="822" t="str">
        <f t="shared" si="22"/>
        <v/>
      </c>
      <c r="I125" s="822" t="str">
        <f t="shared" si="38"/>
        <v/>
      </c>
      <c r="K125" s="822" t="str">
        <f t="shared" si="39"/>
        <v/>
      </c>
      <c r="M125" s="822" t="str">
        <f t="shared" si="40"/>
        <v/>
      </c>
      <c r="O125" s="822" t="str">
        <f t="shared" si="23"/>
        <v/>
      </c>
      <c r="Q125" s="822" t="str">
        <f t="shared" si="24"/>
        <v/>
      </c>
      <c r="S125" s="822" t="str">
        <f t="shared" si="25"/>
        <v/>
      </c>
      <c r="U125" s="822" t="str">
        <f t="shared" si="26"/>
        <v/>
      </c>
      <c r="W125" s="822" t="str">
        <f t="shared" si="27"/>
        <v/>
      </c>
      <c r="Y125" s="822" t="str">
        <f t="shared" si="28"/>
        <v/>
      </c>
      <c r="AA125" s="822" t="str">
        <f t="shared" si="29"/>
        <v/>
      </c>
      <c r="AC125" s="822" t="str">
        <f t="shared" si="30"/>
        <v/>
      </c>
      <c r="AE125" s="822" t="str">
        <f t="shared" si="31"/>
        <v/>
      </c>
      <c r="AG125" s="822" t="str">
        <f t="shared" si="32"/>
        <v/>
      </c>
      <c r="AI125" s="822" t="str">
        <f t="shared" si="33"/>
        <v/>
      </c>
      <c r="AK125" s="822" t="str">
        <f t="shared" si="34"/>
        <v/>
      </c>
      <c r="AM125" s="822" t="str">
        <f t="shared" si="35"/>
        <v/>
      </c>
      <c r="AO125" s="822" t="str">
        <f t="shared" si="36"/>
        <v/>
      </c>
      <c r="AQ125" s="822" t="str">
        <f t="shared" si="37"/>
        <v/>
      </c>
    </row>
    <row r="126" spans="5:43" x14ac:dyDescent="0.25">
      <c r="E126" s="822" t="str">
        <f t="shared" si="22"/>
        <v/>
      </c>
      <c r="G126" s="822" t="str">
        <f t="shared" si="22"/>
        <v/>
      </c>
      <c r="I126" s="822" t="str">
        <f t="shared" si="38"/>
        <v/>
      </c>
      <c r="K126" s="822" t="str">
        <f t="shared" si="39"/>
        <v/>
      </c>
      <c r="M126" s="822" t="str">
        <f t="shared" si="40"/>
        <v/>
      </c>
      <c r="O126" s="822" t="str">
        <f t="shared" si="23"/>
        <v/>
      </c>
      <c r="Q126" s="822" t="str">
        <f t="shared" si="24"/>
        <v/>
      </c>
      <c r="S126" s="822" t="str">
        <f t="shared" si="25"/>
        <v/>
      </c>
      <c r="U126" s="822" t="str">
        <f t="shared" si="26"/>
        <v/>
      </c>
      <c r="W126" s="822" t="str">
        <f t="shared" si="27"/>
        <v/>
      </c>
      <c r="Y126" s="822" t="str">
        <f t="shared" si="28"/>
        <v/>
      </c>
      <c r="AA126" s="822" t="str">
        <f t="shared" si="29"/>
        <v/>
      </c>
      <c r="AC126" s="822" t="str">
        <f t="shared" si="30"/>
        <v/>
      </c>
      <c r="AE126" s="822" t="str">
        <f t="shared" si="31"/>
        <v/>
      </c>
      <c r="AG126" s="822" t="str">
        <f t="shared" si="32"/>
        <v/>
      </c>
      <c r="AI126" s="822" t="str">
        <f t="shared" si="33"/>
        <v/>
      </c>
      <c r="AK126" s="822" t="str">
        <f t="shared" si="34"/>
        <v/>
      </c>
      <c r="AM126" s="822" t="str">
        <f t="shared" si="35"/>
        <v/>
      </c>
      <c r="AO126" s="822" t="str">
        <f t="shared" si="36"/>
        <v/>
      </c>
      <c r="AQ126" s="822" t="str">
        <f t="shared" si="37"/>
        <v/>
      </c>
    </row>
    <row r="127" spans="5:43" x14ac:dyDescent="0.25">
      <c r="E127" s="822" t="str">
        <f t="shared" si="22"/>
        <v/>
      </c>
      <c r="G127" s="822" t="str">
        <f t="shared" si="22"/>
        <v/>
      </c>
      <c r="I127" s="822" t="str">
        <f t="shared" si="38"/>
        <v/>
      </c>
      <c r="K127" s="822" t="str">
        <f t="shared" si="39"/>
        <v/>
      </c>
      <c r="M127" s="822" t="str">
        <f t="shared" si="40"/>
        <v/>
      </c>
      <c r="O127" s="822" t="str">
        <f t="shared" si="23"/>
        <v/>
      </c>
      <c r="Q127" s="822" t="str">
        <f t="shared" si="24"/>
        <v/>
      </c>
      <c r="S127" s="822" t="str">
        <f t="shared" si="25"/>
        <v/>
      </c>
      <c r="U127" s="822" t="str">
        <f t="shared" si="26"/>
        <v/>
      </c>
      <c r="W127" s="822" t="str">
        <f t="shared" si="27"/>
        <v/>
      </c>
      <c r="Y127" s="822" t="str">
        <f t="shared" si="28"/>
        <v/>
      </c>
      <c r="AA127" s="822" t="str">
        <f t="shared" si="29"/>
        <v/>
      </c>
      <c r="AC127" s="822" t="str">
        <f t="shared" si="30"/>
        <v/>
      </c>
      <c r="AE127" s="822" t="str">
        <f t="shared" si="31"/>
        <v/>
      </c>
      <c r="AG127" s="822" t="str">
        <f t="shared" si="32"/>
        <v/>
      </c>
      <c r="AI127" s="822" t="str">
        <f t="shared" si="33"/>
        <v/>
      </c>
      <c r="AK127" s="822" t="str">
        <f t="shared" si="34"/>
        <v/>
      </c>
      <c r="AM127" s="822" t="str">
        <f t="shared" si="35"/>
        <v/>
      </c>
      <c r="AO127" s="822" t="str">
        <f t="shared" si="36"/>
        <v/>
      </c>
      <c r="AQ127" s="822" t="str">
        <f t="shared" si="37"/>
        <v/>
      </c>
    </row>
    <row r="128" spans="5:43" x14ac:dyDescent="0.25">
      <c r="E128" s="822" t="str">
        <f t="shared" si="22"/>
        <v/>
      </c>
      <c r="G128" s="822" t="str">
        <f t="shared" si="22"/>
        <v/>
      </c>
      <c r="I128" s="822" t="str">
        <f t="shared" si="38"/>
        <v/>
      </c>
      <c r="K128" s="822" t="str">
        <f t="shared" si="39"/>
        <v/>
      </c>
      <c r="M128" s="822" t="str">
        <f t="shared" si="40"/>
        <v/>
      </c>
      <c r="O128" s="822" t="str">
        <f t="shared" si="23"/>
        <v/>
      </c>
      <c r="Q128" s="822" t="str">
        <f t="shared" si="24"/>
        <v/>
      </c>
      <c r="S128" s="822" t="str">
        <f t="shared" si="25"/>
        <v/>
      </c>
      <c r="U128" s="822" t="str">
        <f t="shared" si="26"/>
        <v/>
      </c>
      <c r="W128" s="822" t="str">
        <f t="shared" si="27"/>
        <v/>
      </c>
      <c r="Y128" s="822" t="str">
        <f t="shared" si="28"/>
        <v/>
      </c>
      <c r="AA128" s="822" t="str">
        <f t="shared" si="29"/>
        <v/>
      </c>
      <c r="AC128" s="822" t="str">
        <f t="shared" si="30"/>
        <v/>
      </c>
      <c r="AE128" s="822" t="str">
        <f t="shared" si="31"/>
        <v/>
      </c>
      <c r="AG128" s="822" t="str">
        <f t="shared" si="32"/>
        <v/>
      </c>
      <c r="AI128" s="822" t="str">
        <f t="shared" si="33"/>
        <v/>
      </c>
      <c r="AK128" s="822" t="str">
        <f t="shared" si="34"/>
        <v/>
      </c>
      <c r="AM128" s="822" t="str">
        <f t="shared" si="35"/>
        <v/>
      </c>
      <c r="AO128" s="822" t="str">
        <f t="shared" si="36"/>
        <v/>
      </c>
      <c r="AQ128" s="822" t="str">
        <f t="shared" si="37"/>
        <v/>
      </c>
    </row>
    <row r="129" spans="5:43" x14ac:dyDescent="0.25">
      <c r="E129" s="822" t="str">
        <f t="shared" si="22"/>
        <v/>
      </c>
      <c r="G129" s="822" t="str">
        <f t="shared" si="22"/>
        <v/>
      </c>
      <c r="I129" s="822" t="str">
        <f t="shared" si="38"/>
        <v/>
      </c>
      <c r="K129" s="822" t="str">
        <f t="shared" si="39"/>
        <v/>
      </c>
      <c r="M129" s="822" t="str">
        <f t="shared" si="40"/>
        <v/>
      </c>
      <c r="O129" s="822" t="str">
        <f t="shared" si="23"/>
        <v/>
      </c>
      <c r="Q129" s="822" t="str">
        <f t="shared" si="24"/>
        <v/>
      </c>
      <c r="S129" s="822" t="str">
        <f t="shared" si="25"/>
        <v/>
      </c>
      <c r="U129" s="822" t="str">
        <f t="shared" si="26"/>
        <v/>
      </c>
      <c r="W129" s="822" t="str">
        <f t="shared" si="27"/>
        <v/>
      </c>
      <c r="Y129" s="822" t="str">
        <f t="shared" si="28"/>
        <v/>
      </c>
      <c r="AA129" s="822" t="str">
        <f t="shared" si="29"/>
        <v/>
      </c>
      <c r="AC129" s="822" t="str">
        <f t="shared" si="30"/>
        <v/>
      </c>
      <c r="AE129" s="822" t="str">
        <f t="shared" si="31"/>
        <v/>
      </c>
      <c r="AG129" s="822" t="str">
        <f t="shared" si="32"/>
        <v/>
      </c>
      <c r="AI129" s="822" t="str">
        <f t="shared" si="33"/>
        <v/>
      </c>
      <c r="AK129" s="822" t="str">
        <f t="shared" si="34"/>
        <v/>
      </c>
      <c r="AM129" s="822" t="str">
        <f t="shared" si="35"/>
        <v/>
      </c>
      <c r="AO129" s="822" t="str">
        <f t="shared" si="36"/>
        <v/>
      </c>
      <c r="AQ129" s="822" t="str">
        <f t="shared" si="37"/>
        <v/>
      </c>
    </row>
    <row r="130" spans="5:43" x14ac:dyDescent="0.25">
      <c r="E130" s="822" t="str">
        <f t="shared" si="22"/>
        <v/>
      </c>
      <c r="G130" s="822" t="str">
        <f t="shared" si="22"/>
        <v/>
      </c>
      <c r="I130" s="822" t="str">
        <f t="shared" si="38"/>
        <v/>
      </c>
      <c r="K130" s="822" t="str">
        <f t="shared" si="39"/>
        <v/>
      </c>
      <c r="M130" s="822" t="str">
        <f t="shared" si="40"/>
        <v/>
      </c>
      <c r="O130" s="822" t="str">
        <f t="shared" si="23"/>
        <v/>
      </c>
      <c r="Q130" s="822" t="str">
        <f t="shared" si="24"/>
        <v/>
      </c>
      <c r="S130" s="822" t="str">
        <f t="shared" si="25"/>
        <v/>
      </c>
      <c r="U130" s="822" t="str">
        <f t="shared" si="26"/>
        <v/>
      </c>
      <c r="W130" s="822" t="str">
        <f t="shared" si="27"/>
        <v/>
      </c>
      <c r="Y130" s="822" t="str">
        <f t="shared" si="28"/>
        <v/>
      </c>
      <c r="AA130" s="822" t="str">
        <f t="shared" si="29"/>
        <v/>
      </c>
      <c r="AC130" s="822" t="str">
        <f t="shared" si="30"/>
        <v/>
      </c>
      <c r="AE130" s="822" t="str">
        <f t="shared" si="31"/>
        <v/>
      </c>
      <c r="AG130" s="822" t="str">
        <f t="shared" si="32"/>
        <v/>
      </c>
      <c r="AI130" s="822" t="str">
        <f t="shared" si="33"/>
        <v/>
      </c>
      <c r="AK130" s="822" t="str">
        <f t="shared" si="34"/>
        <v/>
      </c>
      <c r="AM130" s="822" t="str">
        <f t="shared" si="35"/>
        <v/>
      </c>
      <c r="AO130" s="822" t="str">
        <f t="shared" si="36"/>
        <v/>
      </c>
      <c r="AQ130" s="822" t="str">
        <f t="shared" si="37"/>
        <v/>
      </c>
    </row>
    <row r="131" spans="5:43" x14ac:dyDescent="0.25">
      <c r="E131" s="822" t="str">
        <f t="shared" si="22"/>
        <v/>
      </c>
      <c r="G131" s="822" t="str">
        <f t="shared" si="22"/>
        <v/>
      </c>
      <c r="I131" s="822" t="str">
        <f t="shared" si="38"/>
        <v/>
      </c>
      <c r="K131" s="822" t="str">
        <f t="shared" si="39"/>
        <v/>
      </c>
      <c r="M131" s="822" t="str">
        <f t="shared" si="40"/>
        <v/>
      </c>
      <c r="O131" s="822" t="str">
        <f t="shared" si="23"/>
        <v/>
      </c>
      <c r="Q131" s="822" t="str">
        <f t="shared" si="24"/>
        <v/>
      </c>
      <c r="S131" s="822" t="str">
        <f t="shared" si="25"/>
        <v/>
      </c>
      <c r="U131" s="822" t="str">
        <f t="shared" si="26"/>
        <v/>
      </c>
      <c r="W131" s="822" t="str">
        <f t="shared" si="27"/>
        <v/>
      </c>
      <c r="Y131" s="822" t="str">
        <f t="shared" si="28"/>
        <v/>
      </c>
      <c r="AA131" s="822" t="str">
        <f t="shared" si="29"/>
        <v/>
      </c>
      <c r="AC131" s="822" t="str">
        <f t="shared" si="30"/>
        <v/>
      </c>
      <c r="AE131" s="822" t="str">
        <f t="shared" si="31"/>
        <v/>
      </c>
      <c r="AG131" s="822" t="str">
        <f t="shared" si="32"/>
        <v/>
      </c>
      <c r="AI131" s="822" t="str">
        <f t="shared" si="33"/>
        <v/>
      </c>
      <c r="AK131" s="822" t="str">
        <f t="shared" si="34"/>
        <v/>
      </c>
      <c r="AM131" s="822" t="str">
        <f t="shared" si="35"/>
        <v/>
      </c>
      <c r="AO131" s="822" t="str">
        <f t="shared" si="36"/>
        <v/>
      </c>
      <c r="AQ131" s="822" t="str">
        <f t="shared" si="37"/>
        <v/>
      </c>
    </row>
    <row r="132" spans="5:43" x14ac:dyDescent="0.25">
      <c r="E132" s="822" t="str">
        <f t="shared" si="22"/>
        <v/>
      </c>
      <c r="G132" s="822" t="str">
        <f t="shared" si="22"/>
        <v/>
      </c>
      <c r="I132" s="822" t="str">
        <f t="shared" si="38"/>
        <v/>
      </c>
      <c r="K132" s="822" t="str">
        <f t="shared" si="39"/>
        <v/>
      </c>
      <c r="M132" s="822" t="str">
        <f t="shared" si="40"/>
        <v/>
      </c>
      <c r="O132" s="822" t="str">
        <f t="shared" si="23"/>
        <v/>
      </c>
      <c r="Q132" s="822" t="str">
        <f t="shared" si="24"/>
        <v/>
      </c>
      <c r="S132" s="822" t="str">
        <f t="shared" si="25"/>
        <v/>
      </c>
      <c r="U132" s="822" t="str">
        <f t="shared" si="26"/>
        <v/>
      </c>
      <c r="W132" s="822" t="str">
        <f t="shared" si="27"/>
        <v/>
      </c>
      <c r="Y132" s="822" t="str">
        <f t="shared" si="28"/>
        <v/>
      </c>
      <c r="AA132" s="822" t="str">
        <f t="shared" si="29"/>
        <v/>
      </c>
      <c r="AC132" s="822" t="str">
        <f t="shared" si="30"/>
        <v/>
      </c>
      <c r="AE132" s="822" t="str">
        <f t="shared" si="31"/>
        <v/>
      </c>
      <c r="AG132" s="822" t="str">
        <f t="shared" si="32"/>
        <v/>
      </c>
      <c r="AI132" s="822" t="str">
        <f t="shared" si="33"/>
        <v/>
      </c>
      <c r="AK132" s="822" t="str">
        <f t="shared" si="34"/>
        <v/>
      </c>
      <c r="AM132" s="822" t="str">
        <f t="shared" si="35"/>
        <v/>
      </c>
      <c r="AO132" s="822" t="str">
        <f t="shared" si="36"/>
        <v/>
      </c>
      <c r="AQ132" s="822" t="str">
        <f t="shared" si="37"/>
        <v/>
      </c>
    </row>
    <row r="133" spans="5:43" x14ac:dyDescent="0.25">
      <c r="E133" s="822" t="str">
        <f t="shared" si="22"/>
        <v/>
      </c>
      <c r="G133" s="822" t="str">
        <f t="shared" si="22"/>
        <v/>
      </c>
      <c r="I133" s="822" t="str">
        <f t="shared" si="38"/>
        <v/>
      </c>
      <c r="K133" s="822" t="str">
        <f t="shared" si="39"/>
        <v/>
      </c>
      <c r="M133" s="822" t="str">
        <f t="shared" si="40"/>
        <v/>
      </c>
      <c r="O133" s="822" t="str">
        <f t="shared" si="23"/>
        <v/>
      </c>
      <c r="Q133" s="822" t="str">
        <f t="shared" si="24"/>
        <v/>
      </c>
      <c r="S133" s="822" t="str">
        <f t="shared" si="25"/>
        <v/>
      </c>
      <c r="U133" s="822" t="str">
        <f t="shared" si="26"/>
        <v/>
      </c>
      <c r="W133" s="822" t="str">
        <f t="shared" si="27"/>
        <v/>
      </c>
      <c r="Y133" s="822" t="str">
        <f t="shared" si="28"/>
        <v/>
      </c>
      <c r="AA133" s="822" t="str">
        <f t="shared" si="29"/>
        <v/>
      </c>
      <c r="AC133" s="822" t="str">
        <f t="shared" si="30"/>
        <v/>
      </c>
      <c r="AE133" s="822" t="str">
        <f t="shared" si="31"/>
        <v/>
      </c>
      <c r="AG133" s="822" t="str">
        <f t="shared" si="32"/>
        <v/>
      </c>
      <c r="AI133" s="822" t="str">
        <f t="shared" si="33"/>
        <v/>
      </c>
      <c r="AK133" s="822" t="str">
        <f t="shared" si="34"/>
        <v/>
      </c>
      <c r="AM133" s="822" t="str">
        <f t="shared" si="35"/>
        <v/>
      </c>
      <c r="AO133" s="822" t="str">
        <f t="shared" si="36"/>
        <v/>
      </c>
      <c r="AQ133" s="822" t="str">
        <f t="shared" si="37"/>
        <v/>
      </c>
    </row>
    <row r="134" spans="5:43" x14ac:dyDescent="0.25">
      <c r="E134" s="822" t="str">
        <f t="shared" si="22"/>
        <v/>
      </c>
      <c r="G134" s="822" t="str">
        <f t="shared" si="22"/>
        <v/>
      </c>
      <c r="I134" s="822" t="str">
        <f t="shared" si="38"/>
        <v/>
      </c>
      <c r="K134" s="822" t="str">
        <f t="shared" si="39"/>
        <v/>
      </c>
      <c r="M134" s="822" t="str">
        <f t="shared" si="40"/>
        <v/>
      </c>
      <c r="O134" s="822" t="str">
        <f t="shared" si="23"/>
        <v/>
      </c>
      <c r="Q134" s="822" t="str">
        <f t="shared" si="24"/>
        <v/>
      </c>
      <c r="S134" s="822" t="str">
        <f t="shared" si="25"/>
        <v/>
      </c>
      <c r="U134" s="822" t="str">
        <f t="shared" si="26"/>
        <v/>
      </c>
      <c r="W134" s="822" t="str">
        <f t="shared" si="27"/>
        <v/>
      </c>
      <c r="Y134" s="822" t="str">
        <f t="shared" si="28"/>
        <v/>
      </c>
      <c r="AA134" s="822" t="str">
        <f t="shared" si="29"/>
        <v/>
      </c>
      <c r="AC134" s="822" t="str">
        <f t="shared" si="30"/>
        <v/>
      </c>
      <c r="AE134" s="822" t="str">
        <f t="shared" si="31"/>
        <v/>
      </c>
      <c r="AG134" s="822" t="str">
        <f t="shared" si="32"/>
        <v/>
      </c>
      <c r="AI134" s="822" t="str">
        <f t="shared" si="33"/>
        <v/>
      </c>
      <c r="AK134" s="822" t="str">
        <f t="shared" si="34"/>
        <v/>
      </c>
      <c r="AM134" s="822" t="str">
        <f t="shared" si="35"/>
        <v/>
      </c>
      <c r="AO134" s="822" t="str">
        <f t="shared" si="36"/>
        <v/>
      </c>
      <c r="AQ134" s="822" t="str">
        <f t="shared" si="37"/>
        <v/>
      </c>
    </row>
    <row r="135" spans="5:43" x14ac:dyDescent="0.25">
      <c r="E135" s="822" t="str">
        <f t="shared" si="22"/>
        <v/>
      </c>
      <c r="G135" s="822" t="str">
        <f t="shared" si="22"/>
        <v/>
      </c>
      <c r="I135" s="822" t="str">
        <f t="shared" si="38"/>
        <v/>
      </c>
      <c r="K135" s="822" t="str">
        <f t="shared" si="39"/>
        <v/>
      </c>
      <c r="M135" s="822" t="str">
        <f t="shared" si="40"/>
        <v/>
      </c>
      <c r="O135" s="822" t="str">
        <f t="shared" si="23"/>
        <v/>
      </c>
      <c r="Q135" s="822" t="str">
        <f t="shared" si="24"/>
        <v/>
      </c>
      <c r="S135" s="822" t="str">
        <f t="shared" si="25"/>
        <v/>
      </c>
      <c r="U135" s="822" t="str">
        <f t="shared" si="26"/>
        <v/>
      </c>
      <c r="W135" s="822" t="str">
        <f t="shared" si="27"/>
        <v/>
      </c>
      <c r="Y135" s="822" t="str">
        <f t="shared" si="28"/>
        <v/>
      </c>
      <c r="AA135" s="822" t="str">
        <f t="shared" si="29"/>
        <v/>
      </c>
      <c r="AC135" s="822" t="str">
        <f t="shared" si="30"/>
        <v/>
      </c>
      <c r="AE135" s="822" t="str">
        <f t="shared" si="31"/>
        <v/>
      </c>
      <c r="AG135" s="822" t="str">
        <f t="shared" si="32"/>
        <v/>
      </c>
      <c r="AI135" s="822" t="str">
        <f t="shared" si="33"/>
        <v/>
      </c>
      <c r="AK135" s="822" t="str">
        <f t="shared" si="34"/>
        <v/>
      </c>
      <c r="AM135" s="822" t="str">
        <f t="shared" si="35"/>
        <v/>
      </c>
      <c r="AO135" s="822" t="str">
        <f t="shared" si="36"/>
        <v/>
      </c>
      <c r="AQ135" s="822" t="str">
        <f t="shared" si="37"/>
        <v/>
      </c>
    </row>
    <row r="136" spans="5:43" x14ac:dyDescent="0.25">
      <c r="E136" s="822" t="str">
        <f t="shared" si="22"/>
        <v/>
      </c>
      <c r="G136" s="822" t="str">
        <f t="shared" si="22"/>
        <v/>
      </c>
      <c r="I136" s="822" t="str">
        <f t="shared" si="38"/>
        <v/>
      </c>
      <c r="K136" s="822" t="str">
        <f t="shared" si="39"/>
        <v/>
      </c>
      <c r="M136" s="822" t="str">
        <f t="shared" si="40"/>
        <v/>
      </c>
      <c r="O136" s="822" t="str">
        <f t="shared" si="23"/>
        <v/>
      </c>
      <c r="Q136" s="822" t="str">
        <f t="shared" si="24"/>
        <v/>
      </c>
      <c r="S136" s="822" t="str">
        <f t="shared" si="25"/>
        <v/>
      </c>
      <c r="U136" s="822" t="str">
        <f t="shared" si="26"/>
        <v/>
      </c>
      <c r="W136" s="822" t="str">
        <f t="shared" si="27"/>
        <v/>
      </c>
      <c r="Y136" s="822" t="str">
        <f t="shared" si="28"/>
        <v/>
      </c>
      <c r="AA136" s="822" t="str">
        <f t="shared" si="29"/>
        <v/>
      </c>
      <c r="AC136" s="822" t="str">
        <f t="shared" si="30"/>
        <v/>
      </c>
      <c r="AE136" s="822" t="str">
        <f t="shared" si="31"/>
        <v/>
      </c>
      <c r="AG136" s="822" t="str">
        <f t="shared" si="32"/>
        <v/>
      </c>
      <c r="AI136" s="822" t="str">
        <f t="shared" si="33"/>
        <v/>
      </c>
      <c r="AK136" s="822" t="str">
        <f t="shared" si="34"/>
        <v/>
      </c>
      <c r="AM136" s="822" t="str">
        <f t="shared" si="35"/>
        <v/>
      </c>
      <c r="AO136" s="822" t="str">
        <f t="shared" si="36"/>
        <v/>
      </c>
      <c r="AQ136" s="822" t="str">
        <f t="shared" si="37"/>
        <v/>
      </c>
    </row>
    <row r="137" spans="5:43" x14ac:dyDescent="0.25">
      <c r="E137" s="822" t="str">
        <f t="shared" si="22"/>
        <v/>
      </c>
      <c r="G137" s="822" t="str">
        <f t="shared" si="22"/>
        <v/>
      </c>
      <c r="I137" s="822" t="str">
        <f t="shared" si="38"/>
        <v/>
      </c>
      <c r="K137" s="822" t="str">
        <f t="shared" si="39"/>
        <v/>
      </c>
      <c r="M137" s="822" t="str">
        <f t="shared" si="40"/>
        <v/>
      </c>
      <c r="O137" s="822" t="str">
        <f t="shared" si="23"/>
        <v/>
      </c>
      <c r="Q137" s="822" t="str">
        <f t="shared" si="24"/>
        <v/>
      </c>
      <c r="S137" s="822" t="str">
        <f t="shared" si="25"/>
        <v/>
      </c>
      <c r="U137" s="822" t="str">
        <f t="shared" si="26"/>
        <v/>
      </c>
      <c r="W137" s="822" t="str">
        <f t="shared" si="27"/>
        <v/>
      </c>
      <c r="Y137" s="822" t="str">
        <f t="shared" si="28"/>
        <v/>
      </c>
      <c r="AA137" s="822" t="str">
        <f t="shared" si="29"/>
        <v/>
      </c>
      <c r="AC137" s="822" t="str">
        <f t="shared" si="30"/>
        <v/>
      </c>
      <c r="AE137" s="822" t="str">
        <f t="shared" si="31"/>
        <v/>
      </c>
      <c r="AG137" s="822" t="str">
        <f t="shared" si="32"/>
        <v/>
      </c>
      <c r="AI137" s="822" t="str">
        <f t="shared" si="33"/>
        <v/>
      </c>
      <c r="AK137" s="822" t="str">
        <f t="shared" si="34"/>
        <v/>
      </c>
      <c r="AM137" s="822" t="str">
        <f t="shared" si="35"/>
        <v/>
      </c>
      <c r="AO137" s="822" t="str">
        <f t="shared" si="36"/>
        <v/>
      </c>
      <c r="AQ137" s="822" t="str">
        <f t="shared" si="37"/>
        <v/>
      </c>
    </row>
    <row r="138" spans="5:43" x14ac:dyDescent="0.25">
      <c r="E138" s="822" t="str">
        <f t="shared" si="22"/>
        <v/>
      </c>
      <c r="G138" s="822" t="str">
        <f t="shared" si="22"/>
        <v/>
      </c>
      <c r="I138" s="822" t="str">
        <f t="shared" si="38"/>
        <v/>
      </c>
      <c r="K138" s="822" t="str">
        <f t="shared" si="39"/>
        <v/>
      </c>
      <c r="M138" s="822" t="str">
        <f t="shared" si="40"/>
        <v/>
      </c>
      <c r="O138" s="822" t="str">
        <f t="shared" si="23"/>
        <v/>
      </c>
      <c r="Q138" s="822" t="str">
        <f t="shared" si="24"/>
        <v/>
      </c>
      <c r="S138" s="822" t="str">
        <f t="shared" si="25"/>
        <v/>
      </c>
      <c r="U138" s="822" t="str">
        <f t="shared" si="26"/>
        <v/>
      </c>
      <c r="W138" s="822" t="str">
        <f t="shared" si="27"/>
        <v/>
      </c>
      <c r="Y138" s="822" t="str">
        <f t="shared" si="28"/>
        <v/>
      </c>
      <c r="AA138" s="822" t="str">
        <f t="shared" si="29"/>
        <v/>
      </c>
      <c r="AC138" s="822" t="str">
        <f t="shared" si="30"/>
        <v/>
      </c>
      <c r="AE138" s="822" t="str">
        <f t="shared" si="31"/>
        <v/>
      </c>
      <c r="AG138" s="822" t="str">
        <f t="shared" si="32"/>
        <v/>
      </c>
      <c r="AI138" s="822" t="str">
        <f t="shared" si="33"/>
        <v/>
      </c>
      <c r="AK138" s="822" t="str">
        <f t="shared" si="34"/>
        <v/>
      </c>
      <c r="AM138" s="822" t="str">
        <f t="shared" si="35"/>
        <v/>
      </c>
      <c r="AO138" s="822" t="str">
        <f t="shared" si="36"/>
        <v/>
      </c>
      <c r="AQ138" s="822" t="str">
        <f t="shared" si="37"/>
        <v/>
      </c>
    </row>
    <row r="139" spans="5:43" x14ac:dyDescent="0.25">
      <c r="E139" s="822" t="str">
        <f t="shared" si="22"/>
        <v/>
      </c>
      <c r="G139" s="822" t="str">
        <f t="shared" si="22"/>
        <v/>
      </c>
      <c r="I139" s="822" t="str">
        <f t="shared" si="38"/>
        <v/>
      </c>
      <c r="K139" s="822" t="str">
        <f t="shared" si="39"/>
        <v/>
      </c>
      <c r="M139" s="822" t="str">
        <f t="shared" si="40"/>
        <v/>
      </c>
      <c r="O139" s="822" t="str">
        <f t="shared" si="23"/>
        <v/>
      </c>
      <c r="Q139" s="822" t="str">
        <f t="shared" si="24"/>
        <v/>
      </c>
      <c r="S139" s="822" t="str">
        <f t="shared" si="25"/>
        <v/>
      </c>
      <c r="U139" s="822" t="str">
        <f t="shared" si="26"/>
        <v/>
      </c>
      <c r="W139" s="822" t="str">
        <f t="shared" si="27"/>
        <v/>
      </c>
      <c r="Y139" s="822" t="str">
        <f t="shared" si="28"/>
        <v/>
      </c>
      <c r="AA139" s="822" t="str">
        <f t="shared" si="29"/>
        <v/>
      </c>
      <c r="AC139" s="822" t="str">
        <f t="shared" si="30"/>
        <v/>
      </c>
      <c r="AE139" s="822" t="str">
        <f t="shared" si="31"/>
        <v/>
      </c>
      <c r="AG139" s="822" t="str">
        <f t="shared" si="32"/>
        <v/>
      </c>
      <c r="AI139" s="822" t="str">
        <f t="shared" si="33"/>
        <v/>
      </c>
      <c r="AK139" s="822" t="str">
        <f t="shared" si="34"/>
        <v/>
      </c>
      <c r="AM139" s="822" t="str">
        <f t="shared" si="35"/>
        <v/>
      </c>
      <c r="AO139" s="822" t="str">
        <f t="shared" si="36"/>
        <v/>
      </c>
      <c r="AQ139" s="822" t="str">
        <f t="shared" si="37"/>
        <v/>
      </c>
    </row>
    <row r="140" spans="5:43" x14ac:dyDescent="0.25">
      <c r="E140" s="822" t="str">
        <f t="shared" ref="E140:G203" si="41">IF(OR($B140=0,D140=0),"",D140/$B140)</f>
        <v/>
      </c>
      <c r="G140" s="822" t="str">
        <f t="shared" si="41"/>
        <v/>
      </c>
      <c r="I140" s="822" t="str">
        <f t="shared" si="38"/>
        <v/>
      </c>
      <c r="K140" s="822" t="str">
        <f t="shared" si="39"/>
        <v/>
      </c>
      <c r="M140" s="822" t="str">
        <f t="shared" si="40"/>
        <v/>
      </c>
      <c r="O140" s="822" t="str">
        <f t="shared" si="23"/>
        <v/>
      </c>
      <c r="Q140" s="822" t="str">
        <f t="shared" si="24"/>
        <v/>
      </c>
      <c r="S140" s="822" t="str">
        <f t="shared" si="25"/>
        <v/>
      </c>
      <c r="U140" s="822" t="str">
        <f t="shared" si="26"/>
        <v/>
      </c>
      <c r="W140" s="822" t="str">
        <f t="shared" si="27"/>
        <v/>
      </c>
      <c r="Y140" s="822" t="str">
        <f t="shared" si="28"/>
        <v/>
      </c>
      <c r="AA140" s="822" t="str">
        <f t="shared" si="29"/>
        <v/>
      </c>
      <c r="AC140" s="822" t="str">
        <f t="shared" si="30"/>
        <v/>
      </c>
      <c r="AE140" s="822" t="str">
        <f t="shared" si="31"/>
        <v/>
      </c>
      <c r="AG140" s="822" t="str">
        <f t="shared" si="32"/>
        <v/>
      </c>
      <c r="AI140" s="822" t="str">
        <f t="shared" si="33"/>
        <v/>
      </c>
      <c r="AK140" s="822" t="str">
        <f t="shared" si="34"/>
        <v/>
      </c>
      <c r="AM140" s="822" t="str">
        <f t="shared" si="35"/>
        <v/>
      </c>
      <c r="AO140" s="822" t="str">
        <f t="shared" si="36"/>
        <v/>
      </c>
      <c r="AQ140" s="822" t="str">
        <f t="shared" si="37"/>
        <v/>
      </c>
    </row>
    <row r="141" spans="5:43" x14ac:dyDescent="0.25">
      <c r="E141" s="822" t="str">
        <f t="shared" si="41"/>
        <v/>
      </c>
      <c r="G141" s="822" t="str">
        <f t="shared" si="41"/>
        <v/>
      </c>
      <c r="I141" s="822" t="str">
        <f t="shared" si="38"/>
        <v/>
      </c>
      <c r="K141" s="822" t="str">
        <f t="shared" si="39"/>
        <v/>
      </c>
      <c r="M141" s="822" t="str">
        <f t="shared" si="40"/>
        <v/>
      </c>
      <c r="O141" s="822" t="str">
        <f t="shared" ref="O141:O204" si="42">IF(OR($B141=0,N141=0),"",N141/$B141)</f>
        <v/>
      </c>
      <c r="Q141" s="822" t="str">
        <f t="shared" ref="Q141:Q204" si="43">IF(OR($B141=0,P141=0),"",P141/$B141)</f>
        <v/>
      </c>
      <c r="S141" s="822" t="str">
        <f t="shared" ref="S141:S204" si="44">IF(OR($B141=0,R141=0),"",R141/$B141)</f>
        <v/>
      </c>
      <c r="U141" s="822" t="str">
        <f t="shared" ref="U141:U204" si="45">IF(OR($B141=0,T141=0),"",T141/$B141)</f>
        <v/>
      </c>
      <c r="W141" s="822" t="str">
        <f t="shared" ref="W141:W204" si="46">IF(OR($B141=0,V141=0),"",V141/$B141)</f>
        <v/>
      </c>
      <c r="Y141" s="822" t="str">
        <f t="shared" ref="Y141:Y204" si="47">IF(OR($B141=0,X141=0),"",X141/$B141)</f>
        <v/>
      </c>
      <c r="AA141" s="822" t="str">
        <f t="shared" ref="AA141:AA204" si="48">IF(OR($B141=0,Z141=0),"",Z141/$B141)</f>
        <v/>
      </c>
      <c r="AC141" s="822" t="str">
        <f t="shared" ref="AC141:AC204" si="49">IF(OR($B141=0,AB141=0),"",AB141/$B141)</f>
        <v/>
      </c>
      <c r="AE141" s="822" t="str">
        <f t="shared" ref="AE141:AE204" si="50">IF(OR($B141=0,AD141=0),"",AD141/$B141)</f>
        <v/>
      </c>
      <c r="AG141" s="822" t="str">
        <f t="shared" ref="AG141:AG204" si="51">IF(OR($B141=0,AF141=0),"",AF141/$B141)</f>
        <v/>
      </c>
      <c r="AI141" s="822" t="str">
        <f t="shared" ref="AI141:AI204" si="52">IF(OR($B141=0,AH141=0),"",AH141/$B141)</f>
        <v/>
      </c>
      <c r="AK141" s="822" t="str">
        <f t="shared" ref="AK141:AK204" si="53">IF(OR($B141=0,AJ141=0),"",AJ141/$B141)</f>
        <v/>
      </c>
      <c r="AM141" s="822" t="str">
        <f t="shared" ref="AM141:AM204" si="54">IF(OR($B141=0,AL141=0),"",AL141/$B141)</f>
        <v/>
      </c>
      <c r="AO141" s="822" t="str">
        <f t="shared" ref="AO141:AO204" si="55">IF(OR($B141=0,AN141=0),"",AN141/$B141)</f>
        <v/>
      </c>
      <c r="AQ141" s="822" t="str">
        <f t="shared" ref="AQ141:AQ204" si="56">IF(OR($B141=0,AP141=0),"",AP141/$B141)</f>
        <v/>
      </c>
    </row>
    <row r="142" spans="5:43" x14ac:dyDescent="0.25">
      <c r="E142" s="822" t="str">
        <f t="shared" si="41"/>
        <v/>
      </c>
      <c r="G142" s="822" t="str">
        <f t="shared" si="41"/>
        <v/>
      </c>
      <c r="I142" s="822" t="str">
        <f t="shared" si="38"/>
        <v/>
      </c>
      <c r="K142" s="822" t="str">
        <f t="shared" si="39"/>
        <v/>
      </c>
      <c r="M142" s="822" t="str">
        <f t="shared" si="40"/>
        <v/>
      </c>
      <c r="O142" s="822" t="str">
        <f t="shared" si="42"/>
        <v/>
      </c>
      <c r="Q142" s="822" t="str">
        <f t="shared" si="43"/>
        <v/>
      </c>
      <c r="S142" s="822" t="str">
        <f t="shared" si="44"/>
        <v/>
      </c>
      <c r="U142" s="822" t="str">
        <f t="shared" si="45"/>
        <v/>
      </c>
      <c r="W142" s="822" t="str">
        <f t="shared" si="46"/>
        <v/>
      </c>
      <c r="Y142" s="822" t="str">
        <f t="shared" si="47"/>
        <v/>
      </c>
      <c r="AA142" s="822" t="str">
        <f t="shared" si="48"/>
        <v/>
      </c>
      <c r="AC142" s="822" t="str">
        <f t="shared" si="49"/>
        <v/>
      </c>
      <c r="AE142" s="822" t="str">
        <f t="shared" si="50"/>
        <v/>
      </c>
      <c r="AG142" s="822" t="str">
        <f t="shared" si="51"/>
        <v/>
      </c>
      <c r="AI142" s="822" t="str">
        <f t="shared" si="52"/>
        <v/>
      </c>
      <c r="AK142" s="822" t="str">
        <f t="shared" si="53"/>
        <v/>
      </c>
      <c r="AM142" s="822" t="str">
        <f t="shared" si="54"/>
        <v/>
      </c>
      <c r="AO142" s="822" t="str">
        <f t="shared" si="55"/>
        <v/>
      </c>
      <c r="AQ142" s="822" t="str">
        <f t="shared" si="56"/>
        <v/>
      </c>
    </row>
    <row r="143" spans="5:43" x14ac:dyDescent="0.25">
      <c r="E143" s="822" t="str">
        <f t="shared" si="41"/>
        <v/>
      </c>
      <c r="G143" s="822" t="str">
        <f t="shared" si="41"/>
        <v/>
      </c>
      <c r="I143" s="822" t="str">
        <f t="shared" si="38"/>
        <v/>
      </c>
      <c r="K143" s="822" t="str">
        <f t="shared" si="39"/>
        <v/>
      </c>
      <c r="M143" s="822" t="str">
        <f t="shared" si="40"/>
        <v/>
      </c>
      <c r="O143" s="822" t="str">
        <f t="shared" si="42"/>
        <v/>
      </c>
      <c r="Q143" s="822" t="str">
        <f t="shared" si="43"/>
        <v/>
      </c>
      <c r="S143" s="822" t="str">
        <f t="shared" si="44"/>
        <v/>
      </c>
      <c r="U143" s="822" t="str">
        <f t="shared" si="45"/>
        <v/>
      </c>
      <c r="W143" s="822" t="str">
        <f t="shared" si="46"/>
        <v/>
      </c>
      <c r="Y143" s="822" t="str">
        <f t="shared" si="47"/>
        <v/>
      </c>
      <c r="AA143" s="822" t="str">
        <f t="shared" si="48"/>
        <v/>
      </c>
      <c r="AC143" s="822" t="str">
        <f t="shared" si="49"/>
        <v/>
      </c>
      <c r="AE143" s="822" t="str">
        <f t="shared" si="50"/>
        <v/>
      </c>
      <c r="AG143" s="822" t="str">
        <f t="shared" si="51"/>
        <v/>
      </c>
      <c r="AI143" s="822" t="str">
        <f t="shared" si="52"/>
        <v/>
      </c>
      <c r="AK143" s="822" t="str">
        <f t="shared" si="53"/>
        <v/>
      </c>
      <c r="AM143" s="822" t="str">
        <f t="shared" si="54"/>
        <v/>
      </c>
      <c r="AO143" s="822" t="str">
        <f t="shared" si="55"/>
        <v/>
      </c>
      <c r="AQ143" s="822" t="str">
        <f t="shared" si="56"/>
        <v/>
      </c>
    </row>
    <row r="144" spans="5:43" x14ac:dyDescent="0.25">
      <c r="E144" s="822" t="str">
        <f t="shared" si="41"/>
        <v/>
      </c>
      <c r="G144" s="822" t="str">
        <f t="shared" si="41"/>
        <v/>
      </c>
      <c r="I144" s="822" t="str">
        <f t="shared" si="38"/>
        <v/>
      </c>
      <c r="K144" s="822" t="str">
        <f t="shared" si="39"/>
        <v/>
      </c>
      <c r="M144" s="822" t="str">
        <f t="shared" si="40"/>
        <v/>
      </c>
      <c r="O144" s="822" t="str">
        <f t="shared" si="42"/>
        <v/>
      </c>
      <c r="Q144" s="822" t="str">
        <f t="shared" si="43"/>
        <v/>
      </c>
      <c r="S144" s="822" t="str">
        <f t="shared" si="44"/>
        <v/>
      </c>
      <c r="U144" s="822" t="str">
        <f t="shared" si="45"/>
        <v/>
      </c>
      <c r="W144" s="822" t="str">
        <f t="shared" si="46"/>
        <v/>
      </c>
      <c r="Y144" s="822" t="str">
        <f t="shared" si="47"/>
        <v/>
      </c>
      <c r="AA144" s="822" t="str">
        <f t="shared" si="48"/>
        <v/>
      </c>
      <c r="AC144" s="822" t="str">
        <f t="shared" si="49"/>
        <v/>
      </c>
      <c r="AE144" s="822" t="str">
        <f t="shared" si="50"/>
        <v/>
      </c>
      <c r="AG144" s="822" t="str">
        <f t="shared" si="51"/>
        <v/>
      </c>
      <c r="AI144" s="822" t="str">
        <f t="shared" si="52"/>
        <v/>
      </c>
      <c r="AK144" s="822" t="str">
        <f t="shared" si="53"/>
        <v/>
      </c>
      <c r="AM144" s="822" t="str">
        <f t="shared" si="54"/>
        <v/>
      </c>
      <c r="AO144" s="822" t="str">
        <f t="shared" si="55"/>
        <v/>
      </c>
      <c r="AQ144" s="822" t="str">
        <f t="shared" si="56"/>
        <v/>
      </c>
    </row>
    <row r="145" spans="5:43" x14ac:dyDescent="0.25">
      <c r="E145" s="822" t="str">
        <f t="shared" si="41"/>
        <v/>
      </c>
      <c r="G145" s="822" t="str">
        <f t="shared" si="41"/>
        <v/>
      </c>
      <c r="I145" s="822" t="str">
        <f t="shared" si="38"/>
        <v/>
      </c>
      <c r="K145" s="822" t="str">
        <f t="shared" si="39"/>
        <v/>
      </c>
      <c r="M145" s="822" t="str">
        <f t="shared" si="40"/>
        <v/>
      </c>
      <c r="O145" s="822" t="str">
        <f t="shared" si="42"/>
        <v/>
      </c>
      <c r="Q145" s="822" t="str">
        <f t="shared" si="43"/>
        <v/>
      </c>
      <c r="S145" s="822" t="str">
        <f t="shared" si="44"/>
        <v/>
      </c>
      <c r="U145" s="822" t="str">
        <f t="shared" si="45"/>
        <v/>
      </c>
      <c r="W145" s="822" t="str">
        <f t="shared" si="46"/>
        <v/>
      </c>
      <c r="Y145" s="822" t="str">
        <f t="shared" si="47"/>
        <v/>
      </c>
      <c r="AA145" s="822" t="str">
        <f t="shared" si="48"/>
        <v/>
      </c>
      <c r="AC145" s="822" t="str">
        <f t="shared" si="49"/>
        <v/>
      </c>
      <c r="AE145" s="822" t="str">
        <f t="shared" si="50"/>
        <v/>
      </c>
      <c r="AG145" s="822" t="str">
        <f t="shared" si="51"/>
        <v/>
      </c>
      <c r="AI145" s="822" t="str">
        <f t="shared" si="52"/>
        <v/>
      </c>
      <c r="AK145" s="822" t="str">
        <f t="shared" si="53"/>
        <v/>
      </c>
      <c r="AM145" s="822" t="str">
        <f t="shared" si="54"/>
        <v/>
      </c>
      <c r="AO145" s="822" t="str">
        <f t="shared" si="55"/>
        <v/>
      </c>
      <c r="AQ145" s="822" t="str">
        <f t="shared" si="56"/>
        <v/>
      </c>
    </row>
    <row r="146" spans="5:43" x14ac:dyDescent="0.25">
      <c r="E146" s="822" t="str">
        <f t="shared" si="41"/>
        <v/>
      </c>
      <c r="G146" s="822" t="str">
        <f t="shared" si="41"/>
        <v/>
      </c>
      <c r="I146" s="822" t="str">
        <f t="shared" si="38"/>
        <v/>
      </c>
      <c r="K146" s="822" t="str">
        <f t="shared" si="39"/>
        <v/>
      </c>
      <c r="M146" s="822" t="str">
        <f t="shared" si="40"/>
        <v/>
      </c>
      <c r="O146" s="822" t="str">
        <f t="shared" si="42"/>
        <v/>
      </c>
      <c r="Q146" s="822" t="str">
        <f t="shared" si="43"/>
        <v/>
      </c>
      <c r="S146" s="822" t="str">
        <f t="shared" si="44"/>
        <v/>
      </c>
      <c r="U146" s="822" t="str">
        <f t="shared" si="45"/>
        <v/>
      </c>
      <c r="W146" s="822" t="str">
        <f t="shared" si="46"/>
        <v/>
      </c>
      <c r="Y146" s="822" t="str">
        <f t="shared" si="47"/>
        <v/>
      </c>
      <c r="AA146" s="822" t="str">
        <f t="shared" si="48"/>
        <v/>
      </c>
      <c r="AC146" s="822" t="str">
        <f t="shared" si="49"/>
        <v/>
      </c>
      <c r="AE146" s="822" t="str">
        <f t="shared" si="50"/>
        <v/>
      </c>
      <c r="AG146" s="822" t="str">
        <f t="shared" si="51"/>
        <v/>
      </c>
      <c r="AI146" s="822" t="str">
        <f t="shared" si="52"/>
        <v/>
      </c>
      <c r="AK146" s="822" t="str">
        <f t="shared" si="53"/>
        <v/>
      </c>
      <c r="AM146" s="822" t="str">
        <f t="shared" si="54"/>
        <v/>
      </c>
      <c r="AO146" s="822" t="str">
        <f t="shared" si="55"/>
        <v/>
      </c>
      <c r="AQ146" s="822" t="str">
        <f t="shared" si="56"/>
        <v/>
      </c>
    </row>
    <row r="147" spans="5:43" x14ac:dyDescent="0.25">
      <c r="E147" s="822" t="str">
        <f t="shared" si="41"/>
        <v/>
      </c>
      <c r="G147" s="822" t="str">
        <f t="shared" si="41"/>
        <v/>
      </c>
      <c r="I147" s="822" t="str">
        <f t="shared" si="38"/>
        <v/>
      </c>
      <c r="K147" s="822" t="str">
        <f t="shared" si="39"/>
        <v/>
      </c>
      <c r="M147" s="822" t="str">
        <f t="shared" si="40"/>
        <v/>
      </c>
      <c r="O147" s="822" t="str">
        <f t="shared" si="42"/>
        <v/>
      </c>
      <c r="Q147" s="822" t="str">
        <f t="shared" si="43"/>
        <v/>
      </c>
      <c r="S147" s="822" t="str">
        <f t="shared" si="44"/>
        <v/>
      </c>
      <c r="U147" s="822" t="str">
        <f t="shared" si="45"/>
        <v/>
      </c>
      <c r="W147" s="822" t="str">
        <f t="shared" si="46"/>
        <v/>
      </c>
      <c r="Y147" s="822" t="str">
        <f t="shared" si="47"/>
        <v/>
      </c>
      <c r="AA147" s="822" t="str">
        <f t="shared" si="48"/>
        <v/>
      </c>
      <c r="AC147" s="822" t="str">
        <f t="shared" si="49"/>
        <v/>
      </c>
      <c r="AE147" s="822" t="str">
        <f t="shared" si="50"/>
        <v/>
      </c>
      <c r="AG147" s="822" t="str">
        <f t="shared" si="51"/>
        <v/>
      </c>
      <c r="AI147" s="822" t="str">
        <f t="shared" si="52"/>
        <v/>
      </c>
      <c r="AK147" s="822" t="str">
        <f t="shared" si="53"/>
        <v/>
      </c>
      <c r="AM147" s="822" t="str">
        <f t="shared" si="54"/>
        <v/>
      </c>
      <c r="AO147" s="822" t="str">
        <f t="shared" si="55"/>
        <v/>
      </c>
      <c r="AQ147" s="822" t="str">
        <f t="shared" si="56"/>
        <v/>
      </c>
    </row>
    <row r="148" spans="5:43" x14ac:dyDescent="0.25">
      <c r="E148" s="822" t="str">
        <f t="shared" si="41"/>
        <v/>
      </c>
      <c r="G148" s="822" t="str">
        <f t="shared" si="41"/>
        <v/>
      </c>
      <c r="I148" s="822" t="str">
        <f t="shared" si="38"/>
        <v/>
      </c>
      <c r="K148" s="822" t="str">
        <f t="shared" si="39"/>
        <v/>
      </c>
      <c r="M148" s="822" t="str">
        <f t="shared" si="40"/>
        <v/>
      </c>
      <c r="O148" s="822" t="str">
        <f t="shared" si="42"/>
        <v/>
      </c>
      <c r="Q148" s="822" t="str">
        <f t="shared" si="43"/>
        <v/>
      </c>
      <c r="S148" s="822" t="str">
        <f t="shared" si="44"/>
        <v/>
      </c>
      <c r="U148" s="822" t="str">
        <f t="shared" si="45"/>
        <v/>
      </c>
      <c r="W148" s="822" t="str">
        <f t="shared" si="46"/>
        <v/>
      </c>
      <c r="Y148" s="822" t="str">
        <f t="shared" si="47"/>
        <v/>
      </c>
      <c r="AA148" s="822" t="str">
        <f t="shared" si="48"/>
        <v/>
      </c>
      <c r="AC148" s="822" t="str">
        <f t="shared" si="49"/>
        <v/>
      </c>
      <c r="AE148" s="822" t="str">
        <f t="shared" si="50"/>
        <v/>
      </c>
      <c r="AG148" s="822" t="str">
        <f t="shared" si="51"/>
        <v/>
      </c>
      <c r="AI148" s="822" t="str">
        <f t="shared" si="52"/>
        <v/>
      </c>
      <c r="AK148" s="822" t="str">
        <f t="shared" si="53"/>
        <v/>
      </c>
      <c r="AM148" s="822" t="str">
        <f t="shared" si="54"/>
        <v/>
      </c>
      <c r="AO148" s="822" t="str">
        <f t="shared" si="55"/>
        <v/>
      </c>
      <c r="AQ148" s="822" t="str">
        <f t="shared" si="56"/>
        <v/>
      </c>
    </row>
    <row r="149" spans="5:43" x14ac:dyDescent="0.25">
      <c r="E149" s="822" t="str">
        <f t="shared" si="41"/>
        <v/>
      </c>
      <c r="G149" s="822" t="str">
        <f t="shared" si="41"/>
        <v/>
      </c>
      <c r="I149" s="822" t="str">
        <f t="shared" si="38"/>
        <v/>
      </c>
      <c r="K149" s="822" t="str">
        <f t="shared" si="39"/>
        <v/>
      </c>
      <c r="M149" s="822" t="str">
        <f t="shared" si="40"/>
        <v/>
      </c>
      <c r="O149" s="822" t="str">
        <f t="shared" si="42"/>
        <v/>
      </c>
      <c r="Q149" s="822" t="str">
        <f t="shared" si="43"/>
        <v/>
      </c>
      <c r="S149" s="822" t="str">
        <f t="shared" si="44"/>
        <v/>
      </c>
      <c r="U149" s="822" t="str">
        <f t="shared" si="45"/>
        <v/>
      </c>
      <c r="W149" s="822" t="str">
        <f t="shared" si="46"/>
        <v/>
      </c>
      <c r="Y149" s="822" t="str">
        <f t="shared" si="47"/>
        <v/>
      </c>
      <c r="AA149" s="822" t="str">
        <f t="shared" si="48"/>
        <v/>
      </c>
      <c r="AC149" s="822" t="str">
        <f t="shared" si="49"/>
        <v/>
      </c>
      <c r="AE149" s="822" t="str">
        <f t="shared" si="50"/>
        <v/>
      </c>
      <c r="AG149" s="822" t="str">
        <f t="shared" si="51"/>
        <v/>
      </c>
      <c r="AI149" s="822" t="str">
        <f t="shared" si="52"/>
        <v/>
      </c>
      <c r="AK149" s="822" t="str">
        <f t="shared" si="53"/>
        <v/>
      </c>
      <c r="AM149" s="822" t="str">
        <f t="shared" si="54"/>
        <v/>
      </c>
      <c r="AO149" s="822" t="str">
        <f t="shared" si="55"/>
        <v/>
      </c>
      <c r="AQ149" s="822" t="str">
        <f t="shared" si="56"/>
        <v/>
      </c>
    </row>
    <row r="150" spans="5:43" x14ac:dyDescent="0.25">
      <c r="E150" s="822" t="str">
        <f t="shared" si="41"/>
        <v/>
      </c>
      <c r="G150" s="822" t="str">
        <f t="shared" si="41"/>
        <v/>
      </c>
      <c r="I150" s="822" t="str">
        <f t="shared" si="38"/>
        <v/>
      </c>
      <c r="K150" s="822" t="str">
        <f t="shared" si="39"/>
        <v/>
      </c>
      <c r="M150" s="822" t="str">
        <f t="shared" si="40"/>
        <v/>
      </c>
      <c r="O150" s="822" t="str">
        <f t="shared" si="42"/>
        <v/>
      </c>
      <c r="Q150" s="822" t="str">
        <f t="shared" si="43"/>
        <v/>
      </c>
      <c r="S150" s="822" t="str">
        <f t="shared" si="44"/>
        <v/>
      </c>
      <c r="U150" s="822" t="str">
        <f t="shared" si="45"/>
        <v/>
      </c>
      <c r="W150" s="822" t="str">
        <f t="shared" si="46"/>
        <v/>
      </c>
      <c r="Y150" s="822" t="str">
        <f t="shared" si="47"/>
        <v/>
      </c>
      <c r="AA150" s="822" t="str">
        <f t="shared" si="48"/>
        <v/>
      </c>
      <c r="AC150" s="822" t="str">
        <f t="shared" si="49"/>
        <v/>
      </c>
      <c r="AE150" s="822" t="str">
        <f t="shared" si="50"/>
        <v/>
      </c>
      <c r="AG150" s="822" t="str">
        <f t="shared" si="51"/>
        <v/>
      </c>
      <c r="AI150" s="822" t="str">
        <f t="shared" si="52"/>
        <v/>
      </c>
      <c r="AK150" s="822" t="str">
        <f t="shared" si="53"/>
        <v/>
      </c>
      <c r="AM150" s="822" t="str">
        <f t="shared" si="54"/>
        <v/>
      </c>
      <c r="AO150" s="822" t="str">
        <f t="shared" si="55"/>
        <v/>
      </c>
      <c r="AQ150" s="822" t="str">
        <f t="shared" si="56"/>
        <v/>
      </c>
    </row>
    <row r="151" spans="5:43" x14ac:dyDescent="0.25">
      <c r="E151" s="822" t="str">
        <f t="shared" si="41"/>
        <v/>
      </c>
      <c r="G151" s="822" t="str">
        <f t="shared" si="41"/>
        <v/>
      </c>
      <c r="I151" s="822" t="str">
        <f t="shared" si="38"/>
        <v/>
      </c>
      <c r="K151" s="822" t="str">
        <f t="shared" si="39"/>
        <v/>
      </c>
      <c r="M151" s="822" t="str">
        <f t="shared" si="40"/>
        <v/>
      </c>
      <c r="O151" s="822" t="str">
        <f t="shared" si="42"/>
        <v/>
      </c>
      <c r="Q151" s="822" t="str">
        <f t="shared" si="43"/>
        <v/>
      </c>
      <c r="S151" s="822" t="str">
        <f t="shared" si="44"/>
        <v/>
      </c>
      <c r="U151" s="822" t="str">
        <f t="shared" si="45"/>
        <v/>
      </c>
      <c r="W151" s="822" t="str">
        <f t="shared" si="46"/>
        <v/>
      </c>
      <c r="Y151" s="822" t="str">
        <f t="shared" si="47"/>
        <v/>
      </c>
      <c r="AA151" s="822" t="str">
        <f t="shared" si="48"/>
        <v/>
      </c>
      <c r="AC151" s="822" t="str">
        <f t="shared" si="49"/>
        <v/>
      </c>
      <c r="AE151" s="822" t="str">
        <f t="shared" si="50"/>
        <v/>
      </c>
      <c r="AG151" s="822" t="str">
        <f t="shared" si="51"/>
        <v/>
      </c>
      <c r="AI151" s="822" t="str">
        <f t="shared" si="52"/>
        <v/>
      </c>
      <c r="AK151" s="822" t="str">
        <f t="shared" si="53"/>
        <v/>
      </c>
      <c r="AM151" s="822" t="str">
        <f t="shared" si="54"/>
        <v/>
      </c>
      <c r="AO151" s="822" t="str">
        <f t="shared" si="55"/>
        <v/>
      </c>
      <c r="AQ151" s="822" t="str">
        <f t="shared" si="56"/>
        <v/>
      </c>
    </row>
    <row r="152" spans="5:43" x14ac:dyDescent="0.25">
      <c r="E152" s="822" t="str">
        <f t="shared" si="41"/>
        <v/>
      </c>
      <c r="G152" s="822" t="str">
        <f t="shared" si="41"/>
        <v/>
      </c>
      <c r="I152" s="822" t="str">
        <f t="shared" si="38"/>
        <v/>
      </c>
      <c r="K152" s="822" t="str">
        <f t="shared" si="39"/>
        <v/>
      </c>
      <c r="M152" s="822" t="str">
        <f t="shared" si="40"/>
        <v/>
      </c>
      <c r="O152" s="822" t="str">
        <f t="shared" si="42"/>
        <v/>
      </c>
      <c r="Q152" s="822" t="str">
        <f t="shared" si="43"/>
        <v/>
      </c>
      <c r="S152" s="822" t="str">
        <f t="shared" si="44"/>
        <v/>
      </c>
      <c r="U152" s="822" t="str">
        <f t="shared" si="45"/>
        <v/>
      </c>
      <c r="W152" s="822" t="str">
        <f t="shared" si="46"/>
        <v/>
      </c>
      <c r="Y152" s="822" t="str">
        <f t="shared" si="47"/>
        <v/>
      </c>
      <c r="AA152" s="822" t="str">
        <f t="shared" si="48"/>
        <v/>
      </c>
      <c r="AC152" s="822" t="str">
        <f t="shared" si="49"/>
        <v/>
      </c>
      <c r="AE152" s="822" t="str">
        <f t="shared" si="50"/>
        <v/>
      </c>
      <c r="AG152" s="822" t="str">
        <f t="shared" si="51"/>
        <v/>
      </c>
      <c r="AI152" s="822" t="str">
        <f t="shared" si="52"/>
        <v/>
      </c>
      <c r="AK152" s="822" t="str">
        <f t="shared" si="53"/>
        <v/>
      </c>
      <c r="AM152" s="822" t="str">
        <f t="shared" si="54"/>
        <v/>
      </c>
      <c r="AO152" s="822" t="str">
        <f t="shared" si="55"/>
        <v/>
      </c>
      <c r="AQ152" s="822" t="str">
        <f t="shared" si="56"/>
        <v/>
      </c>
    </row>
    <row r="153" spans="5:43" x14ac:dyDescent="0.25">
      <c r="E153" s="822" t="str">
        <f t="shared" si="41"/>
        <v/>
      </c>
      <c r="G153" s="822" t="str">
        <f t="shared" si="41"/>
        <v/>
      </c>
      <c r="I153" s="822" t="str">
        <f t="shared" si="38"/>
        <v/>
      </c>
      <c r="K153" s="822" t="str">
        <f t="shared" si="39"/>
        <v/>
      </c>
      <c r="M153" s="822" t="str">
        <f t="shared" si="40"/>
        <v/>
      </c>
      <c r="O153" s="822" t="str">
        <f t="shared" si="42"/>
        <v/>
      </c>
      <c r="Q153" s="822" t="str">
        <f t="shared" si="43"/>
        <v/>
      </c>
      <c r="S153" s="822" t="str">
        <f t="shared" si="44"/>
        <v/>
      </c>
      <c r="U153" s="822" t="str">
        <f t="shared" si="45"/>
        <v/>
      </c>
      <c r="W153" s="822" t="str">
        <f t="shared" si="46"/>
        <v/>
      </c>
      <c r="Y153" s="822" t="str">
        <f t="shared" si="47"/>
        <v/>
      </c>
      <c r="AA153" s="822" t="str">
        <f t="shared" si="48"/>
        <v/>
      </c>
      <c r="AC153" s="822" t="str">
        <f t="shared" si="49"/>
        <v/>
      </c>
      <c r="AE153" s="822" t="str">
        <f t="shared" si="50"/>
        <v/>
      </c>
      <c r="AG153" s="822" t="str">
        <f t="shared" si="51"/>
        <v/>
      </c>
      <c r="AI153" s="822" t="str">
        <f t="shared" si="52"/>
        <v/>
      </c>
      <c r="AK153" s="822" t="str">
        <f t="shared" si="53"/>
        <v/>
      </c>
      <c r="AM153" s="822" t="str">
        <f t="shared" si="54"/>
        <v/>
      </c>
      <c r="AO153" s="822" t="str">
        <f t="shared" si="55"/>
        <v/>
      </c>
      <c r="AQ153" s="822" t="str">
        <f t="shared" si="56"/>
        <v/>
      </c>
    </row>
    <row r="154" spans="5:43" x14ac:dyDescent="0.25">
      <c r="E154" s="822" t="str">
        <f t="shared" si="41"/>
        <v/>
      </c>
      <c r="G154" s="822" t="str">
        <f t="shared" si="41"/>
        <v/>
      </c>
      <c r="I154" s="822" t="str">
        <f t="shared" si="38"/>
        <v/>
      </c>
      <c r="K154" s="822" t="str">
        <f t="shared" si="39"/>
        <v/>
      </c>
      <c r="M154" s="822" t="str">
        <f t="shared" si="40"/>
        <v/>
      </c>
      <c r="O154" s="822" t="str">
        <f t="shared" si="42"/>
        <v/>
      </c>
      <c r="Q154" s="822" t="str">
        <f t="shared" si="43"/>
        <v/>
      </c>
      <c r="S154" s="822" t="str">
        <f t="shared" si="44"/>
        <v/>
      </c>
      <c r="U154" s="822" t="str">
        <f t="shared" si="45"/>
        <v/>
      </c>
      <c r="W154" s="822" t="str">
        <f t="shared" si="46"/>
        <v/>
      </c>
      <c r="Y154" s="822" t="str">
        <f t="shared" si="47"/>
        <v/>
      </c>
      <c r="AA154" s="822" t="str">
        <f t="shared" si="48"/>
        <v/>
      </c>
      <c r="AC154" s="822" t="str">
        <f t="shared" si="49"/>
        <v/>
      </c>
      <c r="AE154" s="822" t="str">
        <f t="shared" si="50"/>
        <v/>
      </c>
      <c r="AG154" s="822" t="str">
        <f t="shared" si="51"/>
        <v/>
      </c>
      <c r="AI154" s="822" t="str">
        <f t="shared" si="52"/>
        <v/>
      </c>
      <c r="AK154" s="822" t="str">
        <f t="shared" si="53"/>
        <v/>
      </c>
      <c r="AM154" s="822" t="str">
        <f t="shared" si="54"/>
        <v/>
      </c>
      <c r="AO154" s="822" t="str">
        <f t="shared" si="55"/>
        <v/>
      </c>
      <c r="AQ154" s="822" t="str">
        <f t="shared" si="56"/>
        <v/>
      </c>
    </row>
    <row r="155" spans="5:43" x14ac:dyDescent="0.25">
      <c r="E155" s="822" t="str">
        <f t="shared" si="41"/>
        <v/>
      </c>
      <c r="G155" s="822" t="str">
        <f t="shared" si="41"/>
        <v/>
      </c>
      <c r="I155" s="822" t="str">
        <f t="shared" si="38"/>
        <v/>
      </c>
      <c r="K155" s="822" t="str">
        <f t="shared" si="39"/>
        <v/>
      </c>
      <c r="M155" s="822" t="str">
        <f t="shared" si="40"/>
        <v/>
      </c>
      <c r="O155" s="822" t="str">
        <f t="shared" si="42"/>
        <v/>
      </c>
      <c r="Q155" s="822" t="str">
        <f t="shared" si="43"/>
        <v/>
      </c>
      <c r="S155" s="822" t="str">
        <f t="shared" si="44"/>
        <v/>
      </c>
      <c r="U155" s="822" t="str">
        <f t="shared" si="45"/>
        <v/>
      </c>
      <c r="W155" s="822" t="str">
        <f t="shared" si="46"/>
        <v/>
      </c>
      <c r="Y155" s="822" t="str">
        <f t="shared" si="47"/>
        <v/>
      </c>
      <c r="AA155" s="822" t="str">
        <f t="shared" si="48"/>
        <v/>
      </c>
      <c r="AC155" s="822" t="str">
        <f t="shared" si="49"/>
        <v/>
      </c>
      <c r="AE155" s="822" t="str">
        <f t="shared" si="50"/>
        <v/>
      </c>
      <c r="AG155" s="822" t="str">
        <f t="shared" si="51"/>
        <v/>
      </c>
      <c r="AI155" s="822" t="str">
        <f t="shared" si="52"/>
        <v/>
      </c>
      <c r="AK155" s="822" t="str">
        <f t="shared" si="53"/>
        <v/>
      </c>
      <c r="AM155" s="822" t="str">
        <f t="shared" si="54"/>
        <v/>
      </c>
      <c r="AO155" s="822" t="str">
        <f t="shared" si="55"/>
        <v/>
      </c>
      <c r="AQ155" s="822" t="str">
        <f t="shared" si="56"/>
        <v/>
      </c>
    </row>
    <row r="156" spans="5:43" x14ac:dyDescent="0.25">
      <c r="E156" s="822" t="str">
        <f t="shared" si="41"/>
        <v/>
      </c>
      <c r="G156" s="822" t="str">
        <f t="shared" si="41"/>
        <v/>
      </c>
      <c r="I156" s="822" t="str">
        <f t="shared" si="38"/>
        <v/>
      </c>
      <c r="K156" s="822" t="str">
        <f t="shared" si="39"/>
        <v/>
      </c>
      <c r="M156" s="822" t="str">
        <f t="shared" si="40"/>
        <v/>
      </c>
      <c r="O156" s="822" t="str">
        <f t="shared" si="42"/>
        <v/>
      </c>
      <c r="Q156" s="822" t="str">
        <f t="shared" si="43"/>
        <v/>
      </c>
      <c r="S156" s="822" t="str">
        <f t="shared" si="44"/>
        <v/>
      </c>
      <c r="U156" s="822" t="str">
        <f t="shared" si="45"/>
        <v/>
      </c>
      <c r="W156" s="822" t="str">
        <f t="shared" si="46"/>
        <v/>
      </c>
      <c r="Y156" s="822" t="str">
        <f t="shared" si="47"/>
        <v/>
      </c>
      <c r="AA156" s="822" t="str">
        <f t="shared" si="48"/>
        <v/>
      </c>
      <c r="AC156" s="822" t="str">
        <f t="shared" si="49"/>
        <v/>
      </c>
      <c r="AE156" s="822" t="str">
        <f t="shared" si="50"/>
        <v/>
      </c>
      <c r="AG156" s="822" t="str">
        <f t="shared" si="51"/>
        <v/>
      </c>
      <c r="AI156" s="822" t="str">
        <f t="shared" si="52"/>
        <v/>
      </c>
      <c r="AK156" s="822" t="str">
        <f t="shared" si="53"/>
        <v/>
      </c>
      <c r="AM156" s="822" t="str">
        <f t="shared" si="54"/>
        <v/>
      </c>
      <c r="AO156" s="822" t="str">
        <f t="shared" si="55"/>
        <v/>
      </c>
      <c r="AQ156" s="822" t="str">
        <f t="shared" si="56"/>
        <v/>
      </c>
    </row>
    <row r="157" spans="5:43" x14ac:dyDescent="0.25">
      <c r="E157" s="822" t="str">
        <f t="shared" si="41"/>
        <v/>
      </c>
      <c r="G157" s="822" t="str">
        <f t="shared" si="41"/>
        <v/>
      </c>
      <c r="I157" s="822" t="str">
        <f t="shared" si="38"/>
        <v/>
      </c>
      <c r="K157" s="822" t="str">
        <f t="shared" si="39"/>
        <v/>
      </c>
      <c r="M157" s="822" t="str">
        <f t="shared" si="40"/>
        <v/>
      </c>
      <c r="O157" s="822" t="str">
        <f t="shared" si="42"/>
        <v/>
      </c>
      <c r="Q157" s="822" t="str">
        <f t="shared" si="43"/>
        <v/>
      </c>
      <c r="S157" s="822" t="str">
        <f t="shared" si="44"/>
        <v/>
      </c>
      <c r="U157" s="822" t="str">
        <f t="shared" si="45"/>
        <v/>
      </c>
      <c r="W157" s="822" t="str">
        <f t="shared" si="46"/>
        <v/>
      </c>
      <c r="Y157" s="822" t="str">
        <f t="shared" si="47"/>
        <v/>
      </c>
      <c r="AA157" s="822" t="str">
        <f t="shared" si="48"/>
        <v/>
      </c>
      <c r="AC157" s="822" t="str">
        <f t="shared" si="49"/>
        <v/>
      </c>
      <c r="AE157" s="822" t="str">
        <f t="shared" si="50"/>
        <v/>
      </c>
      <c r="AG157" s="822" t="str">
        <f t="shared" si="51"/>
        <v/>
      </c>
      <c r="AI157" s="822" t="str">
        <f t="shared" si="52"/>
        <v/>
      </c>
      <c r="AK157" s="822" t="str">
        <f t="shared" si="53"/>
        <v/>
      </c>
      <c r="AM157" s="822" t="str">
        <f t="shared" si="54"/>
        <v/>
      </c>
      <c r="AO157" s="822" t="str">
        <f t="shared" si="55"/>
        <v/>
      </c>
      <c r="AQ157" s="822" t="str">
        <f t="shared" si="56"/>
        <v/>
      </c>
    </row>
    <row r="158" spans="5:43" x14ac:dyDescent="0.25">
      <c r="E158" s="822" t="str">
        <f t="shared" si="41"/>
        <v/>
      </c>
      <c r="G158" s="822" t="str">
        <f t="shared" si="41"/>
        <v/>
      </c>
      <c r="I158" s="822" t="str">
        <f t="shared" si="38"/>
        <v/>
      </c>
      <c r="K158" s="822" t="str">
        <f t="shared" si="39"/>
        <v/>
      </c>
      <c r="M158" s="822" t="str">
        <f t="shared" si="40"/>
        <v/>
      </c>
      <c r="O158" s="822" t="str">
        <f t="shared" si="42"/>
        <v/>
      </c>
      <c r="Q158" s="822" t="str">
        <f t="shared" si="43"/>
        <v/>
      </c>
      <c r="S158" s="822" t="str">
        <f t="shared" si="44"/>
        <v/>
      </c>
      <c r="U158" s="822" t="str">
        <f t="shared" si="45"/>
        <v/>
      </c>
      <c r="W158" s="822" t="str">
        <f t="shared" si="46"/>
        <v/>
      </c>
      <c r="Y158" s="822" t="str">
        <f t="shared" si="47"/>
        <v/>
      </c>
      <c r="AA158" s="822" t="str">
        <f t="shared" si="48"/>
        <v/>
      </c>
      <c r="AC158" s="822" t="str">
        <f t="shared" si="49"/>
        <v/>
      </c>
      <c r="AE158" s="822" t="str">
        <f t="shared" si="50"/>
        <v/>
      </c>
      <c r="AG158" s="822" t="str">
        <f t="shared" si="51"/>
        <v/>
      </c>
      <c r="AI158" s="822" t="str">
        <f t="shared" si="52"/>
        <v/>
      </c>
      <c r="AK158" s="822" t="str">
        <f t="shared" si="53"/>
        <v/>
      </c>
      <c r="AM158" s="822" t="str">
        <f t="shared" si="54"/>
        <v/>
      </c>
      <c r="AO158" s="822" t="str">
        <f t="shared" si="55"/>
        <v/>
      </c>
      <c r="AQ158" s="822" t="str">
        <f t="shared" si="56"/>
        <v/>
      </c>
    </row>
    <row r="159" spans="5:43" x14ac:dyDescent="0.25">
      <c r="E159" s="822" t="str">
        <f t="shared" si="41"/>
        <v/>
      </c>
      <c r="G159" s="822" t="str">
        <f t="shared" si="41"/>
        <v/>
      </c>
      <c r="I159" s="822" t="str">
        <f t="shared" si="38"/>
        <v/>
      </c>
      <c r="K159" s="822" t="str">
        <f t="shared" si="39"/>
        <v/>
      </c>
      <c r="M159" s="822" t="str">
        <f t="shared" si="40"/>
        <v/>
      </c>
      <c r="O159" s="822" t="str">
        <f t="shared" si="42"/>
        <v/>
      </c>
      <c r="Q159" s="822" t="str">
        <f t="shared" si="43"/>
        <v/>
      </c>
      <c r="S159" s="822" t="str">
        <f t="shared" si="44"/>
        <v/>
      </c>
      <c r="U159" s="822" t="str">
        <f t="shared" si="45"/>
        <v/>
      </c>
      <c r="W159" s="822" t="str">
        <f t="shared" si="46"/>
        <v/>
      </c>
      <c r="Y159" s="822" t="str">
        <f t="shared" si="47"/>
        <v/>
      </c>
      <c r="AA159" s="822" t="str">
        <f t="shared" si="48"/>
        <v/>
      </c>
      <c r="AC159" s="822" t="str">
        <f t="shared" si="49"/>
        <v/>
      </c>
      <c r="AE159" s="822" t="str">
        <f t="shared" si="50"/>
        <v/>
      </c>
      <c r="AG159" s="822" t="str">
        <f t="shared" si="51"/>
        <v/>
      </c>
      <c r="AI159" s="822" t="str">
        <f t="shared" si="52"/>
        <v/>
      </c>
      <c r="AK159" s="822" t="str">
        <f t="shared" si="53"/>
        <v/>
      </c>
      <c r="AM159" s="822" t="str">
        <f t="shared" si="54"/>
        <v/>
      </c>
      <c r="AO159" s="822" t="str">
        <f t="shared" si="55"/>
        <v/>
      </c>
      <c r="AQ159" s="822" t="str">
        <f t="shared" si="56"/>
        <v/>
      </c>
    </row>
    <row r="160" spans="5:43" x14ac:dyDescent="0.25">
      <c r="E160" s="822" t="str">
        <f t="shared" si="41"/>
        <v/>
      </c>
      <c r="G160" s="822" t="str">
        <f t="shared" si="41"/>
        <v/>
      </c>
      <c r="I160" s="822" t="str">
        <f t="shared" si="38"/>
        <v/>
      </c>
      <c r="K160" s="822" t="str">
        <f t="shared" si="39"/>
        <v/>
      </c>
      <c r="M160" s="822" t="str">
        <f t="shared" si="40"/>
        <v/>
      </c>
      <c r="O160" s="822" t="str">
        <f t="shared" si="42"/>
        <v/>
      </c>
      <c r="Q160" s="822" t="str">
        <f t="shared" si="43"/>
        <v/>
      </c>
      <c r="S160" s="822" t="str">
        <f t="shared" si="44"/>
        <v/>
      </c>
      <c r="U160" s="822" t="str">
        <f t="shared" si="45"/>
        <v/>
      </c>
      <c r="W160" s="822" t="str">
        <f t="shared" si="46"/>
        <v/>
      </c>
      <c r="Y160" s="822" t="str">
        <f t="shared" si="47"/>
        <v/>
      </c>
      <c r="AA160" s="822" t="str">
        <f t="shared" si="48"/>
        <v/>
      </c>
      <c r="AC160" s="822" t="str">
        <f t="shared" si="49"/>
        <v/>
      </c>
      <c r="AE160" s="822" t="str">
        <f t="shared" si="50"/>
        <v/>
      </c>
      <c r="AG160" s="822" t="str">
        <f t="shared" si="51"/>
        <v/>
      </c>
      <c r="AI160" s="822" t="str">
        <f t="shared" si="52"/>
        <v/>
      </c>
      <c r="AK160" s="822" t="str">
        <f t="shared" si="53"/>
        <v/>
      </c>
      <c r="AM160" s="822" t="str">
        <f t="shared" si="54"/>
        <v/>
      </c>
      <c r="AO160" s="822" t="str">
        <f t="shared" si="55"/>
        <v/>
      </c>
      <c r="AQ160" s="822" t="str">
        <f t="shared" si="56"/>
        <v/>
      </c>
    </row>
    <row r="161" spans="5:43" x14ac:dyDescent="0.25">
      <c r="E161" s="822" t="str">
        <f t="shared" si="41"/>
        <v/>
      </c>
      <c r="G161" s="822" t="str">
        <f t="shared" si="41"/>
        <v/>
      </c>
      <c r="I161" s="822" t="str">
        <f t="shared" si="38"/>
        <v/>
      </c>
      <c r="K161" s="822" t="str">
        <f t="shared" si="39"/>
        <v/>
      </c>
      <c r="M161" s="822" t="str">
        <f t="shared" si="40"/>
        <v/>
      </c>
      <c r="O161" s="822" t="str">
        <f t="shared" si="42"/>
        <v/>
      </c>
      <c r="Q161" s="822" t="str">
        <f t="shared" si="43"/>
        <v/>
      </c>
      <c r="S161" s="822" t="str">
        <f t="shared" si="44"/>
        <v/>
      </c>
      <c r="U161" s="822" t="str">
        <f t="shared" si="45"/>
        <v/>
      </c>
      <c r="W161" s="822" t="str">
        <f t="shared" si="46"/>
        <v/>
      </c>
      <c r="Y161" s="822" t="str">
        <f t="shared" si="47"/>
        <v/>
      </c>
      <c r="AA161" s="822" t="str">
        <f t="shared" si="48"/>
        <v/>
      </c>
      <c r="AC161" s="822" t="str">
        <f t="shared" si="49"/>
        <v/>
      </c>
      <c r="AE161" s="822" t="str">
        <f t="shared" si="50"/>
        <v/>
      </c>
      <c r="AG161" s="822" t="str">
        <f t="shared" si="51"/>
        <v/>
      </c>
      <c r="AI161" s="822" t="str">
        <f t="shared" si="52"/>
        <v/>
      </c>
      <c r="AK161" s="822" t="str">
        <f t="shared" si="53"/>
        <v/>
      </c>
      <c r="AM161" s="822" t="str">
        <f t="shared" si="54"/>
        <v/>
      </c>
      <c r="AO161" s="822" t="str">
        <f t="shared" si="55"/>
        <v/>
      </c>
      <c r="AQ161" s="822" t="str">
        <f t="shared" si="56"/>
        <v/>
      </c>
    </row>
    <row r="162" spans="5:43" x14ac:dyDescent="0.25">
      <c r="E162" s="822" t="str">
        <f t="shared" si="41"/>
        <v/>
      </c>
      <c r="G162" s="822" t="str">
        <f t="shared" si="41"/>
        <v/>
      </c>
      <c r="I162" s="822" t="str">
        <f t="shared" si="38"/>
        <v/>
      </c>
      <c r="K162" s="822" t="str">
        <f t="shared" si="39"/>
        <v/>
      </c>
      <c r="M162" s="822" t="str">
        <f t="shared" si="40"/>
        <v/>
      </c>
      <c r="O162" s="822" t="str">
        <f t="shared" si="42"/>
        <v/>
      </c>
      <c r="Q162" s="822" t="str">
        <f t="shared" si="43"/>
        <v/>
      </c>
      <c r="S162" s="822" t="str">
        <f t="shared" si="44"/>
        <v/>
      </c>
      <c r="U162" s="822" t="str">
        <f t="shared" si="45"/>
        <v/>
      </c>
      <c r="W162" s="822" t="str">
        <f t="shared" si="46"/>
        <v/>
      </c>
      <c r="Y162" s="822" t="str">
        <f t="shared" si="47"/>
        <v/>
      </c>
      <c r="AA162" s="822" t="str">
        <f t="shared" si="48"/>
        <v/>
      </c>
      <c r="AC162" s="822" t="str">
        <f t="shared" si="49"/>
        <v/>
      </c>
      <c r="AE162" s="822" t="str">
        <f t="shared" si="50"/>
        <v/>
      </c>
      <c r="AG162" s="822" t="str">
        <f t="shared" si="51"/>
        <v/>
      </c>
      <c r="AI162" s="822" t="str">
        <f t="shared" si="52"/>
        <v/>
      </c>
      <c r="AK162" s="822" t="str">
        <f t="shared" si="53"/>
        <v/>
      </c>
      <c r="AM162" s="822" t="str">
        <f t="shared" si="54"/>
        <v/>
      </c>
      <c r="AO162" s="822" t="str">
        <f t="shared" si="55"/>
        <v/>
      </c>
      <c r="AQ162" s="822" t="str">
        <f t="shared" si="56"/>
        <v/>
      </c>
    </row>
    <row r="163" spans="5:43" x14ac:dyDescent="0.25">
      <c r="E163" s="822" t="str">
        <f t="shared" si="41"/>
        <v/>
      </c>
      <c r="G163" s="822" t="str">
        <f t="shared" si="41"/>
        <v/>
      </c>
      <c r="I163" s="822" t="str">
        <f t="shared" ref="I163:I226" si="57">IF(OR($B163=0,H163=0),"",H163/$B163)</f>
        <v/>
      </c>
      <c r="K163" s="822" t="str">
        <f t="shared" ref="K163:K226" si="58">IF(OR($B163=0,J163=0),"",J163/$B163)</f>
        <v/>
      </c>
      <c r="M163" s="822" t="str">
        <f t="shared" ref="M163:M226" si="59">IF(OR($B163=0,L163=0),"",L163/$B163)</f>
        <v/>
      </c>
      <c r="O163" s="822" t="str">
        <f t="shared" si="42"/>
        <v/>
      </c>
      <c r="Q163" s="822" t="str">
        <f t="shared" si="43"/>
        <v/>
      </c>
      <c r="S163" s="822" t="str">
        <f t="shared" si="44"/>
        <v/>
      </c>
      <c r="U163" s="822" t="str">
        <f t="shared" si="45"/>
        <v/>
      </c>
      <c r="W163" s="822" t="str">
        <f t="shared" si="46"/>
        <v/>
      </c>
      <c r="Y163" s="822" t="str">
        <f t="shared" si="47"/>
        <v/>
      </c>
      <c r="AA163" s="822" t="str">
        <f t="shared" si="48"/>
        <v/>
      </c>
      <c r="AC163" s="822" t="str">
        <f t="shared" si="49"/>
        <v/>
      </c>
      <c r="AE163" s="822" t="str">
        <f t="shared" si="50"/>
        <v/>
      </c>
      <c r="AG163" s="822" t="str">
        <f t="shared" si="51"/>
        <v/>
      </c>
      <c r="AI163" s="822" t="str">
        <f t="shared" si="52"/>
        <v/>
      </c>
      <c r="AK163" s="822" t="str">
        <f t="shared" si="53"/>
        <v/>
      </c>
      <c r="AM163" s="822" t="str">
        <f t="shared" si="54"/>
        <v/>
      </c>
      <c r="AO163" s="822" t="str">
        <f t="shared" si="55"/>
        <v/>
      </c>
      <c r="AQ163" s="822" t="str">
        <f t="shared" si="56"/>
        <v/>
      </c>
    </row>
    <row r="164" spans="5:43" x14ac:dyDescent="0.25">
      <c r="E164" s="822" t="str">
        <f t="shared" si="41"/>
        <v/>
      </c>
      <c r="G164" s="822" t="str">
        <f t="shared" si="41"/>
        <v/>
      </c>
      <c r="I164" s="822" t="str">
        <f t="shared" si="57"/>
        <v/>
      </c>
      <c r="K164" s="822" t="str">
        <f t="shared" si="58"/>
        <v/>
      </c>
      <c r="M164" s="822" t="str">
        <f t="shared" si="59"/>
        <v/>
      </c>
      <c r="O164" s="822" t="str">
        <f t="shared" si="42"/>
        <v/>
      </c>
      <c r="Q164" s="822" t="str">
        <f t="shared" si="43"/>
        <v/>
      </c>
      <c r="S164" s="822" t="str">
        <f t="shared" si="44"/>
        <v/>
      </c>
      <c r="U164" s="822" t="str">
        <f t="shared" si="45"/>
        <v/>
      </c>
      <c r="W164" s="822" t="str">
        <f t="shared" si="46"/>
        <v/>
      </c>
      <c r="Y164" s="822" t="str">
        <f t="shared" si="47"/>
        <v/>
      </c>
      <c r="AA164" s="822" t="str">
        <f t="shared" si="48"/>
        <v/>
      </c>
      <c r="AC164" s="822" t="str">
        <f t="shared" si="49"/>
        <v/>
      </c>
      <c r="AE164" s="822" t="str">
        <f t="shared" si="50"/>
        <v/>
      </c>
      <c r="AG164" s="822" t="str">
        <f t="shared" si="51"/>
        <v/>
      </c>
      <c r="AI164" s="822" t="str">
        <f t="shared" si="52"/>
        <v/>
      </c>
      <c r="AK164" s="822" t="str">
        <f t="shared" si="53"/>
        <v/>
      </c>
      <c r="AM164" s="822" t="str">
        <f t="shared" si="54"/>
        <v/>
      </c>
      <c r="AO164" s="822" t="str">
        <f t="shared" si="55"/>
        <v/>
      </c>
      <c r="AQ164" s="822" t="str">
        <f t="shared" si="56"/>
        <v/>
      </c>
    </row>
    <row r="165" spans="5:43" x14ac:dyDescent="0.25">
      <c r="E165" s="822" t="str">
        <f t="shared" si="41"/>
        <v/>
      </c>
      <c r="G165" s="822" t="str">
        <f t="shared" si="41"/>
        <v/>
      </c>
      <c r="I165" s="822" t="str">
        <f t="shared" si="57"/>
        <v/>
      </c>
      <c r="K165" s="822" t="str">
        <f t="shared" si="58"/>
        <v/>
      </c>
      <c r="M165" s="822" t="str">
        <f t="shared" si="59"/>
        <v/>
      </c>
      <c r="O165" s="822" t="str">
        <f t="shared" si="42"/>
        <v/>
      </c>
      <c r="Q165" s="822" t="str">
        <f t="shared" si="43"/>
        <v/>
      </c>
      <c r="S165" s="822" t="str">
        <f t="shared" si="44"/>
        <v/>
      </c>
      <c r="U165" s="822" t="str">
        <f t="shared" si="45"/>
        <v/>
      </c>
      <c r="W165" s="822" t="str">
        <f t="shared" si="46"/>
        <v/>
      </c>
      <c r="Y165" s="822" t="str">
        <f t="shared" si="47"/>
        <v/>
      </c>
      <c r="AA165" s="822" t="str">
        <f t="shared" si="48"/>
        <v/>
      </c>
      <c r="AC165" s="822" t="str">
        <f t="shared" si="49"/>
        <v/>
      </c>
      <c r="AE165" s="822" t="str">
        <f t="shared" si="50"/>
        <v/>
      </c>
      <c r="AG165" s="822" t="str">
        <f t="shared" si="51"/>
        <v/>
      </c>
      <c r="AI165" s="822" t="str">
        <f t="shared" si="52"/>
        <v/>
      </c>
      <c r="AK165" s="822" t="str">
        <f t="shared" si="53"/>
        <v/>
      </c>
      <c r="AM165" s="822" t="str">
        <f t="shared" si="54"/>
        <v/>
      </c>
      <c r="AO165" s="822" t="str">
        <f t="shared" si="55"/>
        <v/>
      </c>
      <c r="AQ165" s="822" t="str">
        <f t="shared" si="56"/>
        <v/>
      </c>
    </row>
    <row r="166" spans="5:43" x14ac:dyDescent="0.25">
      <c r="E166" s="822" t="str">
        <f t="shared" si="41"/>
        <v/>
      </c>
      <c r="G166" s="822" t="str">
        <f t="shared" si="41"/>
        <v/>
      </c>
      <c r="I166" s="822" t="str">
        <f t="shared" si="57"/>
        <v/>
      </c>
      <c r="K166" s="822" t="str">
        <f t="shared" si="58"/>
        <v/>
      </c>
      <c r="M166" s="822" t="str">
        <f t="shared" si="59"/>
        <v/>
      </c>
      <c r="O166" s="822" t="str">
        <f t="shared" si="42"/>
        <v/>
      </c>
      <c r="Q166" s="822" t="str">
        <f t="shared" si="43"/>
        <v/>
      </c>
      <c r="S166" s="822" t="str">
        <f t="shared" si="44"/>
        <v/>
      </c>
      <c r="U166" s="822" t="str">
        <f t="shared" si="45"/>
        <v/>
      </c>
      <c r="W166" s="822" t="str">
        <f t="shared" si="46"/>
        <v/>
      </c>
      <c r="Y166" s="822" t="str">
        <f t="shared" si="47"/>
        <v/>
      </c>
      <c r="AA166" s="822" t="str">
        <f t="shared" si="48"/>
        <v/>
      </c>
      <c r="AC166" s="822" t="str">
        <f t="shared" si="49"/>
        <v/>
      </c>
      <c r="AE166" s="822" t="str">
        <f t="shared" si="50"/>
        <v/>
      </c>
      <c r="AG166" s="822" t="str">
        <f t="shared" si="51"/>
        <v/>
      </c>
      <c r="AI166" s="822" t="str">
        <f t="shared" si="52"/>
        <v/>
      </c>
      <c r="AK166" s="822" t="str">
        <f t="shared" si="53"/>
        <v/>
      </c>
      <c r="AM166" s="822" t="str">
        <f t="shared" si="54"/>
        <v/>
      </c>
      <c r="AO166" s="822" t="str">
        <f t="shared" si="55"/>
        <v/>
      </c>
      <c r="AQ166" s="822" t="str">
        <f t="shared" si="56"/>
        <v/>
      </c>
    </row>
    <row r="167" spans="5:43" x14ac:dyDescent="0.25">
      <c r="E167" s="822" t="str">
        <f t="shared" si="41"/>
        <v/>
      </c>
      <c r="G167" s="822" t="str">
        <f t="shared" si="41"/>
        <v/>
      </c>
      <c r="I167" s="822" t="str">
        <f t="shared" si="57"/>
        <v/>
      </c>
      <c r="K167" s="822" t="str">
        <f t="shared" si="58"/>
        <v/>
      </c>
      <c r="M167" s="822" t="str">
        <f t="shared" si="59"/>
        <v/>
      </c>
      <c r="O167" s="822" t="str">
        <f t="shared" si="42"/>
        <v/>
      </c>
      <c r="Q167" s="822" t="str">
        <f t="shared" si="43"/>
        <v/>
      </c>
      <c r="S167" s="822" t="str">
        <f t="shared" si="44"/>
        <v/>
      </c>
      <c r="U167" s="822" t="str">
        <f t="shared" si="45"/>
        <v/>
      </c>
      <c r="W167" s="822" t="str">
        <f t="shared" si="46"/>
        <v/>
      </c>
      <c r="Y167" s="822" t="str">
        <f t="shared" si="47"/>
        <v/>
      </c>
      <c r="AA167" s="822" t="str">
        <f t="shared" si="48"/>
        <v/>
      </c>
      <c r="AC167" s="822" t="str">
        <f t="shared" si="49"/>
        <v/>
      </c>
      <c r="AE167" s="822" t="str">
        <f t="shared" si="50"/>
        <v/>
      </c>
      <c r="AG167" s="822" t="str">
        <f t="shared" si="51"/>
        <v/>
      </c>
      <c r="AI167" s="822" t="str">
        <f t="shared" si="52"/>
        <v/>
      </c>
      <c r="AK167" s="822" t="str">
        <f t="shared" si="53"/>
        <v/>
      </c>
      <c r="AM167" s="822" t="str">
        <f t="shared" si="54"/>
        <v/>
      </c>
      <c r="AO167" s="822" t="str">
        <f t="shared" si="55"/>
        <v/>
      </c>
      <c r="AQ167" s="822" t="str">
        <f t="shared" si="56"/>
        <v/>
      </c>
    </row>
    <row r="168" spans="5:43" x14ac:dyDescent="0.25">
      <c r="E168" s="822" t="str">
        <f t="shared" si="41"/>
        <v/>
      </c>
      <c r="G168" s="822" t="str">
        <f t="shared" si="41"/>
        <v/>
      </c>
      <c r="I168" s="822" t="str">
        <f t="shared" si="57"/>
        <v/>
      </c>
      <c r="K168" s="822" t="str">
        <f t="shared" si="58"/>
        <v/>
      </c>
      <c r="M168" s="822" t="str">
        <f t="shared" si="59"/>
        <v/>
      </c>
      <c r="O168" s="822" t="str">
        <f t="shared" si="42"/>
        <v/>
      </c>
      <c r="Q168" s="822" t="str">
        <f t="shared" si="43"/>
        <v/>
      </c>
      <c r="S168" s="822" t="str">
        <f t="shared" si="44"/>
        <v/>
      </c>
      <c r="U168" s="822" t="str">
        <f t="shared" si="45"/>
        <v/>
      </c>
      <c r="W168" s="822" t="str">
        <f t="shared" si="46"/>
        <v/>
      </c>
      <c r="Y168" s="822" t="str">
        <f t="shared" si="47"/>
        <v/>
      </c>
      <c r="AA168" s="822" t="str">
        <f t="shared" si="48"/>
        <v/>
      </c>
      <c r="AC168" s="822" t="str">
        <f t="shared" si="49"/>
        <v/>
      </c>
      <c r="AE168" s="822" t="str">
        <f t="shared" si="50"/>
        <v/>
      </c>
      <c r="AG168" s="822" t="str">
        <f t="shared" si="51"/>
        <v/>
      </c>
      <c r="AI168" s="822" t="str">
        <f t="shared" si="52"/>
        <v/>
      </c>
      <c r="AK168" s="822" t="str">
        <f t="shared" si="53"/>
        <v/>
      </c>
      <c r="AM168" s="822" t="str">
        <f t="shared" si="54"/>
        <v/>
      </c>
      <c r="AO168" s="822" t="str">
        <f t="shared" si="55"/>
        <v/>
      </c>
      <c r="AQ168" s="822" t="str">
        <f t="shared" si="56"/>
        <v/>
      </c>
    </row>
    <row r="169" spans="5:43" x14ac:dyDescent="0.25">
      <c r="E169" s="822" t="str">
        <f t="shared" si="41"/>
        <v/>
      </c>
      <c r="G169" s="822" t="str">
        <f t="shared" si="41"/>
        <v/>
      </c>
      <c r="I169" s="822" t="str">
        <f t="shared" si="57"/>
        <v/>
      </c>
      <c r="K169" s="822" t="str">
        <f t="shared" si="58"/>
        <v/>
      </c>
      <c r="M169" s="822" t="str">
        <f t="shared" si="59"/>
        <v/>
      </c>
      <c r="O169" s="822" t="str">
        <f t="shared" si="42"/>
        <v/>
      </c>
      <c r="Q169" s="822" t="str">
        <f t="shared" si="43"/>
        <v/>
      </c>
      <c r="S169" s="822" t="str">
        <f t="shared" si="44"/>
        <v/>
      </c>
      <c r="U169" s="822" t="str">
        <f t="shared" si="45"/>
        <v/>
      </c>
      <c r="W169" s="822" t="str">
        <f t="shared" si="46"/>
        <v/>
      </c>
      <c r="Y169" s="822" t="str">
        <f t="shared" si="47"/>
        <v/>
      </c>
      <c r="AA169" s="822" t="str">
        <f t="shared" si="48"/>
        <v/>
      </c>
      <c r="AC169" s="822" t="str">
        <f t="shared" si="49"/>
        <v/>
      </c>
      <c r="AE169" s="822" t="str">
        <f t="shared" si="50"/>
        <v/>
      </c>
      <c r="AG169" s="822" t="str">
        <f t="shared" si="51"/>
        <v/>
      </c>
      <c r="AI169" s="822" t="str">
        <f t="shared" si="52"/>
        <v/>
      </c>
      <c r="AK169" s="822" t="str">
        <f t="shared" si="53"/>
        <v/>
      </c>
      <c r="AM169" s="822" t="str">
        <f t="shared" si="54"/>
        <v/>
      </c>
      <c r="AO169" s="822" t="str">
        <f t="shared" si="55"/>
        <v/>
      </c>
      <c r="AQ169" s="822" t="str">
        <f t="shared" si="56"/>
        <v/>
      </c>
    </row>
    <row r="170" spans="5:43" x14ac:dyDescent="0.25">
      <c r="E170" s="822" t="str">
        <f t="shared" si="41"/>
        <v/>
      </c>
      <c r="G170" s="822" t="str">
        <f t="shared" si="41"/>
        <v/>
      </c>
      <c r="I170" s="822" t="str">
        <f t="shared" si="57"/>
        <v/>
      </c>
      <c r="K170" s="822" t="str">
        <f t="shared" si="58"/>
        <v/>
      </c>
      <c r="M170" s="822" t="str">
        <f t="shared" si="59"/>
        <v/>
      </c>
      <c r="O170" s="822" t="str">
        <f t="shared" si="42"/>
        <v/>
      </c>
      <c r="Q170" s="822" t="str">
        <f t="shared" si="43"/>
        <v/>
      </c>
      <c r="S170" s="822" t="str">
        <f t="shared" si="44"/>
        <v/>
      </c>
      <c r="U170" s="822" t="str">
        <f t="shared" si="45"/>
        <v/>
      </c>
      <c r="W170" s="822" t="str">
        <f t="shared" si="46"/>
        <v/>
      </c>
      <c r="Y170" s="822" t="str">
        <f t="shared" si="47"/>
        <v/>
      </c>
      <c r="AA170" s="822" t="str">
        <f t="shared" si="48"/>
        <v/>
      </c>
      <c r="AC170" s="822" t="str">
        <f t="shared" si="49"/>
        <v/>
      </c>
      <c r="AE170" s="822" t="str">
        <f t="shared" si="50"/>
        <v/>
      </c>
      <c r="AG170" s="822" t="str">
        <f t="shared" si="51"/>
        <v/>
      </c>
      <c r="AI170" s="822" t="str">
        <f t="shared" si="52"/>
        <v/>
      </c>
      <c r="AK170" s="822" t="str">
        <f t="shared" si="53"/>
        <v/>
      </c>
      <c r="AM170" s="822" t="str">
        <f t="shared" si="54"/>
        <v/>
      </c>
      <c r="AO170" s="822" t="str">
        <f t="shared" si="55"/>
        <v/>
      </c>
      <c r="AQ170" s="822" t="str">
        <f t="shared" si="56"/>
        <v/>
      </c>
    </row>
    <row r="171" spans="5:43" x14ac:dyDescent="0.25">
      <c r="E171" s="822" t="str">
        <f t="shared" si="41"/>
        <v/>
      </c>
      <c r="G171" s="822" t="str">
        <f t="shared" si="41"/>
        <v/>
      </c>
      <c r="I171" s="822" t="str">
        <f t="shared" si="57"/>
        <v/>
      </c>
      <c r="K171" s="822" t="str">
        <f t="shared" si="58"/>
        <v/>
      </c>
      <c r="M171" s="822" t="str">
        <f t="shared" si="59"/>
        <v/>
      </c>
      <c r="O171" s="822" t="str">
        <f t="shared" si="42"/>
        <v/>
      </c>
      <c r="Q171" s="822" t="str">
        <f t="shared" si="43"/>
        <v/>
      </c>
      <c r="S171" s="822" t="str">
        <f t="shared" si="44"/>
        <v/>
      </c>
      <c r="U171" s="822" t="str">
        <f t="shared" si="45"/>
        <v/>
      </c>
      <c r="W171" s="822" t="str">
        <f t="shared" si="46"/>
        <v/>
      </c>
      <c r="Y171" s="822" t="str">
        <f t="shared" si="47"/>
        <v/>
      </c>
      <c r="AA171" s="822" t="str">
        <f t="shared" si="48"/>
        <v/>
      </c>
      <c r="AC171" s="822" t="str">
        <f t="shared" si="49"/>
        <v/>
      </c>
      <c r="AE171" s="822" t="str">
        <f t="shared" si="50"/>
        <v/>
      </c>
      <c r="AG171" s="822" t="str">
        <f t="shared" si="51"/>
        <v/>
      </c>
      <c r="AI171" s="822" t="str">
        <f t="shared" si="52"/>
        <v/>
      </c>
      <c r="AK171" s="822" t="str">
        <f t="shared" si="53"/>
        <v/>
      </c>
      <c r="AM171" s="822" t="str">
        <f t="shared" si="54"/>
        <v/>
      </c>
      <c r="AO171" s="822" t="str">
        <f t="shared" si="55"/>
        <v/>
      </c>
      <c r="AQ171" s="822" t="str">
        <f t="shared" si="56"/>
        <v/>
      </c>
    </row>
    <row r="172" spans="5:43" x14ac:dyDescent="0.25">
      <c r="E172" s="822" t="str">
        <f t="shared" si="41"/>
        <v/>
      </c>
      <c r="G172" s="822" t="str">
        <f t="shared" si="41"/>
        <v/>
      </c>
      <c r="I172" s="822" t="str">
        <f t="shared" si="57"/>
        <v/>
      </c>
      <c r="K172" s="822" t="str">
        <f t="shared" si="58"/>
        <v/>
      </c>
      <c r="M172" s="822" t="str">
        <f t="shared" si="59"/>
        <v/>
      </c>
      <c r="O172" s="822" t="str">
        <f t="shared" si="42"/>
        <v/>
      </c>
      <c r="Q172" s="822" t="str">
        <f t="shared" si="43"/>
        <v/>
      </c>
      <c r="S172" s="822" t="str">
        <f t="shared" si="44"/>
        <v/>
      </c>
      <c r="U172" s="822" t="str">
        <f t="shared" si="45"/>
        <v/>
      </c>
      <c r="W172" s="822" t="str">
        <f t="shared" si="46"/>
        <v/>
      </c>
      <c r="Y172" s="822" t="str">
        <f t="shared" si="47"/>
        <v/>
      </c>
      <c r="AA172" s="822" t="str">
        <f t="shared" si="48"/>
        <v/>
      </c>
      <c r="AC172" s="822" t="str">
        <f t="shared" si="49"/>
        <v/>
      </c>
      <c r="AE172" s="822" t="str">
        <f t="shared" si="50"/>
        <v/>
      </c>
      <c r="AG172" s="822" t="str">
        <f t="shared" si="51"/>
        <v/>
      </c>
      <c r="AI172" s="822" t="str">
        <f t="shared" si="52"/>
        <v/>
      </c>
      <c r="AK172" s="822" t="str">
        <f t="shared" si="53"/>
        <v/>
      </c>
      <c r="AM172" s="822" t="str">
        <f t="shared" si="54"/>
        <v/>
      </c>
      <c r="AO172" s="822" t="str">
        <f t="shared" si="55"/>
        <v/>
      </c>
      <c r="AQ172" s="822" t="str">
        <f t="shared" si="56"/>
        <v/>
      </c>
    </row>
    <row r="173" spans="5:43" x14ac:dyDescent="0.25">
      <c r="E173" s="822" t="str">
        <f t="shared" si="41"/>
        <v/>
      </c>
      <c r="G173" s="822" t="str">
        <f t="shared" si="41"/>
        <v/>
      </c>
      <c r="I173" s="822" t="str">
        <f t="shared" si="57"/>
        <v/>
      </c>
      <c r="K173" s="822" t="str">
        <f t="shared" si="58"/>
        <v/>
      </c>
      <c r="M173" s="822" t="str">
        <f t="shared" si="59"/>
        <v/>
      </c>
      <c r="O173" s="822" t="str">
        <f t="shared" si="42"/>
        <v/>
      </c>
      <c r="Q173" s="822" t="str">
        <f t="shared" si="43"/>
        <v/>
      </c>
      <c r="S173" s="822" t="str">
        <f t="shared" si="44"/>
        <v/>
      </c>
      <c r="U173" s="822" t="str">
        <f t="shared" si="45"/>
        <v/>
      </c>
      <c r="W173" s="822" t="str">
        <f t="shared" si="46"/>
        <v/>
      </c>
      <c r="Y173" s="822" t="str">
        <f t="shared" si="47"/>
        <v/>
      </c>
      <c r="AA173" s="822" t="str">
        <f t="shared" si="48"/>
        <v/>
      </c>
      <c r="AC173" s="822" t="str">
        <f t="shared" si="49"/>
        <v/>
      </c>
      <c r="AE173" s="822" t="str">
        <f t="shared" si="50"/>
        <v/>
      </c>
      <c r="AG173" s="822" t="str">
        <f t="shared" si="51"/>
        <v/>
      </c>
      <c r="AI173" s="822" t="str">
        <f t="shared" si="52"/>
        <v/>
      </c>
      <c r="AK173" s="822" t="str">
        <f t="shared" si="53"/>
        <v/>
      </c>
      <c r="AM173" s="822" t="str">
        <f t="shared" si="54"/>
        <v/>
      </c>
      <c r="AO173" s="822" t="str">
        <f t="shared" si="55"/>
        <v/>
      </c>
      <c r="AQ173" s="822" t="str">
        <f t="shared" si="56"/>
        <v/>
      </c>
    </row>
    <row r="174" spans="5:43" x14ac:dyDescent="0.25">
      <c r="E174" s="822" t="str">
        <f t="shared" si="41"/>
        <v/>
      </c>
      <c r="G174" s="822" t="str">
        <f t="shared" si="41"/>
        <v/>
      </c>
      <c r="I174" s="822" t="str">
        <f t="shared" si="57"/>
        <v/>
      </c>
      <c r="K174" s="822" t="str">
        <f t="shared" si="58"/>
        <v/>
      </c>
      <c r="M174" s="822" t="str">
        <f t="shared" si="59"/>
        <v/>
      </c>
      <c r="O174" s="822" t="str">
        <f t="shared" si="42"/>
        <v/>
      </c>
      <c r="Q174" s="822" t="str">
        <f t="shared" si="43"/>
        <v/>
      </c>
      <c r="S174" s="822" t="str">
        <f t="shared" si="44"/>
        <v/>
      </c>
      <c r="U174" s="822" t="str">
        <f t="shared" si="45"/>
        <v/>
      </c>
      <c r="W174" s="822" t="str">
        <f t="shared" si="46"/>
        <v/>
      </c>
      <c r="Y174" s="822" t="str">
        <f t="shared" si="47"/>
        <v/>
      </c>
      <c r="AA174" s="822" t="str">
        <f t="shared" si="48"/>
        <v/>
      </c>
      <c r="AC174" s="822" t="str">
        <f t="shared" si="49"/>
        <v/>
      </c>
      <c r="AE174" s="822" t="str">
        <f t="shared" si="50"/>
        <v/>
      </c>
      <c r="AG174" s="822" t="str">
        <f t="shared" si="51"/>
        <v/>
      </c>
      <c r="AI174" s="822" t="str">
        <f t="shared" si="52"/>
        <v/>
      </c>
      <c r="AK174" s="822" t="str">
        <f t="shared" si="53"/>
        <v/>
      </c>
      <c r="AM174" s="822" t="str">
        <f t="shared" si="54"/>
        <v/>
      </c>
      <c r="AO174" s="822" t="str">
        <f t="shared" si="55"/>
        <v/>
      </c>
      <c r="AQ174" s="822" t="str">
        <f t="shared" si="56"/>
        <v/>
      </c>
    </row>
    <row r="175" spans="5:43" x14ac:dyDescent="0.25">
      <c r="E175" s="822" t="str">
        <f t="shared" si="41"/>
        <v/>
      </c>
      <c r="G175" s="822" t="str">
        <f t="shared" si="41"/>
        <v/>
      </c>
      <c r="I175" s="822" t="str">
        <f t="shared" si="57"/>
        <v/>
      </c>
      <c r="K175" s="822" t="str">
        <f t="shared" si="58"/>
        <v/>
      </c>
      <c r="M175" s="822" t="str">
        <f t="shared" si="59"/>
        <v/>
      </c>
      <c r="O175" s="822" t="str">
        <f t="shared" si="42"/>
        <v/>
      </c>
      <c r="Q175" s="822" t="str">
        <f t="shared" si="43"/>
        <v/>
      </c>
      <c r="S175" s="822" t="str">
        <f t="shared" si="44"/>
        <v/>
      </c>
      <c r="U175" s="822" t="str">
        <f t="shared" si="45"/>
        <v/>
      </c>
      <c r="W175" s="822" t="str">
        <f t="shared" si="46"/>
        <v/>
      </c>
      <c r="Y175" s="822" t="str">
        <f t="shared" si="47"/>
        <v/>
      </c>
      <c r="AA175" s="822" t="str">
        <f t="shared" si="48"/>
        <v/>
      </c>
      <c r="AC175" s="822" t="str">
        <f t="shared" si="49"/>
        <v/>
      </c>
      <c r="AE175" s="822" t="str">
        <f t="shared" si="50"/>
        <v/>
      </c>
      <c r="AG175" s="822" t="str">
        <f t="shared" si="51"/>
        <v/>
      </c>
      <c r="AI175" s="822" t="str">
        <f t="shared" si="52"/>
        <v/>
      </c>
      <c r="AK175" s="822" t="str">
        <f t="shared" si="53"/>
        <v/>
      </c>
      <c r="AM175" s="822" t="str">
        <f t="shared" si="54"/>
        <v/>
      </c>
      <c r="AO175" s="822" t="str">
        <f t="shared" si="55"/>
        <v/>
      </c>
      <c r="AQ175" s="822" t="str">
        <f t="shared" si="56"/>
        <v/>
      </c>
    </row>
    <row r="176" spans="5:43" x14ac:dyDescent="0.25">
      <c r="E176" s="822" t="str">
        <f t="shared" si="41"/>
        <v/>
      </c>
      <c r="G176" s="822" t="str">
        <f t="shared" si="41"/>
        <v/>
      </c>
      <c r="I176" s="822" t="str">
        <f t="shared" si="57"/>
        <v/>
      </c>
      <c r="K176" s="822" t="str">
        <f t="shared" si="58"/>
        <v/>
      </c>
      <c r="M176" s="822" t="str">
        <f t="shared" si="59"/>
        <v/>
      </c>
      <c r="O176" s="822" t="str">
        <f t="shared" si="42"/>
        <v/>
      </c>
      <c r="Q176" s="822" t="str">
        <f t="shared" si="43"/>
        <v/>
      </c>
      <c r="S176" s="822" t="str">
        <f t="shared" si="44"/>
        <v/>
      </c>
      <c r="U176" s="822" t="str">
        <f t="shared" si="45"/>
        <v/>
      </c>
      <c r="W176" s="822" t="str">
        <f t="shared" si="46"/>
        <v/>
      </c>
      <c r="Y176" s="822" t="str">
        <f t="shared" si="47"/>
        <v/>
      </c>
      <c r="AA176" s="822" t="str">
        <f t="shared" si="48"/>
        <v/>
      </c>
      <c r="AC176" s="822" t="str">
        <f t="shared" si="49"/>
        <v/>
      </c>
      <c r="AE176" s="822" t="str">
        <f t="shared" si="50"/>
        <v/>
      </c>
      <c r="AG176" s="822" t="str">
        <f t="shared" si="51"/>
        <v/>
      </c>
      <c r="AI176" s="822" t="str">
        <f t="shared" si="52"/>
        <v/>
      </c>
      <c r="AK176" s="822" t="str">
        <f t="shared" si="53"/>
        <v/>
      </c>
      <c r="AM176" s="822" t="str">
        <f t="shared" si="54"/>
        <v/>
      </c>
      <c r="AO176" s="822" t="str">
        <f t="shared" si="55"/>
        <v/>
      </c>
      <c r="AQ176" s="822" t="str">
        <f t="shared" si="56"/>
        <v/>
      </c>
    </row>
    <row r="177" spans="5:43" x14ac:dyDescent="0.25">
      <c r="E177" s="822" t="str">
        <f t="shared" si="41"/>
        <v/>
      </c>
      <c r="G177" s="822" t="str">
        <f t="shared" si="41"/>
        <v/>
      </c>
      <c r="I177" s="822" t="str">
        <f t="shared" si="57"/>
        <v/>
      </c>
      <c r="K177" s="822" t="str">
        <f t="shared" si="58"/>
        <v/>
      </c>
      <c r="M177" s="822" t="str">
        <f t="shared" si="59"/>
        <v/>
      </c>
      <c r="O177" s="822" t="str">
        <f t="shared" si="42"/>
        <v/>
      </c>
      <c r="Q177" s="822" t="str">
        <f t="shared" si="43"/>
        <v/>
      </c>
      <c r="S177" s="822" t="str">
        <f t="shared" si="44"/>
        <v/>
      </c>
      <c r="U177" s="822" t="str">
        <f t="shared" si="45"/>
        <v/>
      </c>
      <c r="W177" s="822" t="str">
        <f t="shared" si="46"/>
        <v/>
      </c>
      <c r="Y177" s="822" t="str">
        <f t="shared" si="47"/>
        <v/>
      </c>
      <c r="AA177" s="822" t="str">
        <f t="shared" si="48"/>
        <v/>
      </c>
      <c r="AC177" s="822" t="str">
        <f t="shared" si="49"/>
        <v/>
      </c>
      <c r="AE177" s="822" t="str">
        <f t="shared" si="50"/>
        <v/>
      </c>
      <c r="AG177" s="822" t="str">
        <f t="shared" si="51"/>
        <v/>
      </c>
      <c r="AI177" s="822" t="str">
        <f t="shared" si="52"/>
        <v/>
      </c>
      <c r="AK177" s="822" t="str">
        <f t="shared" si="53"/>
        <v/>
      </c>
      <c r="AM177" s="822" t="str">
        <f t="shared" si="54"/>
        <v/>
      </c>
      <c r="AO177" s="822" t="str">
        <f t="shared" si="55"/>
        <v/>
      </c>
      <c r="AQ177" s="822" t="str">
        <f t="shared" si="56"/>
        <v/>
      </c>
    </row>
    <row r="178" spans="5:43" x14ac:dyDescent="0.25">
      <c r="E178" s="822" t="str">
        <f t="shared" si="41"/>
        <v/>
      </c>
      <c r="G178" s="822" t="str">
        <f t="shared" si="41"/>
        <v/>
      </c>
      <c r="I178" s="822" t="str">
        <f t="shared" si="57"/>
        <v/>
      </c>
      <c r="K178" s="822" t="str">
        <f t="shared" si="58"/>
        <v/>
      </c>
      <c r="M178" s="822" t="str">
        <f t="shared" si="59"/>
        <v/>
      </c>
      <c r="O178" s="822" t="str">
        <f t="shared" si="42"/>
        <v/>
      </c>
      <c r="Q178" s="822" t="str">
        <f t="shared" si="43"/>
        <v/>
      </c>
      <c r="S178" s="822" t="str">
        <f t="shared" si="44"/>
        <v/>
      </c>
      <c r="U178" s="822" t="str">
        <f t="shared" si="45"/>
        <v/>
      </c>
      <c r="W178" s="822" t="str">
        <f t="shared" si="46"/>
        <v/>
      </c>
      <c r="Y178" s="822" t="str">
        <f t="shared" si="47"/>
        <v/>
      </c>
      <c r="AA178" s="822" t="str">
        <f t="shared" si="48"/>
        <v/>
      </c>
      <c r="AC178" s="822" t="str">
        <f t="shared" si="49"/>
        <v/>
      </c>
      <c r="AE178" s="822" t="str">
        <f t="shared" si="50"/>
        <v/>
      </c>
      <c r="AG178" s="822" t="str">
        <f t="shared" si="51"/>
        <v/>
      </c>
      <c r="AI178" s="822" t="str">
        <f t="shared" si="52"/>
        <v/>
      </c>
      <c r="AK178" s="822" t="str">
        <f t="shared" si="53"/>
        <v/>
      </c>
      <c r="AM178" s="822" t="str">
        <f t="shared" si="54"/>
        <v/>
      </c>
      <c r="AO178" s="822" t="str">
        <f t="shared" si="55"/>
        <v/>
      </c>
      <c r="AQ178" s="822" t="str">
        <f t="shared" si="56"/>
        <v/>
      </c>
    </row>
    <row r="179" spans="5:43" x14ac:dyDescent="0.25">
      <c r="E179" s="822" t="str">
        <f t="shared" si="41"/>
        <v/>
      </c>
      <c r="G179" s="822" t="str">
        <f t="shared" si="41"/>
        <v/>
      </c>
      <c r="I179" s="822" t="str">
        <f t="shared" si="57"/>
        <v/>
      </c>
      <c r="K179" s="822" t="str">
        <f t="shared" si="58"/>
        <v/>
      </c>
      <c r="M179" s="822" t="str">
        <f t="shared" si="59"/>
        <v/>
      </c>
      <c r="O179" s="822" t="str">
        <f t="shared" si="42"/>
        <v/>
      </c>
      <c r="Q179" s="822" t="str">
        <f t="shared" si="43"/>
        <v/>
      </c>
      <c r="S179" s="822" t="str">
        <f t="shared" si="44"/>
        <v/>
      </c>
      <c r="U179" s="822" t="str">
        <f t="shared" si="45"/>
        <v/>
      </c>
      <c r="W179" s="822" t="str">
        <f t="shared" si="46"/>
        <v/>
      </c>
      <c r="Y179" s="822" t="str">
        <f t="shared" si="47"/>
        <v/>
      </c>
      <c r="AA179" s="822" t="str">
        <f t="shared" si="48"/>
        <v/>
      </c>
      <c r="AC179" s="822" t="str">
        <f t="shared" si="49"/>
        <v/>
      </c>
      <c r="AE179" s="822" t="str">
        <f t="shared" si="50"/>
        <v/>
      </c>
      <c r="AG179" s="822" t="str">
        <f t="shared" si="51"/>
        <v/>
      </c>
      <c r="AI179" s="822" t="str">
        <f t="shared" si="52"/>
        <v/>
      </c>
      <c r="AK179" s="822" t="str">
        <f t="shared" si="53"/>
        <v/>
      </c>
      <c r="AM179" s="822" t="str">
        <f t="shared" si="54"/>
        <v/>
      </c>
      <c r="AO179" s="822" t="str">
        <f t="shared" si="55"/>
        <v/>
      </c>
      <c r="AQ179" s="822" t="str">
        <f t="shared" si="56"/>
        <v/>
      </c>
    </row>
    <row r="180" spans="5:43" x14ac:dyDescent="0.25">
      <c r="E180" s="822" t="str">
        <f t="shared" si="41"/>
        <v/>
      </c>
      <c r="G180" s="822" t="str">
        <f t="shared" si="41"/>
        <v/>
      </c>
      <c r="I180" s="822" t="str">
        <f t="shared" si="57"/>
        <v/>
      </c>
      <c r="K180" s="822" t="str">
        <f t="shared" si="58"/>
        <v/>
      </c>
      <c r="M180" s="822" t="str">
        <f t="shared" si="59"/>
        <v/>
      </c>
      <c r="O180" s="822" t="str">
        <f t="shared" si="42"/>
        <v/>
      </c>
      <c r="Q180" s="822" t="str">
        <f t="shared" si="43"/>
        <v/>
      </c>
      <c r="S180" s="822" t="str">
        <f t="shared" si="44"/>
        <v/>
      </c>
      <c r="U180" s="822" t="str">
        <f t="shared" si="45"/>
        <v/>
      </c>
      <c r="W180" s="822" t="str">
        <f t="shared" si="46"/>
        <v/>
      </c>
      <c r="Y180" s="822" t="str">
        <f t="shared" si="47"/>
        <v/>
      </c>
      <c r="AA180" s="822" t="str">
        <f t="shared" si="48"/>
        <v/>
      </c>
      <c r="AC180" s="822" t="str">
        <f t="shared" si="49"/>
        <v/>
      </c>
      <c r="AE180" s="822" t="str">
        <f t="shared" si="50"/>
        <v/>
      </c>
      <c r="AG180" s="822" t="str">
        <f t="shared" si="51"/>
        <v/>
      </c>
      <c r="AI180" s="822" t="str">
        <f t="shared" si="52"/>
        <v/>
      </c>
      <c r="AK180" s="822" t="str">
        <f t="shared" si="53"/>
        <v/>
      </c>
      <c r="AM180" s="822" t="str">
        <f t="shared" si="54"/>
        <v/>
      </c>
      <c r="AO180" s="822" t="str">
        <f t="shared" si="55"/>
        <v/>
      </c>
      <c r="AQ180" s="822" t="str">
        <f t="shared" si="56"/>
        <v/>
      </c>
    </row>
    <row r="181" spans="5:43" x14ac:dyDescent="0.25">
      <c r="E181" s="822" t="str">
        <f t="shared" si="41"/>
        <v/>
      </c>
      <c r="G181" s="822" t="str">
        <f t="shared" si="41"/>
        <v/>
      </c>
      <c r="I181" s="822" t="str">
        <f t="shared" si="57"/>
        <v/>
      </c>
      <c r="K181" s="822" t="str">
        <f t="shared" si="58"/>
        <v/>
      </c>
      <c r="M181" s="822" t="str">
        <f t="shared" si="59"/>
        <v/>
      </c>
      <c r="O181" s="822" t="str">
        <f t="shared" si="42"/>
        <v/>
      </c>
      <c r="Q181" s="822" t="str">
        <f t="shared" si="43"/>
        <v/>
      </c>
      <c r="S181" s="822" t="str">
        <f t="shared" si="44"/>
        <v/>
      </c>
      <c r="U181" s="822" t="str">
        <f t="shared" si="45"/>
        <v/>
      </c>
      <c r="W181" s="822" t="str">
        <f t="shared" si="46"/>
        <v/>
      </c>
      <c r="Y181" s="822" t="str">
        <f t="shared" si="47"/>
        <v/>
      </c>
      <c r="AA181" s="822" t="str">
        <f t="shared" si="48"/>
        <v/>
      </c>
      <c r="AC181" s="822" t="str">
        <f t="shared" si="49"/>
        <v/>
      </c>
      <c r="AE181" s="822" t="str">
        <f t="shared" si="50"/>
        <v/>
      </c>
      <c r="AG181" s="822" t="str">
        <f t="shared" si="51"/>
        <v/>
      </c>
      <c r="AI181" s="822" t="str">
        <f t="shared" si="52"/>
        <v/>
      </c>
      <c r="AK181" s="822" t="str">
        <f t="shared" si="53"/>
        <v/>
      </c>
      <c r="AM181" s="822" t="str">
        <f t="shared" si="54"/>
        <v/>
      </c>
      <c r="AO181" s="822" t="str">
        <f t="shared" si="55"/>
        <v/>
      </c>
      <c r="AQ181" s="822" t="str">
        <f t="shared" si="56"/>
        <v/>
      </c>
    </row>
    <row r="182" spans="5:43" x14ac:dyDescent="0.25">
      <c r="E182" s="822" t="str">
        <f t="shared" si="41"/>
        <v/>
      </c>
      <c r="G182" s="822" t="str">
        <f t="shared" si="41"/>
        <v/>
      </c>
      <c r="I182" s="822" t="str">
        <f t="shared" si="57"/>
        <v/>
      </c>
      <c r="K182" s="822" t="str">
        <f t="shared" si="58"/>
        <v/>
      </c>
      <c r="M182" s="822" t="str">
        <f t="shared" si="59"/>
        <v/>
      </c>
      <c r="O182" s="822" t="str">
        <f t="shared" si="42"/>
        <v/>
      </c>
      <c r="Q182" s="822" t="str">
        <f t="shared" si="43"/>
        <v/>
      </c>
      <c r="S182" s="822" t="str">
        <f t="shared" si="44"/>
        <v/>
      </c>
      <c r="U182" s="822" t="str">
        <f t="shared" si="45"/>
        <v/>
      </c>
      <c r="W182" s="822" t="str">
        <f t="shared" si="46"/>
        <v/>
      </c>
      <c r="Y182" s="822" t="str">
        <f t="shared" si="47"/>
        <v/>
      </c>
      <c r="AA182" s="822" t="str">
        <f t="shared" si="48"/>
        <v/>
      </c>
      <c r="AC182" s="822" t="str">
        <f t="shared" si="49"/>
        <v/>
      </c>
      <c r="AE182" s="822" t="str">
        <f t="shared" si="50"/>
        <v/>
      </c>
      <c r="AG182" s="822" t="str">
        <f t="shared" si="51"/>
        <v/>
      </c>
      <c r="AI182" s="822" t="str">
        <f t="shared" si="52"/>
        <v/>
      </c>
      <c r="AK182" s="822" t="str">
        <f t="shared" si="53"/>
        <v/>
      </c>
      <c r="AM182" s="822" t="str">
        <f t="shared" si="54"/>
        <v/>
      </c>
      <c r="AO182" s="822" t="str">
        <f t="shared" si="55"/>
        <v/>
      </c>
      <c r="AQ182" s="822" t="str">
        <f t="shared" si="56"/>
        <v/>
      </c>
    </row>
    <row r="183" spans="5:43" x14ac:dyDescent="0.25">
      <c r="E183" s="822" t="str">
        <f t="shared" si="41"/>
        <v/>
      </c>
      <c r="G183" s="822" t="str">
        <f t="shared" si="41"/>
        <v/>
      </c>
      <c r="I183" s="822" t="str">
        <f t="shared" si="57"/>
        <v/>
      </c>
      <c r="K183" s="822" t="str">
        <f t="shared" si="58"/>
        <v/>
      </c>
      <c r="M183" s="822" t="str">
        <f t="shared" si="59"/>
        <v/>
      </c>
      <c r="O183" s="822" t="str">
        <f t="shared" si="42"/>
        <v/>
      </c>
      <c r="Q183" s="822" t="str">
        <f t="shared" si="43"/>
        <v/>
      </c>
      <c r="S183" s="822" t="str">
        <f t="shared" si="44"/>
        <v/>
      </c>
      <c r="U183" s="822" t="str">
        <f t="shared" si="45"/>
        <v/>
      </c>
      <c r="W183" s="822" t="str">
        <f t="shared" si="46"/>
        <v/>
      </c>
      <c r="Y183" s="822" t="str">
        <f t="shared" si="47"/>
        <v/>
      </c>
      <c r="AA183" s="822" t="str">
        <f t="shared" si="48"/>
        <v/>
      </c>
      <c r="AC183" s="822" t="str">
        <f t="shared" si="49"/>
        <v/>
      </c>
      <c r="AE183" s="822" t="str">
        <f t="shared" si="50"/>
        <v/>
      </c>
      <c r="AG183" s="822" t="str">
        <f t="shared" si="51"/>
        <v/>
      </c>
      <c r="AI183" s="822" t="str">
        <f t="shared" si="52"/>
        <v/>
      </c>
      <c r="AK183" s="822" t="str">
        <f t="shared" si="53"/>
        <v/>
      </c>
      <c r="AM183" s="822" t="str">
        <f t="shared" si="54"/>
        <v/>
      </c>
      <c r="AO183" s="822" t="str">
        <f t="shared" si="55"/>
        <v/>
      </c>
      <c r="AQ183" s="822" t="str">
        <f t="shared" si="56"/>
        <v/>
      </c>
    </row>
    <row r="184" spans="5:43" x14ac:dyDescent="0.25">
      <c r="E184" s="822" t="str">
        <f t="shared" si="41"/>
        <v/>
      </c>
      <c r="G184" s="822" t="str">
        <f t="shared" si="41"/>
        <v/>
      </c>
      <c r="I184" s="822" t="str">
        <f t="shared" si="57"/>
        <v/>
      </c>
      <c r="K184" s="822" t="str">
        <f t="shared" si="58"/>
        <v/>
      </c>
      <c r="M184" s="822" t="str">
        <f t="shared" si="59"/>
        <v/>
      </c>
      <c r="O184" s="822" t="str">
        <f t="shared" si="42"/>
        <v/>
      </c>
      <c r="Q184" s="822" t="str">
        <f t="shared" si="43"/>
        <v/>
      </c>
      <c r="S184" s="822" t="str">
        <f t="shared" si="44"/>
        <v/>
      </c>
      <c r="U184" s="822" t="str">
        <f t="shared" si="45"/>
        <v/>
      </c>
      <c r="W184" s="822" t="str">
        <f t="shared" si="46"/>
        <v/>
      </c>
      <c r="Y184" s="822" t="str">
        <f t="shared" si="47"/>
        <v/>
      </c>
      <c r="AA184" s="822" t="str">
        <f t="shared" si="48"/>
        <v/>
      </c>
      <c r="AC184" s="822" t="str">
        <f t="shared" si="49"/>
        <v/>
      </c>
      <c r="AE184" s="822" t="str">
        <f t="shared" si="50"/>
        <v/>
      </c>
      <c r="AG184" s="822" t="str">
        <f t="shared" si="51"/>
        <v/>
      </c>
      <c r="AI184" s="822" t="str">
        <f t="shared" si="52"/>
        <v/>
      </c>
      <c r="AK184" s="822" t="str">
        <f t="shared" si="53"/>
        <v/>
      </c>
      <c r="AM184" s="822" t="str">
        <f t="shared" si="54"/>
        <v/>
      </c>
      <c r="AO184" s="822" t="str">
        <f t="shared" si="55"/>
        <v/>
      </c>
      <c r="AQ184" s="822" t="str">
        <f t="shared" si="56"/>
        <v/>
      </c>
    </row>
    <row r="185" spans="5:43" x14ac:dyDescent="0.25">
      <c r="E185" s="822" t="str">
        <f t="shared" si="41"/>
        <v/>
      </c>
      <c r="G185" s="822" t="str">
        <f t="shared" si="41"/>
        <v/>
      </c>
      <c r="I185" s="822" t="str">
        <f t="shared" si="57"/>
        <v/>
      </c>
      <c r="K185" s="822" t="str">
        <f t="shared" si="58"/>
        <v/>
      </c>
      <c r="M185" s="822" t="str">
        <f t="shared" si="59"/>
        <v/>
      </c>
      <c r="O185" s="822" t="str">
        <f t="shared" si="42"/>
        <v/>
      </c>
      <c r="Q185" s="822" t="str">
        <f t="shared" si="43"/>
        <v/>
      </c>
      <c r="S185" s="822" t="str">
        <f t="shared" si="44"/>
        <v/>
      </c>
      <c r="U185" s="822" t="str">
        <f t="shared" si="45"/>
        <v/>
      </c>
      <c r="W185" s="822" t="str">
        <f t="shared" si="46"/>
        <v/>
      </c>
      <c r="Y185" s="822" t="str">
        <f t="shared" si="47"/>
        <v/>
      </c>
      <c r="AA185" s="822" t="str">
        <f t="shared" si="48"/>
        <v/>
      </c>
      <c r="AC185" s="822" t="str">
        <f t="shared" si="49"/>
        <v/>
      </c>
      <c r="AE185" s="822" t="str">
        <f t="shared" si="50"/>
        <v/>
      </c>
      <c r="AG185" s="822" t="str">
        <f t="shared" si="51"/>
        <v/>
      </c>
      <c r="AI185" s="822" t="str">
        <f t="shared" si="52"/>
        <v/>
      </c>
      <c r="AK185" s="822" t="str">
        <f t="shared" si="53"/>
        <v/>
      </c>
      <c r="AM185" s="822" t="str">
        <f t="shared" si="54"/>
        <v/>
      </c>
      <c r="AO185" s="822" t="str">
        <f t="shared" si="55"/>
        <v/>
      </c>
      <c r="AQ185" s="822" t="str">
        <f t="shared" si="56"/>
        <v/>
      </c>
    </row>
    <row r="186" spans="5:43" x14ac:dyDescent="0.25">
      <c r="E186" s="822" t="str">
        <f t="shared" si="41"/>
        <v/>
      </c>
      <c r="G186" s="822" t="str">
        <f t="shared" si="41"/>
        <v/>
      </c>
      <c r="I186" s="822" t="str">
        <f t="shared" si="57"/>
        <v/>
      </c>
      <c r="K186" s="822" t="str">
        <f t="shared" si="58"/>
        <v/>
      </c>
      <c r="M186" s="822" t="str">
        <f t="shared" si="59"/>
        <v/>
      </c>
      <c r="O186" s="822" t="str">
        <f t="shared" si="42"/>
        <v/>
      </c>
      <c r="Q186" s="822" t="str">
        <f t="shared" si="43"/>
        <v/>
      </c>
      <c r="S186" s="822" t="str">
        <f t="shared" si="44"/>
        <v/>
      </c>
      <c r="U186" s="822" t="str">
        <f t="shared" si="45"/>
        <v/>
      </c>
      <c r="W186" s="822" t="str">
        <f t="shared" si="46"/>
        <v/>
      </c>
      <c r="Y186" s="822" t="str">
        <f t="shared" si="47"/>
        <v/>
      </c>
      <c r="AA186" s="822" t="str">
        <f t="shared" si="48"/>
        <v/>
      </c>
      <c r="AC186" s="822" t="str">
        <f t="shared" si="49"/>
        <v/>
      </c>
      <c r="AE186" s="822" t="str">
        <f t="shared" si="50"/>
        <v/>
      </c>
      <c r="AG186" s="822" t="str">
        <f t="shared" si="51"/>
        <v/>
      </c>
      <c r="AI186" s="822" t="str">
        <f t="shared" si="52"/>
        <v/>
      </c>
      <c r="AK186" s="822" t="str">
        <f t="shared" si="53"/>
        <v/>
      </c>
      <c r="AM186" s="822" t="str">
        <f t="shared" si="54"/>
        <v/>
      </c>
      <c r="AO186" s="822" t="str">
        <f t="shared" si="55"/>
        <v/>
      </c>
      <c r="AQ186" s="822" t="str">
        <f t="shared" si="56"/>
        <v/>
      </c>
    </row>
    <row r="187" spans="5:43" x14ac:dyDescent="0.25">
      <c r="E187" s="822" t="str">
        <f t="shared" si="41"/>
        <v/>
      </c>
      <c r="G187" s="822" t="str">
        <f t="shared" si="41"/>
        <v/>
      </c>
      <c r="I187" s="822" t="str">
        <f t="shared" si="57"/>
        <v/>
      </c>
      <c r="K187" s="822" t="str">
        <f t="shared" si="58"/>
        <v/>
      </c>
      <c r="M187" s="822" t="str">
        <f t="shared" si="59"/>
        <v/>
      </c>
      <c r="O187" s="822" t="str">
        <f t="shared" si="42"/>
        <v/>
      </c>
      <c r="Q187" s="822" t="str">
        <f t="shared" si="43"/>
        <v/>
      </c>
      <c r="S187" s="822" t="str">
        <f t="shared" si="44"/>
        <v/>
      </c>
      <c r="U187" s="822" t="str">
        <f t="shared" si="45"/>
        <v/>
      </c>
      <c r="W187" s="822" t="str">
        <f t="shared" si="46"/>
        <v/>
      </c>
      <c r="Y187" s="822" t="str">
        <f t="shared" si="47"/>
        <v/>
      </c>
      <c r="AA187" s="822" t="str">
        <f t="shared" si="48"/>
        <v/>
      </c>
      <c r="AC187" s="822" t="str">
        <f t="shared" si="49"/>
        <v/>
      </c>
      <c r="AE187" s="822" t="str">
        <f t="shared" si="50"/>
        <v/>
      </c>
      <c r="AG187" s="822" t="str">
        <f t="shared" si="51"/>
        <v/>
      </c>
      <c r="AI187" s="822" t="str">
        <f t="shared" si="52"/>
        <v/>
      </c>
      <c r="AK187" s="822" t="str">
        <f t="shared" si="53"/>
        <v/>
      </c>
      <c r="AM187" s="822" t="str">
        <f t="shared" si="54"/>
        <v/>
      </c>
      <c r="AO187" s="822" t="str">
        <f t="shared" si="55"/>
        <v/>
      </c>
      <c r="AQ187" s="822" t="str">
        <f t="shared" si="56"/>
        <v/>
      </c>
    </row>
    <row r="188" spans="5:43" x14ac:dyDescent="0.25">
      <c r="E188" s="822" t="str">
        <f t="shared" si="41"/>
        <v/>
      </c>
      <c r="G188" s="822" t="str">
        <f t="shared" si="41"/>
        <v/>
      </c>
      <c r="I188" s="822" t="str">
        <f t="shared" si="57"/>
        <v/>
      </c>
      <c r="K188" s="822" t="str">
        <f t="shared" si="58"/>
        <v/>
      </c>
      <c r="M188" s="822" t="str">
        <f t="shared" si="59"/>
        <v/>
      </c>
      <c r="O188" s="822" t="str">
        <f t="shared" si="42"/>
        <v/>
      </c>
      <c r="Q188" s="822" t="str">
        <f t="shared" si="43"/>
        <v/>
      </c>
      <c r="S188" s="822" t="str">
        <f t="shared" si="44"/>
        <v/>
      </c>
      <c r="U188" s="822" t="str">
        <f t="shared" si="45"/>
        <v/>
      </c>
      <c r="W188" s="822" t="str">
        <f t="shared" si="46"/>
        <v/>
      </c>
      <c r="Y188" s="822" t="str">
        <f t="shared" si="47"/>
        <v/>
      </c>
      <c r="AA188" s="822" t="str">
        <f t="shared" si="48"/>
        <v/>
      </c>
      <c r="AC188" s="822" t="str">
        <f t="shared" si="49"/>
        <v/>
      </c>
      <c r="AE188" s="822" t="str">
        <f t="shared" si="50"/>
        <v/>
      </c>
      <c r="AG188" s="822" t="str">
        <f t="shared" si="51"/>
        <v/>
      </c>
      <c r="AI188" s="822" t="str">
        <f t="shared" si="52"/>
        <v/>
      </c>
      <c r="AK188" s="822" t="str">
        <f t="shared" si="53"/>
        <v/>
      </c>
      <c r="AM188" s="822" t="str">
        <f t="shared" si="54"/>
        <v/>
      </c>
      <c r="AO188" s="822" t="str">
        <f t="shared" si="55"/>
        <v/>
      </c>
      <c r="AQ188" s="822" t="str">
        <f t="shared" si="56"/>
        <v/>
      </c>
    </row>
    <row r="189" spans="5:43" x14ac:dyDescent="0.25">
      <c r="E189" s="822" t="str">
        <f t="shared" si="41"/>
        <v/>
      </c>
      <c r="G189" s="822" t="str">
        <f t="shared" si="41"/>
        <v/>
      </c>
      <c r="I189" s="822" t="str">
        <f t="shared" si="57"/>
        <v/>
      </c>
      <c r="K189" s="822" t="str">
        <f t="shared" si="58"/>
        <v/>
      </c>
      <c r="M189" s="822" t="str">
        <f t="shared" si="59"/>
        <v/>
      </c>
      <c r="O189" s="822" t="str">
        <f t="shared" si="42"/>
        <v/>
      </c>
      <c r="Q189" s="822" t="str">
        <f t="shared" si="43"/>
        <v/>
      </c>
      <c r="S189" s="822" t="str">
        <f t="shared" si="44"/>
        <v/>
      </c>
      <c r="U189" s="822" t="str">
        <f t="shared" si="45"/>
        <v/>
      </c>
      <c r="W189" s="822" t="str">
        <f t="shared" si="46"/>
        <v/>
      </c>
      <c r="Y189" s="822" t="str">
        <f t="shared" si="47"/>
        <v/>
      </c>
      <c r="AA189" s="822" t="str">
        <f t="shared" si="48"/>
        <v/>
      </c>
      <c r="AC189" s="822" t="str">
        <f t="shared" si="49"/>
        <v/>
      </c>
      <c r="AE189" s="822" t="str">
        <f t="shared" si="50"/>
        <v/>
      </c>
      <c r="AG189" s="822" t="str">
        <f t="shared" si="51"/>
        <v/>
      </c>
      <c r="AI189" s="822" t="str">
        <f t="shared" si="52"/>
        <v/>
      </c>
      <c r="AK189" s="822" t="str">
        <f t="shared" si="53"/>
        <v/>
      </c>
      <c r="AM189" s="822" t="str">
        <f t="shared" si="54"/>
        <v/>
      </c>
      <c r="AO189" s="822" t="str">
        <f t="shared" si="55"/>
        <v/>
      </c>
      <c r="AQ189" s="822" t="str">
        <f t="shared" si="56"/>
        <v/>
      </c>
    </row>
    <row r="190" spans="5:43" x14ac:dyDescent="0.25">
      <c r="E190" s="822" t="str">
        <f t="shared" si="41"/>
        <v/>
      </c>
      <c r="G190" s="822" t="str">
        <f t="shared" si="41"/>
        <v/>
      </c>
      <c r="I190" s="822" t="str">
        <f t="shared" si="57"/>
        <v/>
      </c>
      <c r="K190" s="822" t="str">
        <f t="shared" si="58"/>
        <v/>
      </c>
      <c r="M190" s="822" t="str">
        <f t="shared" si="59"/>
        <v/>
      </c>
      <c r="O190" s="822" t="str">
        <f t="shared" si="42"/>
        <v/>
      </c>
      <c r="Q190" s="822" t="str">
        <f t="shared" si="43"/>
        <v/>
      </c>
      <c r="S190" s="822" t="str">
        <f t="shared" si="44"/>
        <v/>
      </c>
      <c r="U190" s="822" t="str">
        <f t="shared" si="45"/>
        <v/>
      </c>
      <c r="W190" s="822" t="str">
        <f t="shared" si="46"/>
        <v/>
      </c>
      <c r="Y190" s="822" t="str">
        <f t="shared" si="47"/>
        <v/>
      </c>
      <c r="AA190" s="822" t="str">
        <f t="shared" si="48"/>
        <v/>
      </c>
      <c r="AC190" s="822" t="str">
        <f t="shared" si="49"/>
        <v/>
      </c>
      <c r="AE190" s="822" t="str">
        <f t="shared" si="50"/>
        <v/>
      </c>
      <c r="AG190" s="822" t="str">
        <f t="shared" si="51"/>
        <v/>
      </c>
      <c r="AI190" s="822" t="str">
        <f t="shared" si="52"/>
        <v/>
      </c>
      <c r="AK190" s="822" t="str">
        <f t="shared" si="53"/>
        <v/>
      </c>
      <c r="AM190" s="822" t="str">
        <f t="shared" si="54"/>
        <v/>
      </c>
      <c r="AO190" s="822" t="str">
        <f t="shared" si="55"/>
        <v/>
      </c>
      <c r="AQ190" s="822" t="str">
        <f t="shared" si="56"/>
        <v/>
      </c>
    </row>
    <row r="191" spans="5:43" x14ac:dyDescent="0.25">
      <c r="E191" s="822" t="str">
        <f t="shared" si="41"/>
        <v/>
      </c>
      <c r="G191" s="822" t="str">
        <f t="shared" si="41"/>
        <v/>
      </c>
      <c r="I191" s="822" t="str">
        <f t="shared" si="57"/>
        <v/>
      </c>
      <c r="K191" s="822" t="str">
        <f t="shared" si="58"/>
        <v/>
      </c>
      <c r="M191" s="822" t="str">
        <f t="shared" si="59"/>
        <v/>
      </c>
      <c r="O191" s="822" t="str">
        <f t="shared" si="42"/>
        <v/>
      </c>
      <c r="Q191" s="822" t="str">
        <f t="shared" si="43"/>
        <v/>
      </c>
      <c r="S191" s="822" t="str">
        <f t="shared" si="44"/>
        <v/>
      </c>
      <c r="U191" s="822" t="str">
        <f t="shared" si="45"/>
        <v/>
      </c>
      <c r="W191" s="822" t="str">
        <f t="shared" si="46"/>
        <v/>
      </c>
      <c r="Y191" s="822" t="str">
        <f t="shared" si="47"/>
        <v/>
      </c>
      <c r="AA191" s="822" t="str">
        <f t="shared" si="48"/>
        <v/>
      </c>
      <c r="AC191" s="822" t="str">
        <f t="shared" si="49"/>
        <v/>
      </c>
      <c r="AE191" s="822" t="str">
        <f t="shared" si="50"/>
        <v/>
      </c>
      <c r="AG191" s="822" t="str">
        <f t="shared" si="51"/>
        <v/>
      </c>
      <c r="AI191" s="822" t="str">
        <f t="shared" si="52"/>
        <v/>
      </c>
      <c r="AK191" s="822" t="str">
        <f t="shared" si="53"/>
        <v/>
      </c>
      <c r="AM191" s="822" t="str">
        <f t="shared" si="54"/>
        <v/>
      </c>
      <c r="AO191" s="822" t="str">
        <f t="shared" si="55"/>
        <v/>
      </c>
      <c r="AQ191" s="822" t="str">
        <f t="shared" si="56"/>
        <v/>
      </c>
    </row>
    <row r="192" spans="5:43" x14ac:dyDescent="0.25">
      <c r="E192" s="822" t="str">
        <f t="shared" si="41"/>
        <v/>
      </c>
      <c r="G192" s="822" t="str">
        <f t="shared" si="41"/>
        <v/>
      </c>
      <c r="I192" s="822" t="str">
        <f t="shared" si="57"/>
        <v/>
      </c>
      <c r="K192" s="822" t="str">
        <f t="shared" si="58"/>
        <v/>
      </c>
      <c r="M192" s="822" t="str">
        <f t="shared" si="59"/>
        <v/>
      </c>
      <c r="O192" s="822" t="str">
        <f t="shared" si="42"/>
        <v/>
      </c>
      <c r="Q192" s="822" t="str">
        <f t="shared" si="43"/>
        <v/>
      </c>
      <c r="S192" s="822" t="str">
        <f t="shared" si="44"/>
        <v/>
      </c>
      <c r="U192" s="822" t="str">
        <f t="shared" si="45"/>
        <v/>
      </c>
      <c r="W192" s="822" t="str">
        <f t="shared" si="46"/>
        <v/>
      </c>
      <c r="Y192" s="822" t="str">
        <f t="shared" si="47"/>
        <v/>
      </c>
      <c r="AA192" s="822" t="str">
        <f t="shared" si="48"/>
        <v/>
      </c>
      <c r="AC192" s="822" t="str">
        <f t="shared" si="49"/>
        <v/>
      </c>
      <c r="AE192" s="822" t="str">
        <f t="shared" si="50"/>
        <v/>
      </c>
      <c r="AG192" s="822" t="str">
        <f t="shared" si="51"/>
        <v/>
      </c>
      <c r="AI192" s="822" t="str">
        <f t="shared" si="52"/>
        <v/>
      </c>
      <c r="AK192" s="822" t="str">
        <f t="shared" si="53"/>
        <v/>
      </c>
      <c r="AM192" s="822" t="str">
        <f t="shared" si="54"/>
        <v/>
      </c>
      <c r="AO192" s="822" t="str">
        <f t="shared" si="55"/>
        <v/>
      </c>
      <c r="AQ192" s="822" t="str">
        <f t="shared" si="56"/>
        <v/>
      </c>
    </row>
    <row r="193" spans="5:43" x14ac:dyDescent="0.25">
      <c r="E193" s="822" t="str">
        <f t="shared" si="41"/>
        <v/>
      </c>
      <c r="G193" s="822" t="str">
        <f t="shared" si="41"/>
        <v/>
      </c>
      <c r="I193" s="822" t="str">
        <f t="shared" si="57"/>
        <v/>
      </c>
      <c r="K193" s="822" t="str">
        <f t="shared" si="58"/>
        <v/>
      </c>
      <c r="M193" s="822" t="str">
        <f t="shared" si="59"/>
        <v/>
      </c>
      <c r="O193" s="822" t="str">
        <f t="shared" si="42"/>
        <v/>
      </c>
      <c r="Q193" s="822" t="str">
        <f t="shared" si="43"/>
        <v/>
      </c>
      <c r="S193" s="822" t="str">
        <f t="shared" si="44"/>
        <v/>
      </c>
      <c r="U193" s="822" t="str">
        <f t="shared" si="45"/>
        <v/>
      </c>
      <c r="W193" s="822" t="str">
        <f t="shared" si="46"/>
        <v/>
      </c>
      <c r="Y193" s="822" t="str">
        <f t="shared" si="47"/>
        <v/>
      </c>
      <c r="AA193" s="822" t="str">
        <f t="shared" si="48"/>
        <v/>
      </c>
      <c r="AC193" s="822" t="str">
        <f t="shared" si="49"/>
        <v/>
      </c>
      <c r="AE193" s="822" t="str">
        <f t="shared" si="50"/>
        <v/>
      </c>
      <c r="AG193" s="822" t="str">
        <f t="shared" si="51"/>
        <v/>
      </c>
      <c r="AI193" s="822" t="str">
        <f t="shared" si="52"/>
        <v/>
      </c>
      <c r="AK193" s="822" t="str">
        <f t="shared" si="53"/>
        <v/>
      </c>
      <c r="AM193" s="822" t="str">
        <f t="shared" si="54"/>
        <v/>
      </c>
      <c r="AO193" s="822" t="str">
        <f t="shared" si="55"/>
        <v/>
      </c>
      <c r="AQ193" s="822" t="str">
        <f t="shared" si="56"/>
        <v/>
      </c>
    </row>
    <row r="194" spans="5:43" x14ac:dyDescent="0.25">
      <c r="E194" s="822" t="str">
        <f t="shared" si="41"/>
        <v/>
      </c>
      <c r="G194" s="822" t="str">
        <f t="shared" si="41"/>
        <v/>
      </c>
      <c r="I194" s="822" t="str">
        <f t="shared" si="57"/>
        <v/>
      </c>
      <c r="K194" s="822" t="str">
        <f t="shared" si="58"/>
        <v/>
      </c>
      <c r="M194" s="822" t="str">
        <f t="shared" si="59"/>
        <v/>
      </c>
      <c r="O194" s="822" t="str">
        <f t="shared" si="42"/>
        <v/>
      </c>
      <c r="Q194" s="822" t="str">
        <f t="shared" si="43"/>
        <v/>
      </c>
      <c r="S194" s="822" t="str">
        <f t="shared" si="44"/>
        <v/>
      </c>
      <c r="U194" s="822" t="str">
        <f t="shared" si="45"/>
        <v/>
      </c>
      <c r="W194" s="822" t="str">
        <f t="shared" si="46"/>
        <v/>
      </c>
      <c r="Y194" s="822" t="str">
        <f t="shared" si="47"/>
        <v/>
      </c>
      <c r="AA194" s="822" t="str">
        <f t="shared" si="48"/>
        <v/>
      </c>
      <c r="AC194" s="822" t="str">
        <f t="shared" si="49"/>
        <v/>
      </c>
      <c r="AE194" s="822" t="str">
        <f t="shared" si="50"/>
        <v/>
      </c>
      <c r="AG194" s="822" t="str">
        <f t="shared" si="51"/>
        <v/>
      </c>
      <c r="AI194" s="822" t="str">
        <f t="shared" si="52"/>
        <v/>
      </c>
      <c r="AK194" s="822" t="str">
        <f t="shared" si="53"/>
        <v/>
      </c>
      <c r="AM194" s="822" t="str">
        <f t="shared" si="54"/>
        <v/>
      </c>
      <c r="AO194" s="822" t="str">
        <f t="shared" si="55"/>
        <v/>
      </c>
      <c r="AQ194" s="822" t="str">
        <f t="shared" si="56"/>
        <v/>
      </c>
    </row>
    <row r="195" spans="5:43" x14ac:dyDescent="0.25">
      <c r="E195" s="822" t="str">
        <f t="shared" si="41"/>
        <v/>
      </c>
      <c r="G195" s="822" t="str">
        <f t="shared" si="41"/>
        <v/>
      </c>
      <c r="I195" s="822" t="str">
        <f t="shared" si="57"/>
        <v/>
      </c>
      <c r="K195" s="822" t="str">
        <f t="shared" si="58"/>
        <v/>
      </c>
      <c r="M195" s="822" t="str">
        <f t="shared" si="59"/>
        <v/>
      </c>
      <c r="O195" s="822" t="str">
        <f t="shared" si="42"/>
        <v/>
      </c>
      <c r="Q195" s="822" t="str">
        <f t="shared" si="43"/>
        <v/>
      </c>
      <c r="S195" s="822" t="str">
        <f t="shared" si="44"/>
        <v/>
      </c>
      <c r="U195" s="822" t="str">
        <f t="shared" si="45"/>
        <v/>
      </c>
      <c r="W195" s="822" t="str">
        <f t="shared" si="46"/>
        <v/>
      </c>
      <c r="Y195" s="822" t="str">
        <f t="shared" si="47"/>
        <v/>
      </c>
      <c r="AA195" s="822" t="str">
        <f t="shared" si="48"/>
        <v/>
      </c>
      <c r="AC195" s="822" t="str">
        <f t="shared" si="49"/>
        <v/>
      </c>
      <c r="AE195" s="822" t="str">
        <f t="shared" si="50"/>
        <v/>
      </c>
      <c r="AG195" s="822" t="str">
        <f t="shared" si="51"/>
        <v/>
      </c>
      <c r="AI195" s="822" t="str">
        <f t="shared" si="52"/>
        <v/>
      </c>
      <c r="AK195" s="822" t="str">
        <f t="shared" si="53"/>
        <v/>
      </c>
      <c r="AM195" s="822" t="str">
        <f t="shared" si="54"/>
        <v/>
      </c>
      <c r="AO195" s="822" t="str">
        <f t="shared" si="55"/>
        <v/>
      </c>
      <c r="AQ195" s="822" t="str">
        <f t="shared" si="56"/>
        <v/>
      </c>
    </row>
    <row r="196" spans="5:43" x14ac:dyDescent="0.25">
      <c r="E196" s="822" t="str">
        <f t="shared" si="41"/>
        <v/>
      </c>
      <c r="G196" s="822" t="str">
        <f t="shared" si="41"/>
        <v/>
      </c>
      <c r="I196" s="822" t="str">
        <f t="shared" si="57"/>
        <v/>
      </c>
      <c r="K196" s="822" t="str">
        <f t="shared" si="58"/>
        <v/>
      </c>
      <c r="M196" s="822" t="str">
        <f t="shared" si="59"/>
        <v/>
      </c>
      <c r="O196" s="822" t="str">
        <f t="shared" si="42"/>
        <v/>
      </c>
      <c r="Q196" s="822" t="str">
        <f t="shared" si="43"/>
        <v/>
      </c>
      <c r="S196" s="822" t="str">
        <f t="shared" si="44"/>
        <v/>
      </c>
      <c r="U196" s="822" t="str">
        <f t="shared" si="45"/>
        <v/>
      </c>
      <c r="W196" s="822" t="str">
        <f t="shared" si="46"/>
        <v/>
      </c>
      <c r="Y196" s="822" t="str">
        <f t="shared" si="47"/>
        <v/>
      </c>
      <c r="AA196" s="822" t="str">
        <f t="shared" si="48"/>
        <v/>
      </c>
      <c r="AC196" s="822" t="str">
        <f t="shared" si="49"/>
        <v/>
      </c>
      <c r="AE196" s="822" t="str">
        <f t="shared" si="50"/>
        <v/>
      </c>
      <c r="AG196" s="822" t="str">
        <f t="shared" si="51"/>
        <v/>
      </c>
      <c r="AI196" s="822" t="str">
        <f t="shared" si="52"/>
        <v/>
      </c>
      <c r="AK196" s="822" t="str">
        <f t="shared" si="53"/>
        <v/>
      </c>
      <c r="AM196" s="822" t="str">
        <f t="shared" si="54"/>
        <v/>
      </c>
      <c r="AO196" s="822" t="str">
        <f t="shared" si="55"/>
        <v/>
      </c>
      <c r="AQ196" s="822" t="str">
        <f t="shared" si="56"/>
        <v/>
      </c>
    </row>
    <row r="197" spans="5:43" x14ac:dyDescent="0.25">
      <c r="E197" s="822" t="str">
        <f t="shared" si="41"/>
        <v/>
      </c>
      <c r="G197" s="822" t="str">
        <f t="shared" si="41"/>
        <v/>
      </c>
      <c r="I197" s="822" t="str">
        <f t="shared" si="57"/>
        <v/>
      </c>
      <c r="K197" s="822" t="str">
        <f t="shared" si="58"/>
        <v/>
      </c>
      <c r="M197" s="822" t="str">
        <f t="shared" si="59"/>
        <v/>
      </c>
      <c r="O197" s="822" t="str">
        <f t="shared" si="42"/>
        <v/>
      </c>
      <c r="Q197" s="822" t="str">
        <f t="shared" si="43"/>
        <v/>
      </c>
      <c r="S197" s="822" t="str">
        <f t="shared" si="44"/>
        <v/>
      </c>
      <c r="U197" s="822" t="str">
        <f t="shared" si="45"/>
        <v/>
      </c>
      <c r="W197" s="822" t="str">
        <f t="shared" si="46"/>
        <v/>
      </c>
      <c r="Y197" s="822" t="str">
        <f t="shared" si="47"/>
        <v/>
      </c>
      <c r="AA197" s="822" t="str">
        <f t="shared" si="48"/>
        <v/>
      </c>
      <c r="AC197" s="822" t="str">
        <f t="shared" si="49"/>
        <v/>
      </c>
      <c r="AE197" s="822" t="str">
        <f t="shared" si="50"/>
        <v/>
      </c>
      <c r="AG197" s="822" t="str">
        <f t="shared" si="51"/>
        <v/>
      </c>
      <c r="AI197" s="822" t="str">
        <f t="shared" si="52"/>
        <v/>
      </c>
      <c r="AK197" s="822" t="str">
        <f t="shared" si="53"/>
        <v/>
      </c>
      <c r="AM197" s="822" t="str">
        <f t="shared" si="54"/>
        <v/>
      </c>
      <c r="AO197" s="822" t="str">
        <f t="shared" si="55"/>
        <v/>
      </c>
      <c r="AQ197" s="822" t="str">
        <f t="shared" si="56"/>
        <v/>
      </c>
    </row>
    <row r="198" spans="5:43" x14ac:dyDescent="0.25">
      <c r="E198" s="822" t="str">
        <f t="shared" si="41"/>
        <v/>
      </c>
      <c r="G198" s="822" t="str">
        <f t="shared" si="41"/>
        <v/>
      </c>
      <c r="I198" s="822" t="str">
        <f t="shared" si="57"/>
        <v/>
      </c>
      <c r="K198" s="822" t="str">
        <f t="shared" si="58"/>
        <v/>
      </c>
      <c r="M198" s="822" t="str">
        <f t="shared" si="59"/>
        <v/>
      </c>
      <c r="O198" s="822" t="str">
        <f t="shared" si="42"/>
        <v/>
      </c>
      <c r="Q198" s="822" t="str">
        <f t="shared" si="43"/>
        <v/>
      </c>
      <c r="S198" s="822" t="str">
        <f t="shared" si="44"/>
        <v/>
      </c>
      <c r="U198" s="822" t="str">
        <f t="shared" si="45"/>
        <v/>
      </c>
      <c r="W198" s="822" t="str">
        <f t="shared" si="46"/>
        <v/>
      </c>
      <c r="Y198" s="822" t="str">
        <f t="shared" si="47"/>
        <v/>
      </c>
      <c r="AA198" s="822" t="str">
        <f t="shared" si="48"/>
        <v/>
      </c>
      <c r="AC198" s="822" t="str">
        <f t="shared" si="49"/>
        <v/>
      </c>
      <c r="AE198" s="822" t="str">
        <f t="shared" si="50"/>
        <v/>
      </c>
      <c r="AG198" s="822" t="str">
        <f t="shared" si="51"/>
        <v/>
      </c>
      <c r="AI198" s="822" t="str">
        <f t="shared" si="52"/>
        <v/>
      </c>
      <c r="AK198" s="822" t="str">
        <f t="shared" si="53"/>
        <v/>
      </c>
      <c r="AM198" s="822" t="str">
        <f t="shared" si="54"/>
        <v/>
      </c>
      <c r="AO198" s="822" t="str">
        <f t="shared" si="55"/>
        <v/>
      </c>
      <c r="AQ198" s="822" t="str">
        <f t="shared" si="56"/>
        <v/>
      </c>
    </row>
    <row r="199" spans="5:43" x14ac:dyDescent="0.25">
      <c r="E199" s="822" t="str">
        <f t="shared" si="41"/>
        <v/>
      </c>
      <c r="G199" s="822" t="str">
        <f t="shared" si="41"/>
        <v/>
      </c>
      <c r="I199" s="822" t="str">
        <f t="shared" si="57"/>
        <v/>
      </c>
      <c r="K199" s="822" t="str">
        <f t="shared" si="58"/>
        <v/>
      </c>
      <c r="M199" s="822" t="str">
        <f t="shared" si="59"/>
        <v/>
      </c>
      <c r="O199" s="822" t="str">
        <f t="shared" si="42"/>
        <v/>
      </c>
      <c r="Q199" s="822" t="str">
        <f t="shared" si="43"/>
        <v/>
      </c>
      <c r="S199" s="822" t="str">
        <f t="shared" si="44"/>
        <v/>
      </c>
      <c r="U199" s="822" t="str">
        <f t="shared" si="45"/>
        <v/>
      </c>
      <c r="W199" s="822" t="str">
        <f t="shared" si="46"/>
        <v/>
      </c>
      <c r="Y199" s="822" t="str">
        <f t="shared" si="47"/>
        <v/>
      </c>
      <c r="AA199" s="822" t="str">
        <f t="shared" si="48"/>
        <v/>
      </c>
      <c r="AC199" s="822" t="str">
        <f t="shared" si="49"/>
        <v/>
      </c>
      <c r="AE199" s="822" t="str">
        <f t="shared" si="50"/>
        <v/>
      </c>
      <c r="AG199" s="822" t="str">
        <f t="shared" si="51"/>
        <v/>
      </c>
      <c r="AI199" s="822" t="str">
        <f t="shared" si="52"/>
        <v/>
      </c>
      <c r="AK199" s="822" t="str">
        <f t="shared" si="53"/>
        <v/>
      </c>
      <c r="AM199" s="822" t="str">
        <f t="shared" si="54"/>
        <v/>
      </c>
      <c r="AO199" s="822" t="str">
        <f t="shared" si="55"/>
        <v/>
      </c>
      <c r="AQ199" s="822" t="str">
        <f t="shared" si="56"/>
        <v/>
      </c>
    </row>
    <row r="200" spans="5:43" x14ac:dyDescent="0.25">
      <c r="E200" s="822" t="str">
        <f t="shared" si="41"/>
        <v/>
      </c>
      <c r="G200" s="822" t="str">
        <f t="shared" si="41"/>
        <v/>
      </c>
      <c r="I200" s="822" t="str">
        <f t="shared" si="57"/>
        <v/>
      </c>
      <c r="K200" s="822" t="str">
        <f t="shared" si="58"/>
        <v/>
      </c>
      <c r="M200" s="822" t="str">
        <f t="shared" si="59"/>
        <v/>
      </c>
      <c r="O200" s="822" t="str">
        <f t="shared" si="42"/>
        <v/>
      </c>
      <c r="Q200" s="822" t="str">
        <f t="shared" si="43"/>
        <v/>
      </c>
      <c r="S200" s="822" t="str">
        <f t="shared" si="44"/>
        <v/>
      </c>
      <c r="U200" s="822" t="str">
        <f t="shared" si="45"/>
        <v/>
      </c>
      <c r="W200" s="822" t="str">
        <f t="shared" si="46"/>
        <v/>
      </c>
      <c r="Y200" s="822" t="str">
        <f t="shared" si="47"/>
        <v/>
      </c>
      <c r="AA200" s="822" t="str">
        <f t="shared" si="48"/>
        <v/>
      </c>
      <c r="AC200" s="822" t="str">
        <f t="shared" si="49"/>
        <v/>
      </c>
      <c r="AE200" s="822" t="str">
        <f t="shared" si="50"/>
        <v/>
      </c>
      <c r="AG200" s="822" t="str">
        <f t="shared" si="51"/>
        <v/>
      </c>
      <c r="AI200" s="822" t="str">
        <f t="shared" si="52"/>
        <v/>
      </c>
      <c r="AK200" s="822" t="str">
        <f t="shared" si="53"/>
        <v/>
      </c>
      <c r="AM200" s="822" t="str">
        <f t="shared" si="54"/>
        <v/>
      </c>
      <c r="AO200" s="822" t="str">
        <f t="shared" si="55"/>
        <v/>
      </c>
      <c r="AQ200" s="822" t="str">
        <f t="shared" si="56"/>
        <v/>
      </c>
    </row>
    <row r="201" spans="5:43" x14ac:dyDescent="0.25">
      <c r="E201" s="822" t="str">
        <f t="shared" si="41"/>
        <v/>
      </c>
      <c r="G201" s="822" t="str">
        <f t="shared" si="41"/>
        <v/>
      </c>
      <c r="I201" s="822" t="str">
        <f t="shared" si="57"/>
        <v/>
      </c>
      <c r="K201" s="822" t="str">
        <f t="shared" si="58"/>
        <v/>
      </c>
      <c r="M201" s="822" t="str">
        <f t="shared" si="59"/>
        <v/>
      </c>
      <c r="O201" s="822" t="str">
        <f t="shared" si="42"/>
        <v/>
      </c>
      <c r="Q201" s="822" t="str">
        <f t="shared" si="43"/>
        <v/>
      </c>
      <c r="S201" s="822" t="str">
        <f t="shared" si="44"/>
        <v/>
      </c>
      <c r="U201" s="822" t="str">
        <f t="shared" si="45"/>
        <v/>
      </c>
      <c r="W201" s="822" t="str">
        <f t="shared" si="46"/>
        <v/>
      </c>
      <c r="Y201" s="822" t="str">
        <f t="shared" si="47"/>
        <v/>
      </c>
      <c r="AA201" s="822" t="str">
        <f t="shared" si="48"/>
        <v/>
      </c>
      <c r="AC201" s="822" t="str">
        <f t="shared" si="49"/>
        <v/>
      </c>
      <c r="AE201" s="822" t="str">
        <f t="shared" si="50"/>
        <v/>
      </c>
      <c r="AG201" s="822" t="str">
        <f t="shared" si="51"/>
        <v/>
      </c>
      <c r="AI201" s="822" t="str">
        <f t="shared" si="52"/>
        <v/>
      </c>
      <c r="AK201" s="822" t="str">
        <f t="shared" si="53"/>
        <v/>
      </c>
      <c r="AM201" s="822" t="str">
        <f t="shared" si="54"/>
        <v/>
      </c>
      <c r="AO201" s="822" t="str">
        <f t="shared" si="55"/>
        <v/>
      </c>
      <c r="AQ201" s="822" t="str">
        <f t="shared" si="56"/>
        <v/>
      </c>
    </row>
    <row r="202" spans="5:43" x14ac:dyDescent="0.25">
      <c r="E202" s="822" t="str">
        <f t="shared" si="41"/>
        <v/>
      </c>
      <c r="G202" s="822" t="str">
        <f t="shared" si="41"/>
        <v/>
      </c>
      <c r="I202" s="822" t="str">
        <f t="shared" si="57"/>
        <v/>
      </c>
      <c r="K202" s="822" t="str">
        <f t="shared" si="58"/>
        <v/>
      </c>
      <c r="M202" s="822" t="str">
        <f t="shared" si="59"/>
        <v/>
      </c>
      <c r="O202" s="822" t="str">
        <f t="shared" si="42"/>
        <v/>
      </c>
      <c r="Q202" s="822" t="str">
        <f t="shared" si="43"/>
        <v/>
      </c>
      <c r="S202" s="822" t="str">
        <f t="shared" si="44"/>
        <v/>
      </c>
      <c r="U202" s="822" t="str">
        <f t="shared" si="45"/>
        <v/>
      </c>
      <c r="W202" s="822" t="str">
        <f t="shared" si="46"/>
        <v/>
      </c>
      <c r="Y202" s="822" t="str">
        <f t="shared" si="47"/>
        <v/>
      </c>
      <c r="AA202" s="822" t="str">
        <f t="shared" si="48"/>
        <v/>
      </c>
      <c r="AC202" s="822" t="str">
        <f t="shared" si="49"/>
        <v/>
      </c>
      <c r="AE202" s="822" t="str">
        <f t="shared" si="50"/>
        <v/>
      </c>
      <c r="AG202" s="822" t="str">
        <f t="shared" si="51"/>
        <v/>
      </c>
      <c r="AI202" s="822" t="str">
        <f t="shared" si="52"/>
        <v/>
      </c>
      <c r="AK202" s="822" t="str">
        <f t="shared" si="53"/>
        <v/>
      </c>
      <c r="AM202" s="822" t="str">
        <f t="shared" si="54"/>
        <v/>
      </c>
      <c r="AO202" s="822" t="str">
        <f t="shared" si="55"/>
        <v/>
      </c>
      <c r="AQ202" s="822" t="str">
        <f t="shared" si="56"/>
        <v/>
      </c>
    </row>
    <row r="203" spans="5:43" x14ac:dyDescent="0.25">
      <c r="E203" s="822" t="str">
        <f t="shared" si="41"/>
        <v/>
      </c>
      <c r="G203" s="822" t="str">
        <f t="shared" si="41"/>
        <v/>
      </c>
      <c r="I203" s="822" t="str">
        <f t="shared" si="57"/>
        <v/>
      </c>
      <c r="K203" s="822" t="str">
        <f t="shared" si="58"/>
        <v/>
      </c>
      <c r="M203" s="822" t="str">
        <f t="shared" si="59"/>
        <v/>
      </c>
      <c r="O203" s="822" t="str">
        <f t="shared" si="42"/>
        <v/>
      </c>
      <c r="Q203" s="822" t="str">
        <f t="shared" si="43"/>
        <v/>
      </c>
      <c r="S203" s="822" t="str">
        <f t="shared" si="44"/>
        <v/>
      </c>
      <c r="U203" s="822" t="str">
        <f t="shared" si="45"/>
        <v/>
      </c>
      <c r="W203" s="822" t="str">
        <f t="shared" si="46"/>
        <v/>
      </c>
      <c r="Y203" s="822" t="str">
        <f t="shared" si="47"/>
        <v/>
      </c>
      <c r="AA203" s="822" t="str">
        <f t="shared" si="48"/>
        <v/>
      </c>
      <c r="AC203" s="822" t="str">
        <f t="shared" si="49"/>
        <v/>
      </c>
      <c r="AE203" s="822" t="str">
        <f t="shared" si="50"/>
        <v/>
      </c>
      <c r="AG203" s="822" t="str">
        <f t="shared" si="51"/>
        <v/>
      </c>
      <c r="AI203" s="822" t="str">
        <f t="shared" si="52"/>
        <v/>
      </c>
      <c r="AK203" s="822" t="str">
        <f t="shared" si="53"/>
        <v/>
      </c>
      <c r="AM203" s="822" t="str">
        <f t="shared" si="54"/>
        <v/>
      </c>
      <c r="AO203" s="822" t="str">
        <f t="shared" si="55"/>
        <v/>
      </c>
      <c r="AQ203" s="822" t="str">
        <f t="shared" si="56"/>
        <v/>
      </c>
    </row>
    <row r="204" spans="5:43" x14ac:dyDescent="0.25">
      <c r="E204" s="822" t="str">
        <f t="shared" ref="E204:G267" si="60">IF(OR($B204=0,D204=0),"",D204/$B204)</f>
        <v/>
      </c>
      <c r="G204" s="822" t="str">
        <f t="shared" si="60"/>
        <v/>
      </c>
      <c r="I204" s="822" t="str">
        <f t="shared" si="57"/>
        <v/>
      </c>
      <c r="K204" s="822" t="str">
        <f t="shared" si="58"/>
        <v/>
      </c>
      <c r="M204" s="822" t="str">
        <f t="shared" si="59"/>
        <v/>
      </c>
      <c r="O204" s="822" t="str">
        <f t="shared" si="42"/>
        <v/>
      </c>
      <c r="Q204" s="822" t="str">
        <f t="shared" si="43"/>
        <v/>
      </c>
      <c r="S204" s="822" t="str">
        <f t="shared" si="44"/>
        <v/>
      </c>
      <c r="U204" s="822" t="str">
        <f t="shared" si="45"/>
        <v/>
      </c>
      <c r="W204" s="822" t="str">
        <f t="shared" si="46"/>
        <v/>
      </c>
      <c r="Y204" s="822" t="str">
        <f t="shared" si="47"/>
        <v/>
      </c>
      <c r="AA204" s="822" t="str">
        <f t="shared" si="48"/>
        <v/>
      </c>
      <c r="AC204" s="822" t="str">
        <f t="shared" si="49"/>
        <v/>
      </c>
      <c r="AE204" s="822" t="str">
        <f t="shared" si="50"/>
        <v/>
      </c>
      <c r="AG204" s="822" t="str">
        <f t="shared" si="51"/>
        <v/>
      </c>
      <c r="AI204" s="822" t="str">
        <f t="shared" si="52"/>
        <v/>
      </c>
      <c r="AK204" s="822" t="str">
        <f t="shared" si="53"/>
        <v/>
      </c>
      <c r="AM204" s="822" t="str">
        <f t="shared" si="54"/>
        <v/>
      </c>
      <c r="AO204" s="822" t="str">
        <f t="shared" si="55"/>
        <v/>
      </c>
      <c r="AQ204" s="822" t="str">
        <f t="shared" si="56"/>
        <v/>
      </c>
    </row>
    <row r="205" spans="5:43" x14ac:dyDescent="0.25">
      <c r="E205" s="822" t="str">
        <f t="shared" si="60"/>
        <v/>
      </c>
      <c r="G205" s="822" t="str">
        <f t="shared" si="60"/>
        <v/>
      </c>
      <c r="I205" s="822" t="str">
        <f t="shared" si="57"/>
        <v/>
      </c>
      <c r="K205" s="822" t="str">
        <f t="shared" si="58"/>
        <v/>
      </c>
      <c r="M205" s="822" t="str">
        <f t="shared" si="59"/>
        <v/>
      </c>
      <c r="O205" s="822" t="str">
        <f t="shared" ref="O205:O268" si="61">IF(OR($B205=0,N205=0),"",N205/$B205)</f>
        <v/>
      </c>
      <c r="Q205" s="822" t="str">
        <f t="shared" ref="Q205:Q268" si="62">IF(OR($B205=0,P205=0),"",P205/$B205)</f>
        <v/>
      </c>
      <c r="S205" s="822" t="str">
        <f t="shared" ref="S205:S268" si="63">IF(OR($B205=0,R205=0),"",R205/$B205)</f>
        <v/>
      </c>
      <c r="U205" s="822" t="str">
        <f t="shared" ref="U205:U268" si="64">IF(OR($B205=0,T205=0),"",T205/$B205)</f>
        <v/>
      </c>
      <c r="W205" s="822" t="str">
        <f t="shared" ref="W205:W268" si="65">IF(OR($B205=0,V205=0),"",V205/$B205)</f>
        <v/>
      </c>
      <c r="Y205" s="822" t="str">
        <f t="shared" ref="Y205:Y268" si="66">IF(OR($B205=0,X205=0),"",X205/$B205)</f>
        <v/>
      </c>
      <c r="AA205" s="822" t="str">
        <f t="shared" ref="AA205:AA268" si="67">IF(OR($B205=0,Z205=0),"",Z205/$B205)</f>
        <v/>
      </c>
      <c r="AC205" s="822" t="str">
        <f t="shared" ref="AC205:AC268" si="68">IF(OR($B205=0,AB205=0),"",AB205/$B205)</f>
        <v/>
      </c>
      <c r="AE205" s="822" t="str">
        <f t="shared" ref="AE205:AE268" si="69">IF(OR($B205=0,AD205=0),"",AD205/$B205)</f>
        <v/>
      </c>
      <c r="AG205" s="822" t="str">
        <f t="shared" ref="AG205:AG268" si="70">IF(OR($B205=0,AF205=0),"",AF205/$B205)</f>
        <v/>
      </c>
      <c r="AI205" s="822" t="str">
        <f t="shared" ref="AI205:AI268" si="71">IF(OR($B205=0,AH205=0),"",AH205/$B205)</f>
        <v/>
      </c>
      <c r="AK205" s="822" t="str">
        <f t="shared" ref="AK205:AK268" si="72">IF(OR($B205=0,AJ205=0),"",AJ205/$B205)</f>
        <v/>
      </c>
      <c r="AM205" s="822" t="str">
        <f t="shared" ref="AM205:AM268" si="73">IF(OR($B205=0,AL205=0),"",AL205/$B205)</f>
        <v/>
      </c>
      <c r="AO205" s="822" t="str">
        <f t="shared" ref="AO205:AO268" si="74">IF(OR($B205=0,AN205=0),"",AN205/$B205)</f>
        <v/>
      </c>
      <c r="AQ205" s="822" t="str">
        <f t="shared" ref="AQ205:AQ268" si="75">IF(OR($B205=0,AP205=0),"",AP205/$B205)</f>
        <v/>
      </c>
    </row>
    <row r="206" spans="5:43" x14ac:dyDescent="0.25">
      <c r="E206" s="822" t="str">
        <f t="shared" si="60"/>
        <v/>
      </c>
      <c r="G206" s="822" t="str">
        <f t="shared" si="60"/>
        <v/>
      </c>
      <c r="I206" s="822" t="str">
        <f t="shared" si="57"/>
        <v/>
      </c>
      <c r="K206" s="822" t="str">
        <f t="shared" si="58"/>
        <v/>
      </c>
      <c r="M206" s="822" t="str">
        <f t="shared" si="59"/>
        <v/>
      </c>
      <c r="O206" s="822" t="str">
        <f t="shared" si="61"/>
        <v/>
      </c>
      <c r="Q206" s="822" t="str">
        <f t="shared" si="62"/>
        <v/>
      </c>
      <c r="S206" s="822" t="str">
        <f t="shared" si="63"/>
        <v/>
      </c>
      <c r="U206" s="822" t="str">
        <f t="shared" si="64"/>
        <v/>
      </c>
      <c r="W206" s="822" t="str">
        <f t="shared" si="65"/>
        <v/>
      </c>
      <c r="Y206" s="822" t="str">
        <f t="shared" si="66"/>
        <v/>
      </c>
      <c r="AA206" s="822" t="str">
        <f t="shared" si="67"/>
        <v/>
      </c>
      <c r="AC206" s="822" t="str">
        <f t="shared" si="68"/>
        <v/>
      </c>
      <c r="AE206" s="822" t="str">
        <f t="shared" si="69"/>
        <v/>
      </c>
      <c r="AG206" s="822" t="str">
        <f t="shared" si="70"/>
        <v/>
      </c>
      <c r="AI206" s="822" t="str">
        <f t="shared" si="71"/>
        <v/>
      </c>
      <c r="AK206" s="822" t="str">
        <f t="shared" si="72"/>
        <v/>
      </c>
      <c r="AM206" s="822" t="str">
        <f t="shared" si="73"/>
        <v/>
      </c>
      <c r="AO206" s="822" t="str">
        <f t="shared" si="74"/>
        <v/>
      </c>
      <c r="AQ206" s="822" t="str">
        <f t="shared" si="75"/>
        <v/>
      </c>
    </row>
    <row r="207" spans="5:43" x14ac:dyDescent="0.25">
      <c r="E207" s="822" t="str">
        <f t="shared" si="60"/>
        <v/>
      </c>
      <c r="G207" s="822" t="str">
        <f t="shared" si="60"/>
        <v/>
      </c>
      <c r="I207" s="822" t="str">
        <f t="shared" si="57"/>
        <v/>
      </c>
      <c r="K207" s="822" t="str">
        <f t="shared" si="58"/>
        <v/>
      </c>
      <c r="M207" s="822" t="str">
        <f t="shared" si="59"/>
        <v/>
      </c>
      <c r="O207" s="822" t="str">
        <f t="shared" si="61"/>
        <v/>
      </c>
      <c r="Q207" s="822" t="str">
        <f t="shared" si="62"/>
        <v/>
      </c>
      <c r="S207" s="822" t="str">
        <f t="shared" si="63"/>
        <v/>
      </c>
      <c r="U207" s="822" t="str">
        <f t="shared" si="64"/>
        <v/>
      </c>
      <c r="W207" s="822" t="str">
        <f t="shared" si="65"/>
        <v/>
      </c>
      <c r="Y207" s="822" t="str">
        <f t="shared" si="66"/>
        <v/>
      </c>
      <c r="AA207" s="822" t="str">
        <f t="shared" si="67"/>
        <v/>
      </c>
      <c r="AC207" s="822" t="str">
        <f t="shared" si="68"/>
        <v/>
      </c>
      <c r="AE207" s="822" t="str">
        <f t="shared" si="69"/>
        <v/>
      </c>
      <c r="AG207" s="822" t="str">
        <f t="shared" si="70"/>
        <v/>
      </c>
      <c r="AI207" s="822" t="str">
        <f t="shared" si="71"/>
        <v/>
      </c>
      <c r="AK207" s="822" t="str">
        <f t="shared" si="72"/>
        <v/>
      </c>
      <c r="AM207" s="822" t="str">
        <f t="shared" si="73"/>
        <v/>
      </c>
      <c r="AO207" s="822" t="str">
        <f t="shared" si="74"/>
        <v/>
      </c>
      <c r="AQ207" s="822" t="str">
        <f t="shared" si="75"/>
        <v/>
      </c>
    </row>
    <row r="208" spans="5:43" x14ac:dyDescent="0.25">
      <c r="E208" s="822" t="str">
        <f t="shared" si="60"/>
        <v/>
      </c>
      <c r="G208" s="822" t="str">
        <f t="shared" si="60"/>
        <v/>
      </c>
      <c r="I208" s="822" t="str">
        <f t="shared" si="57"/>
        <v/>
      </c>
      <c r="K208" s="822" t="str">
        <f t="shared" si="58"/>
        <v/>
      </c>
      <c r="M208" s="822" t="str">
        <f t="shared" si="59"/>
        <v/>
      </c>
      <c r="O208" s="822" t="str">
        <f t="shared" si="61"/>
        <v/>
      </c>
      <c r="Q208" s="822" t="str">
        <f t="shared" si="62"/>
        <v/>
      </c>
      <c r="S208" s="822" t="str">
        <f t="shared" si="63"/>
        <v/>
      </c>
      <c r="U208" s="822" t="str">
        <f t="shared" si="64"/>
        <v/>
      </c>
      <c r="W208" s="822" t="str">
        <f t="shared" si="65"/>
        <v/>
      </c>
      <c r="Y208" s="822" t="str">
        <f t="shared" si="66"/>
        <v/>
      </c>
      <c r="AA208" s="822" t="str">
        <f t="shared" si="67"/>
        <v/>
      </c>
      <c r="AC208" s="822" t="str">
        <f t="shared" si="68"/>
        <v/>
      </c>
      <c r="AE208" s="822" t="str">
        <f t="shared" si="69"/>
        <v/>
      </c>
      <c r="AG208" s="822" t="str">
        <f t="shared" si="70"/>
        <v/>
      </c>
      <c r="AI208" s="822" t="str">
        <f t="shared" si="71"/>
        <v/>
      </c>
      <c r="AK208" s="822" t="str">
        <f t="shared" si="72"/>
        <v/>
      </c>
      <c r="AM208" s="822" t="str">
        <f t="shared" si="73"/>
        <v/>
      </c>
      <c r="AO208" s="822" t="str">
        <f t="shared" si="74"/>
        <v/>
      </c>
      <c r="AQ208" s="822" t="str">
        <f t="shared" si="75"/>
        <v/>
      </c>
    </row>
    <row r="209" spans="5:43" x14ac:dyDescent="0.25">
      <c r="E209" s="822" t="str">
        <f t="shared" si="60"/>
        <v/>
      </c>
      <c r="G209" s="822" t="str">
        <f t="shared" si="60"/>
        <v/>
      </c>
      <c r="I209" s="822" t="str">
        <f t="shared" si="57"/>
        <v/>
      </c>
      <c r="K209" s="822" t="str">
        <f t="shared" si="58"/>
        <v/>
      </c>
      <c r="M209" s="822" t="str">
        <f t="shared" si="59"/>
        <v/>
      </c>
      <c r="O209" s="822" t="str">
        <f t="shared" si="61"/>
        <v/>
      </c>
      <c r="Q209" s="822" t="str">
        <f t="shared" si="62"/>
        <v/>
      </c>
      <c r="S209" s="822" t="str">
        <f t="shared" si="63"/>
        <v/>
      </c>
      <c r="U209" s="822" t="str">
        <f t="shared" si="64"/>
        <v/>
      </c>
      <c r="W209" s="822" t="str">
        <f t="shared" si="65"/>
        <v/>
      </c>
      <c r="Y209" s="822" t="str">
        <f t="shared" si="66"/>
        <v/>
      </c>
      <c r="AA209" s="822" t="str">
        <f t="shared" si="67"/>
        <v/>
      </c>
      <c r="AC209" s="822" t="str">
        <f t="shared" si="68"/>
        <v/>
      </c>
      <c r="AE209" s="822" t="str">
        <f t="shared" si="69"/>
        <v/>
      </c>
      <c r="AG209" s="822" t="str">
        <f t="shared" si="70"/>
        <v/>
      </c>
      <c r="AI209" s="822" t="str">
        <f t="shared" si="71"/>
        <v/>
      </c>
      <c r="AK209" s="822" t="str">
        <f t="shared" si="72"/>
        <v/>
      </c>
      <c r="AM209" s="822" t="str">
        <f t="shared" si="73"/>
        <v/>
      </c>
      <c r="AO209" s="822" t="str">
        <f t="shared" si="74"/>
        <v/>
      </c>
      <c r="AQ209" s="822" t="str">
        <f t="shared" si="75"/>
        <v/>
      </c>
    </row>
    <row r="210" spans="5:43" x14ac:dyDescent="0.25">
      <c r="E210" s="822" t="str">
        <f t="shared" si="60"/>
        <v/>
      </c>
      <c r="G210" s="822" t="str">
        <f t="shared" si="60"/>
        <v/>
      </c>
      <c r="I210" s="822" t="str">
        <f t="shared" si="57"/>
        <v/>
      </c>
      <c r="K210" s="822" t="str">
        <f t="shared" si="58"/>
        <v/>
      </c>
      <c r="M210" s="822" t="str">
        <f t="shared" si="59"/>
        <v/>
      </c>
      <c r="O210" s="822" t="str">
        <f t="shared" si="61"/>
        <v/>
      </c>
      <c r="Q210" s="822" t="str">
        <f t="shared" si="62"/>
        <v/>
      </c>
      <c r="S210" s="822" t="str">
        <f t="shared" si="63"/>
        <v/>
      </c>
      <c r="U210" s="822" t="str">
        <f t="shared" si="64"/>
        <v/>
      </c>
      <c r="W210" s="822" t="str">
        <f t="shared" si="65"/>
        <v/>
      </c>
      <c r="Y210" s="822" t="str">
        <f t="shared" si="66"/>
        <v/>
      </c>
      <c r="AA210" s="822" t="str">
        <f t="shared" si="67"/>
        <v/>
      </c>
      <c r="AC210" s="822" t="str">
        <f t="shared" si="68"/>
        <v/>
      </c>
      <c r="AE210" s="822" t="str">
        <f t="shared" si="69"/>
        <v/>
      </c>
      <c r="AG210" s="822" t="str">
        <f t="shared" si="70"/>
        <v/>
      </c>
      <c r="AI210" s="822" t="str">
        <f t="shared" si="71"/>
        <v/>
      </c>
      <c r="AK210" s="822" t="str">
        <f t="shared" si="72"/>
        <v/>
      </c>
      <c r="AM210" s="822" t="str">
        <f t="shared" si="73"/>
        <v/>
      </c>
      <c r="AO210" s="822" t="str">
        <f t="shared" si="74"/>
        <v/>
      </c>
      <c r="AQ210" s="822" t="str">
        <f t="shared" si="75"/>
        <v/>
      </c>
    </row>
    <row r="211" spans="5:43" x14ac:dyDescent="0.25">
      <c r="E211" s="822" t="str">
        <f t="shared" si="60"/>
        <v/>
      </c>
      <c r="G211" s="822" t="str">
        <f t="shared" si="60"/>
        <v/>
      </c>
      <c r="I211" s="822" t="str">
        <f t="shared" si="57"/>
        <v/>
      </c>
      <c r="K211" s="822" t="str">
        <f t="shared" si="58"/>
        <v/>
      </c>
      <c r="M211" s="822" t="str">
        <f t="shared" si="59"/>
        <v/>
      </c>
      <c r="O211" s="822" t="str">
        <f t="shared" si="61"/>
        <v/>
      </c>
      <c r="Q211" s="822" t="str">
        <f t="shared" si="62"/>
        <v/>
      </c>
      <c r="S211" s="822" t="str">
        <f t="shared" si="63"/>
        <v/>
      </c>
      <c r="U211" s="822" t="str">
        <f t="shared" si="64"/>
        <v/>
      </c>
      <c r="W211" s="822" t="str">
        <f t="shared" si="65"/>
        <v/>
      </c>
      <c r="Y211" s="822" t="str">
        <f t="shared" si="66"/>
        <v/>
      </c>
      <c r="AA211" s="822" t="str">
        <f t="shared" si="67"/>
        <v/>
      </c>
      <c r="AC211" s="822" t="str">
        <f t="shared" si="68"/>
        <v/>
      </c>
      <c r="AE211" s="822" t="str">
        <f t="shared" si="69"/>
        <v/>
      </c>
      <c r="AG211" s="822" t="str">
        <f t="shared" si="70"/>
        <v/>
      </c>
      <c r="AI211" s="822" t="str">
        <f t="shared" si="71"/>
        <v/>
      </c>
      <c r="AK211" s="822" t="str">
        <f t="shared" si="72"/>
        <v/>
      </c>
      <c r="AM211" s="822" t="str">
        <f t="shared" si="73"/>
        <v/>
      </c>
      <c r="AO211" s="822" t="str">
        <f t="shared" si="74"/>
        <v/>
      </c>
      <c r="AQ211" s="822" t="str">
        <f t="shared" si="75"/>
        <v/>
      </c>
    </row>
    <row r="212" spans="5:43" x14ac:dyDescent="0.25">
      <c r="E212" s="822" t="str">
        <f t="shared" si="60"/>
        <v/>
      </c>
      <c r="G212" s="822" t="str">
        <f t="shared" si="60"/>
        <v/>
      </c>
      <c r="I212" s="822" t="str">
        <f t="shared" si="57"/>
        <v/>
      </c>
      <c r="K212" s="822" t="str">
        <f t="shared" si="58"/>
        <v/>
      </c>
      <c r="M212" s="822" t="str">
        <f t="shared" si="59"/>
        <v/>
      </c>
      <c r="O212" s="822" t="str">
        <f t="shared" si="61"/>
        <v/>
      </c>
      <c r="Q212" s="822" t="str">
        <f t="shared" si="62"/>
        <v/>
      </c>
      <c r="S212" s="822" t="str">
        <f t="shared" si="63"/>
        <v/>
      </c>
      <c r="U212" s="822" t="str">
        <f t="shared" si="64"/>
        <v/>
      </c>
      <c r="W212" s="822" t="str">
        <f t="shared" si="65"/>
        <v/>
      </c>
      <c r="Y212" s="822" t="str">
        <f t="shared" si="66"/>
        <v/>
      </c>
      <c r="AA212" s="822" t="str">
        <f t="shared" si="67"/>
        <v/>
      </c>
      <c r="AC212" s="822" t="str">
        <f t="shared" si="68"/>
        <v/>
      </c>
      <c r="AE212" s="822" t="str">
        <f t="shared" si="69"/>
        <v/>
      </c>
      <c r="AG212" s="822" t="str">
        <f t="shared" si="70"/>
        <v/>
      </c>
      <c r="AI212" s="822" t="str">
        <f t="shared" si="71"/>
        <v/>
      </c>
      <c r="AK212" s="822" t="str">
        <f t="shared" si="72"/>
        <v/>
      </c>
      <c r="AM212" s="822" t="str">
        <f t="shared" si="73"/>
        <v/>
      </c>
      <c r="AO212" s="822" t="str">
        <f t="shared" si="74"/>
        <v/>
      </c>
      <c r="AQ212" s="822" t="str">
        <f t="shared" si="75"/>
        <v/>
      </c>
    </row>
    <row r="213" spans="5:43" x14ac:dyDescent="0.25">
      <c r="E213" s="822" t="str">
        <f t="shared" si="60"/>
        <v/>
      </c>
      <c r="G213" s="822" t="str">
        <f t="shared" si="60"/>
        <v/>
      </c>
      <c r="I213" s="822" t="str">
        <f t="shared" si="57"/>
        <v/>
      </c>
      <c r="K213" s="822" t="str">
        <f t="shared" si="58"/>
        <v/>
      </c>
      <c r="M213" s="822" t="str">
        <f t="shared" si="59"/>
        <v/>
      </c>
      <c r="O213" s="822" t="str">
        <f t="shared" si="61"/>
        <v/>
      </c>
      <c r="Q213" s="822" t="str">
        <f t="shared" si="62"/>
        <v/>
      </c>
      <c r="S213" s="822" t="str">
        <f t="shared" si="63"/>
        <v/>
      </c>
      <c r="U213" s="822" t="str">
        <f t="shared" si="64"/>
        <v/>
      </c>
      <c r="W213" s="822" t="str">
        <f t="shared" si="65"/>
        <v/>
      </c>
      <c r="Y213" s="822" t="str">
        <f t="shared" si="66"/>
        <v/>
      </c>
      <c r="AA213" s="822" t="str">
        <f t="shared" si="67"/>
        <v/>
      </c>
      <c r="AC213" s="822" t="str">
        <f t="shared" si="68"/>
        <v/>
      </c>
      <c r="AE213" s="822" t="str">
        <f t="shared" si="69"/>
        <v/>
      </c>
      <c r="AG213" s="822" t="str">
        <f t="shared" si="70"/>
        <v/>
      </c>
      <c r="AI213" s="822" t="str">
        <f t="shared" si="71"/>
        <v/>
      </c>
      <c r="AK213" s="822" t="str">
        <f t="shared" si="72"/>
        <v/>
      </c>
      <c r="AM213" s="822" t="str">
        <f t="shared" si="73"/>
        <v/>
      </c>
      <c r="AO213" s="822" t="str">
        <f t="shared" si="74"/>
        <v/>
      </c>
      <c r="AQ213" s="822" t="str">
        <f t="shared" si="75"/>
        <v/>
      </c>
    </row>
    <row r="214" spans="5:43" x14ac:dyDescent="0.25">
      <c r="E214" s="822" t="str">
        <f t="shared" si="60"/>
        <v/>
      </c>
      <c r="G214" s="822" t="str">
        <f t="shared" si="60"/>
        <v/>
      </c>
      <c r="I214" s="822" t="str">
        <f t="shared" si="57"/>
        <v/>
      </c>
      <c r="K214" s="822" t="str">
        <f t="shared" si="58"/>
        <v/>
      </c>
      <c r="M214" s="822" t="str">
        <f t="shared" si="59"/>
        <v/>
      </c>
      <c r="O214" s="822" t="str">
        <f t="shared" si="61"/>
        <v/>
      </c>
      <c r="Q214" s="822" t="str">
        <f t="shared" si="62"/>
        <v/>
      </c>
      <c r="S214" s="822" t="str">
        <f t="shared" si="63"/>
        <v/>
      </c>
      <c r="U214" s="822" t="str">
        <f t="shared" si="64"/>
        <v/>
      </c>
      <c r="W214" s="822" t="str">
        <f t="shared" si="65"/>
        <v/>
      </c>
      <c r="Y214" s="822" t="str">
        <f t="shared" si="66"/>
        <v/>
      </c>
      <c r="AA214" s="822" t="str">
        <f t="shared" si="67"/>
        <v/>
      </c>
      <c r="AC214" s="822" t="str">
        <f t="shared" si="68"/>
        <v/>
      </c>
      <c r="AE214" s="822" t="str">
        <f t="shared" si="69"/>
        <v/>
      </c>
      <c r="AG214" s="822" t="str">
        <f t="shared" si="70"/>
        <v/>
      </c>
      <c r="AI214" s="822" t="str">
        <f t="shared" si="71"/>
        <v/>
      </c>
      <c r="AK214" s="822" t="str">
        <f t="shared" si="72"/>
        <v/>
      </c>
      <c r="AM214" s="822" t="str">
        <f t="shared" si="73"/>
        <v/>
      </c>
      <c r="AO214" s="822" t="str">
        <f t="shared" si="74"/>
        <v/>
      </c>
      <c r="AQ214" s="822" t="str">
        <f t="shared" si="75"/>
        <v/>
      </c>
    </row>
    <row r="215" spans="5:43" x14ac:dyDescent="0.25">
      <c r="E215" s="822" t="str">
        <f t="shared" si="60"/>
        <v/>
      </c>
      <c r="G215" s="822" t="str">
        <f t="shared" si="60"/>
        <v/>
      </c>
      <c r="I215" s="822" t="str">
        <f t="shared" si="57"/>
        <v/>
      </c>
      <c r="K215" s="822" t="str">
        <f t="shared" si="58"/>
        <v/>
      </c>
      <c r="M215" s="822" t="str">
        <f t="shared" si="59"/>
        <v/>
      </c>
      <c r="O215" s="822" t="str">
        <f t="shared" si="61"/>
        <v/>
      </c>
      <c r="Q215" s="822" t="str">
        <f t="shared" si="62"/>
        <v/>
      </c>
      <c r="S215" s="822" t="str">
        <f t="shared" si="63"/>
        <v/>
      </c>
      <c r="U215" s="822" t="str">
        <f t="shared" si="64"/>
        <v/>
      </c>
      <c r="W215" s="822" t="str">
        <f t="shared" si="65"/>
        <v/>
      </c>
      <c r="Y215" s="822" t="str">
        <f t="shared" si="66"/>
        <v/>
      </c>
      <c r="AA215" s="822" t="str">
        <f t="shared" si="67"/>
        <v/>
      </c>
      <c r="AC215" s="822" t="str">
        <f t="shared" si="68"/>
        <v/>
      </c>
      <c r="AE215" s="822" t="str">
        <f t="shared" si="69"/>
        <v/>
      </c>
      <c r="AG215" s="822" t="str">
        <f t="shared" si="70"/>
        <v/>
      </c>
      <c r="AI215" s="822" t="str">
        <f t="shared" si="71"/>
        <v/>
      </c>
      <c r="AK215" s="822" t="str">
        <f t="shared" si="72"/>
        <v/>
      </c>
      <c r="AM215" s="822" t="str">
        <f t="shared" si="73"/>
        <v/>
      </c>
      <c r="AO215" s="822" t="str">
        <f t="shared" si="74"/>
        <v/>
      </c>
      <c r="AQ215" s="822" t="str">
        <f t="shared" si="75"/>
        <v/>
      </c>
    </row>
    <row r="216" spans="5:43" x14ac:dyDescent="0.25">
      <c r="E216" s="822" t="str">
        <f t="shared" si="60"/>
        <v/>
      </c>
      <c r="G216" s="822" t="str">
        <f t="shared" si="60"/>
        <v/>
      </c>
      <c r="I216" s="822" t="str">
        <f t="shared" si="57"/>
        <v/>
      </c>
      <c r="K216" s="822" t="str">
        <f t="shared" si="58"/>
        <v/>
      </c>
      <c r="M216" s="822" t="str">
        <f t="shared" si="59"/>
        <v/>
      </c>
      <c r="O216" s="822" t="str">
        <f t="shared" si="61"/>
        <v/>
      </c>
      <c r="Q216" s="822" t="str">
        <f t="shared" si="62"/>
        <v/>
      </c>
      <c r="S216" s="822" t="str">
        <f t="shared" si="63"/>
        <v/>
      </c>
      <c r="U216" s="822" t="str">
        <f t="shared" si="64"/>
        <v/>
      </c>
      <c r="W216" s="822" t="str">
        <f t="shared" si="65"/>
        <v/>
      </c>
      <c r="Y216" s="822" t="str">
        <f t="shared" si="66"/>
        <v/>
      </c>
      <c r="AA216" s="822" t="str">
        <f t="shared" si="67"/>
        <v/>
      </c>
      <c r="AC216" s="822" t="str">
        <f t="shared" si="68"/>
        <v/>
      </c>
      <c r="AE216" s="822" t="str">
        <f t="shared" si="69"/>
        <v/>
      </c>
      <c r="AG216" s="822" t="str">
        <f t="shared" si="70"/>
        <v/>
      </c>
      <c r="AI216" s="822" t="str">
        <f t="shared" si="71"/>
        <v/>
      </c>
      <c r="AK216" s="822" t="str">
        <f t="shared" si="72"/>
        <v/>
      </c>
      <c r="AM216" s="822" t="str">
        <f t="shared" si="73"/>
        <v/>
      </c>
      <c r="AO216" s="822" t="str">
        <f t="shared" si="74"/>
        <v/>
      </c>
      <c r="AQ216" s="822" t="str">
        <f t="shared" si="75"/>
        <v/>
      </c>
    </row>
    <row r="217" spans="5:43" x14ac:dyDescent="0.25">
      <c r="E217" s="822" t="str">
        <f t="shared" si="60"/>
        <v/>
      </c>
      <c r="G217" s="822" t="str">
        <f t="shared" si="60"/>
        <v/>
      </c>
      <c r="I217" s="822" t="str">
        <f t="shared" si="57"/>
        <v/>
      </c>
      <c r="K217" s="822" t="str">
        <f t="shared" si="58"/>
        <v/>
      </c>
      <c r="M217" s="822" t="str">
        <f t="shared" si="59"/>
        <v/>
      </c>
      <c r="O217" s="822" t="str">
        <f t="shared" si="61"/>
        <v/>
      </c>
      <c r="Q217" s="822" t="str">
        <f t="shared" si="62"/>
        <v/>
      </c>
      <c r="S217" s="822" t="str">
        <f t="shared" si="63"/>
        <v/>
      </c>
      <c r="U217" s="822" t="str">
        <f t="shared" si="64"/>
        <v/>
      </c>
      <c r="W217" s="822" t="str">
        <f t="shared" si="65"/>
        <v/>
      </c>
      <c r="Y217" s="822" t="str">
        <f t="shared" si="66"/>
        <v/>
      </c>
      <c r="AA217" s="822" t="str">
        <f t="shared" si="67"/>
        <v/>
      </c>
      <c r="AC217" s="822" t="str">
        <f t="shared" si="68"/>
        <v/>
      </c>
      <c r="AE217" s="822" t="str">
        <f t="shared" si="69"/>
        <v/>
      </c>
      <c r="AG217" s="822" t="str">
        <f t="shared" si="70"/>
        <v/>
      </c>
      <c r="AI217" s="822" t="str">
        <f t="shared" si="71"/>
        <v/>
      </c>
      <c r="AK217" s="822" t="str">
        <f t="shared" si="72"/>
        <v/>
      </c>
      <c r="AM217" s="822" t="str">
        <f t="shared" si="73"/>
        <v/>
      </c>
      <c r="AO217" s="822" t="str">
        <f t="shared" si="74"/>
        <v/>
      </c>
      <c r="AQ217" s="822" t="str">
        <f t="shared" si="75"/>
        <v/>
      </c>
    </row>
    <row r="218" spans="5:43" x14ac:dyDescent="0.25">
      <c r="E218" s="822" t="str">
        <f t="shared" si="60"/>
        <v/>
      </c>
      <c r="G218" s="822" t="str">
        <f t="shared" si="60"/>
        <v/>
      </c>
      <c r="I218" s="822" t="str">
        <f t="shared" si="57"/>
        <v/>
      </c>
      <c r="K218" s="822" t="str">
        <f t="shared" si="58"/>
        <v/>
      </c>
      <c r="M218" s="822" t="str">
        <f t="shared" si="59"/>
        <v/>
      </c>
      <c r="O218" s="822" t="str">
        <f t="shared" si="61"/>
        <v/>
      </c>
      <c r="Q218" s="822" t="str">
        <f t="shared" si="62"/>
        <v/>
      </c>
      <c r="S218" s="822" t="str">
        <f t="shared" si="63"/>
        <v/>
      </c>
      <c r="U218" s="822" t="str">
        <f t="shared" si="64"/>
        <v/>
      </c>
      <c r="W218" s="822" t="str">
        <f t="shared" si="65"/>
        <v/>
      </c>
      <c r="Y218" s="822" t="str">
        <f t="shared" si="66"/>
        <v/>
      </c>
      <c r="AA218" s="822" t="str">
        <f t="shared" si="67"/>
        <v/>
      </c>
      <c r="AC218" s="822" t="str">
        <f t="shared" si="68"/>
        <v/>
      </c>
      <c r="AE218" s="822" t="str">
        <f t="shared" si="69"/>
        <v/>
      </c>
      <c r="AG218" s="822" t="str">
        <f t="shared" si="70"/>
        <v/>
      </c>
      <c r="AI218" s="822" t="str">
        <f t="shared" si="71"/>
        <v/>
      </c>
      <c r="AK218" s="822" t="str">
        <f t="shared" si="72"/>
        <v/>
      </c>
      <c r="AM218" s="822" t="str">
        <f t="shared" si="73"/>
        <v/>
      </c>
      <c r="AO218" s="822" t="str">
        <f t="shared" si="74"/>
        <v/>
      </c>
      <c r="AQ218" s="822" t="str">
        <f t="shared" si="75"/>
        <v/>
      </c>
    </row>
    <row r="219" spans="5:43" x14ac:dyDescent="0.25">
      <c r="E219" s="822" t="str">
        <f t="shared" si="60"/>
        <v/>
      </c>
      <c r="G219" s="822" t="str">
        <f t="shared" si="60"/>
        <v/>
      </c>
      <c r="I219" s="822" t="str">
        <f t="shared" si="57"/>
        <v/>
      </c>
      <c r="K219" s="822" t="str">
        <f t="shared" si="58"/>
        <v/>
      </c>
      <c r="M219" s="822" t="str">
        <f t="shared" si="59"/>
        <v/>
      </c>
      <c r="O219" s="822" t="str">
        <f t="shared" si="61"/>
        <v/>
      </c>
      <c r="Q219" s="822" t="str">
        <f t="shared" si="62"/>
        <v/>
      </c>
      <c r="S219" s="822" t="str">
        <f t="shared" si="63"/>
        <v/>
      </c>
      <c r="U219" s="822" t="str">
        <f t="shared" si="64"/>
        <v/>
      </c>
      <c r="W219" s="822" t="str">
        <f t="shared" si="65"/>
        <v/>
      </c>
      <c r="Y219" s="822" t="str">
        <f t="shared" si="66"/>
        <v/>
      </c>
      <c r="AA219" s="822" t="str">
        <f t="shared" si="67"/>
        <v/>
      </c>
      <c r="AC219" s="822" t="str">
        <f t="shared" si="68"/>
        <v/>
      </c>
      <c r="AE219" s="822" t="str">
        <f t="shared" si="69"/>
        <v/>
      </c>
      <c r="AG219" s="822" t="str">
        <f t="shared" si="70"/>
        <v/>
      </c>
      <c r="AI219" s="822" t="str">
        <f t="shared" si="71"/>
        <v/>
      </c>
      <c r="AK219" s="822" t="str">
        <f t="shared" si="72"/>
        <v/>
      </c>
      <c r="AM219" s="822" t="str">
        <f t="shared" si="73"/>
        <v/>
      </c>
      <c r="AO219" s="822" t="str">
        <f t="shared" si="74"/>
        <v/>
      </c>
      <c r="AQ219" s="822" t="str">
        <f t="shared" si="75"/>
        <v/>
      </c>
    </row>
    <row r="220" spans="5:43" x14ac:dyDescent="0.25">
      <c r="E220" s="822" t="str">
        <f t="shared" si="60"/>
        <v/>
      </c>
      <c r="G220" s="822" t="str">
        <f t="shared" si="60"/>
        <v/>
      </c>
      <c r="I220" s="822" t="str">
        <f t="shared" si="57"/>
        <v/>
      </c>
      <c r="K220" s="822" t="str">
        <f t="shared" si="58"/>
        <v/>
      </c>
      <c r="M220" s="822" t="str">
        <f t="shared" si="59"/>
        <v/>
      </c>
      <c r="O220" s="822" t="str">
        <f t="shared" si="61"/>
        <v/>
      </c>
      <c r="Q220" s="822" t="str">
        <f t="shared" si="62"/>
        <v/>
      </c>
      <c r="S220" s="822" t="str">
        <f t="shared" si="63"/>
        <v/>
      </c>
      <c r="U220" s="822" t="str">
        <f t="shared" si="64"/>
        <v/>
      </c>
      <c r="W220" s="822" t="str">
        <f t="shared" si="65"/>
        <v/>
      </c>
      <c r="Y220" s="822" t="str">
        <f t="shared" si="66"/>
        <v/>
      </c>
      <c r="AA220" s="822" t="str">
        <f t="shared" si="67"/>
        <v/>
      </c>
      <c r="AC220" s="822" t="str">
        <f t="shared" si="68"/>
        <v/>
      </c>
      <c r="AE220" s="822" t="str">
        <f t="shared" si="69"/>
        <v/>
      </c>
      <c r="AG220" s="822" t="str">
        <f t="shared" si="70"/>
        <v/>
      </c>
      <c r="AI220" s="822" t="str">
        <f t="shared" si="71"/>
        <v/>
      </c>
      <c r="AK220" s="822" t="str">
        <f t="shared" si="72"/>
        <v/>
      </c>
      <c r="AM220" s="822" t="str">
        <f t="shared" si="73"/>
        <v/>
      </c>
      <c r="AO220" s="822" t="str">
        <f t="shared" si="74"/>
        <v/>
      </c>
      <c r="AQ220" s="822" t="str">
        <f t="shared" si="75"/>
        <v/>
      </c>
    </row>
    <row r="221" spans="5:43" x14ac:dyDescent="0.25">
      <c r="E221" s="822" t="str">
        <f t="shared" si="60"/>
        <v/>
      </c>
      <c r="G221" s="822" t="str">
        <f t="shared" si="60"/>
        <v/>
      </c>
      <c r="I221" s="822" t="str">
        <f t="shared" si="57"/>
        <v/>
      </c>
      <c r="K221" s="822" t="str">
        <f t="shared" si="58"/>
        <v/>
      </c>
      <c r="M221" s="822" t="str">
        <f t="shared" si="59"/>
        <v/>
      </c>
      <c r="O221" s="822" t="str">
        <f t="shared" si="61"/>
        <v/>
      </c>
      <c r="Q221" s="822" t="str">
        <f t="shared" si="62"/>
        <v/>
      </c>
      <c r="S221" s="822" t="str">
        <f t="shared" si="63"/>
        <v/>
      </c>
      <c r="U221" s="822" t="str">
        <f t="shared" si="64"/>
        <v/>
      </c>
      <c r="W221" s="822" t="str">
        <f t="shared" si="65"/>
        <v/>
      </c>
      <c r="Y221" s="822" t="str">
        <f t="shared" si="66"/>
        <v/>
      </c>
      <c r="AA221" s="822" t="str">
        <f t="shared" si="67"/>
        <v/>
      </c>
      <c r="AC221" s="822" t="str">
        <f t="shared" si="68"/>
        <v/>
      </c>
      <c r="AE221" s="822" t="str">
        <f t="shared" si="69"/>
        <v/>
      </c>
      <c r="AG221" s="822" t="str">
        <f t="shared" si="70"/>
        <v/>
      </c>
      <c r="AI221" s="822" t="str">
        <f t="shared" si="71"/>
        <v/>
      </c>
      <c r="AK221" s="822" t="str">
        <f t="shared" si="72"/>
        <v/>
      </c>
      <c r="AM221" s="822" t="str">
        <f t="shared" si="73"/>
        <v/>
      </c>
      <c r="AO221" s="822" t="str">
        <f t="shared" si="74"/>
        <v/>
      </c>
      <c r="AQ221" s="822" t="str">
        <f t="shared" si="75"/>
        <v/>
      </c>
    </row>
    <row r="222" spans="5:43" x14ac:dyDescent="0.25">
      <c r="E222" s="822" t="str">
        <f t="shared" si="60"/>
        <v/>
      </c>
      <c r="G222" s="822" t="str">
        <f t="shared" si="60"/>
        <v/>
      </c>
      <c r="I222" s="822" t="str">
        <f t="shared" si="57"/>
        <v/>
      </c>
      <c r="K222" s="822" t="str">
        <f t="shared" si="58"/>
        <v/>
      </c>
      <c r="M222" s="822" t="str">
        <f t="shared" si="59"/>
        <v/>
      </c>
      <c r="O222" s="822" t="str">
        <f t="shared" si="61"/>
        <v/>
      </c>
      <c r="Q222" s="822" t="str">
        <f t="shared" si="62"/>
        <v/>
      </c>
      <c r="S222" s="822" t="str">
        <f t="shared" si="63"/>
        <v/>
      </c>
      <c r="U222" s="822" t="str">
        <f t="shared" si="64"/>
        <v/>
      </c>
      <c r="W222" s="822" t="str">
        <f t="shared" si="65"/>
        <v/>
      </c>
      <c r="Y222" s="822" t="str">
        <f t="shared" si="66"/>
        <v/>
      </c>
      <c r="AA222" s="822" t="str">
        <f t="shared" si="67"/>
        <v/>
      </c>
      <c r="AC222" s="822" t="str">
        <f t="shared" si="68"/>
        <v/>
      </c>
      <c r="AE222" s="822" t="str">
        <f t="shared" si="69"/>
        <v/>
      </c>
      <c r="AG222" s="822" t="str">
        <f t="shared" si="70"/>
        <v/>
      </c>
      <c r="AI222" s="822" t="str">
        <f t="shared" si="71"/>
        <v/>
      </c>
      <c r="AK222" s="822" t="str">
        <f t="shared" si="72"/>
        <v/>
      </c>
      <c r="AM222" s="822" t="str">
        <f t="shared" si="73"/>
        <v/>
      </c>
      <c r="AO222" s="822" t="str">
        <f t="shared" si="74"/>
        <v/>
      </c>
      <c r="AQ222" s="822" t="str">
        <f t="shared" si="75"/>
        <v/>
      </c>
    </row>
    <row r="223" spans="5:43" x14ac:dyDescent="0.25">
      <c r="E223" s="822" t="str">
        <f t="shared" si="60"/>
        <v/>
      </c>
      <c r="G223" s="822" t="str">
        <f t="shared" si="60"/>
        <v/>
      </c>
      <c r="I223" s="822" t="str">
        <f t="shared" si="57"/>
        <v/>
      </c>
      <c r="K223" s="822" t="str">
        <f t="shared" si="58"/>
        <v/>
      </c>
      <c r="M223" s="822" t="str">
        <f t="shared" si="59"/>
        <v/>
      </c>
      <c r="O223" s="822" t="str">
        <f t="shared" si="61"/>
        <v/>
      </c>
      <c r="Q223" s="822" t="str">
        <f t="shared" si="62"/>
        <v/>
      </c>
      <c r="S223" s="822" t="str">
        <f t="shared" si="63"/>
        <v/>
      </c>
      <c r="U223" s="822" t="str">
        <f t="shared" si="64"/>
        <v/>
      </c>
      <c r="W223" s="822" t="str">
        <f t="shared" si="65"/>
        <v/>
      </c>
      <c r="Y223" s="822" t="str">
        <f t="shared" si="66"/>
        <v/>
      </c>
      <c r="AA223" s="822" t="str">
        <f t="shared" si="67"/>
        <v/>
      </c>
      <c r="AC223" s="822" t="str">
        <f t="shared" si="68"/>
        <v/>
      </c>
      <c r="AE223" s="822" t="str">
        <f t="shared" si="69"/>
        <v/>
      </c>
      <c r="AG223" s="822" t="str">
        <f t="shared" si="70"/>
        <v/>
      </c>
      <c r="AI223" s="822" t="str">
        <f t="shared" si="71"/>
        <v/>
      </c>
      <c r="AK223" s="822" t="str">
        <f t="shared" si="72"/>
        <v/>
      </c>
      <c r="AM223" s="822" t="str">
        <f t="shared" si="73"/>
        <v/>
      </c>
      <c r="AO223" s="822" t="str">
        <f t="shared" si="74"/>
        <v/>
      </c>
      <c r="AQ223" s="822" t="str">
        <f t="shared" si="75"/>
        <v/>
      </c>
    </row>
    <row r="224" spans="5:43" x14ac:dyDescent="0.25">
      <c r="E224" s="822" t="str">
        <f t="shared" si="60"/>
        <v/>
      </c>
      <c r="G224" s="822" t="str">
        <f t="shared" si="60"/>
        <v/>
      </c>
      <c r="I224" s="822" t="str">
        <f t="shared" si="57"/>
        <v/>
      </c>
      <c r="K224" s="822" t="str">
        <f t="shared" si="58"/>
        <v/>
      </c>
      <c r="M224" s="822" t="str">
        <f t="shared" si="59"/>
        <v/>
      </c>
      <c r="O224" s="822" t="str">
        <f t="shared" si="61"/>
        <v/>
      </c>
      <c r="Q224" s="822" t="str">
        <f t="shared" si="62"/>
        <v/>
      </c>
      <c r="S224" s="822" t="str">
        <f t="shared" si="63"/>
        <v/>
      </c>
      <c r="U224" s="822" t="str">
        <f t="shared" si="64"/>
        <v/>
      </c>
      <c r="W224" s="822" t="str">
        <f t="shared" si="65"/>
        <v/>
      </c>
      <c r="Y224" s="822" t="str">
        <f t="shared" si="66"/>
        <v/>
      </c>
      <c r="AA224" s="822" t="str">
        <f t="shared" si="67"/>
        <v/>
      </c>
      <c r="AC224" s="822" t="str">
        <f t="shared" si="68"/>
        <v/>
      </c>
      <c r="AE224" s="822" t="str">
        <f t="shared" si="69"/>
        <v/>
      </c>
      <c r="AG224" s="822" t="str">
        <f t="shared" si="70"/>
        <v/>
      </c>
      <c r="AI224" s="822" t="str">
        <f t="shared" si="71"/>
        <v/>
      </c>
      <c r="AK224" s="822" t="str">
        <f t="shared" si="72"/>
        <v/>
      </c>
      <c r="AM224" s="822" t="str">
        <f t="shared" si="73"/>
        <v/>
      </c>
      <c r="AO224" s="822" t="str">
        <f t="shared" si="74"/>
        <v/>
      </c>
      <c r="AQ224" s="822" t="str">
        <f t="shared" si="75"/>
        <v/>
      </c>
    </row>
    <row r="225" spans="5:43" x14ac:dyDescent="0.25">
      <c r="E225" s="822" t="str">
        <f t="shared" si="60"/>
        <v/>
      </c>
      <c r="G225" s="822" t="str">
        <f t="shared" si="60"/>
        <v/>
      </c>
      <c r="I225" s="822" t="str">
        <f t="shared" si="57"/>
        <v/>
      </c>
      <c r="K225" s="822" t="str">
        <f t="shared" si="58"/>
        <v/>
      </c>
      <c r="M225" s="822" t="str">
        <f t="shared" si="59"/>
        <v/>
      </c>
      <c r="O225" s="822" t="str">
        <f t="shared" si="61"/>
        <v/>
      </c>
      <c r="Q225" s="822" t="str">
        <f t="shared" si="62"/>
        <v/>
      </c>
      <c r="S225" s="822" t="str">
        <f t="shared" si="63"/>
        <v/>
      </c>
      <c r="U225" s="822" t="str">
        <f t="shared" si="64"/>
        <v/>
      </c>
      <c r="W225" s="822" t="str">
        <f t="shared" si="65"/>
        <v/>
      </c>
      <c r="Y225" s="822" t="str">
        <f t="shared" si="66"/>
        <v/>
      </c>
      <c r="AA225" s="822" t="str">
        <f t="shared" si="67"/>
        <v/>
      </c>
      <c r="AC225" s="822" t="str">
        <f t="shared" si="68"/>
        <v/>
      </c>
      <c r="AE225" s="822" t="str">
        <f t="shared" si="69"/>
        <v/>
      </c>
      <c r="AG225" s="822" t="str">
        <f t="shared" si="70"/>
        <v/>
      </c>
      <c r="AI225" s="822" t="str">
        <f t="shared" si="71"/>
        <v/>
      </c>
      <c r="AK225" s="822" t="str">
        <f t="shared" si="72"/>
        <v/>
      </c>
      <c r="AM225" s="822" t="str">
        <f t="shared" si="73"/>
        <v/>
      </c>
      <c r="AO225" s="822" t="str">
        <f t="shared" si="74"/>
        <v/>
      </c>
      <c r="AQ225" s="822" t="str">
        <f t="shared" si="75"/>
        <v/>
      </c>
    </row>
    <row r="226" spans="5:43" x14ac:dyDescent="0.25">
      <c r="E226" s="822" t="str">
        <f t="shared" si="60"/>
        <v/>
      </c>
      <c r="G226" s="822" t="str">
        <f t="shared" si="60"/>
        <v/>
      </c>
      <c r="I226" s="822" t="str">
        <f t="shared" si="57"/>
        <v/>
      </c>
      <c r="K226" s="822" t="str">
        <f t="shared" si="58"/>
        <v/>
      </c>
      <c r="M226" s="822" t="str">
        <f t="shared" si="59"/>
        <v/>
      </c>
      <c r="O226" s="822" t="str">
        <f t="shared" si="61"/>
        <v/>
      </c>
      <c r="Q226" s="822" t="str">
        <f t="shared" si="62"/>
        <v/>
      </c>
      <c r="S226" s="822" t="str">
        <f t="shared" si="63"/>
        <v/>
      </c>
      <c r="U226" s="822" t="str">
        <f t="shared" si="64"/>
        <v/>
      </c>
      <c r="W226" s="822" t="str">
        <f t="shared" si="65"/>
        <v/>
      </c>
      <c r="Y226" s="822" t="str">
        <f t="shared" si="66"/>
        <v/>
      </c>
      <c r="AA226" s="822" t="str">
        <f t="shared" si="67"/>
        <v/>
      </c>
      <c r="AC226" s="822" t="str">
        <f t="shared" si="68"/>
        <v/>
      </c>
      <c r="AE226" s="822" t="str">
        <f t="shared" si="69"/>
        <v/>
      </c>
      <c r="AG226" s="822" t="str">
        <f t="shared" si="70"/>
        <v/>
      </c>
      <c r="AI226" s="822" t="str">
        <f t="shared" si="71"/>
        <v/>
      </c>
      <c r="AK226" s="822" t="str">
        <f t="shared" si="72"/>
        <v/>
      </c>
      <c r="AM226" s="822" t="str">
        <f t="shared" si="73"/>
        <v/>
      </c>
      <c r="AO226" s="822" t="str">
        <f t="shared" si="74"/>
        <v/>
      </c>
      <c r="AQ226" s="822" t="str">
        <f t="shared" si="75"/>
        <v/>
      </c>
    </row>
    <row r="227" spans="5:43" x14ac:dyDescent="0.25">
      <c r="E227" s="822" t="str">
        <f t="shared" si="60"/>
        <v/>
      </c>
      <c r="G227" s="822" t="str">
        <f t="shared" si="60"/>
        <v/>
      </c>
      <c r="I227" s="822" t="str">
        <f t="shared" ref="I227:I290" si="76">IF(OR($B227=0,H227=0),"",H227/$B227)</f>
        <v/>
      </c>
      <c r="K227" s="822" t="str">
        <f t="shared" ref="K227:K290" si="77">IF(OR($B227=0,J227=0),"",J227/$B227)</f>
        <v/>
      </c>
      <c r="M227" s="822" t="str">
        <f t="shared" ref="M227:M290" si="78">IF(OR($B227=0,L227=0),"",L227/$B227)</f>
        <v/>
      </c>
      <c r="O227" s="822" t="str">
        <f t="shared" si="61"/>
        <v/>
      </c>
      <c r="Q227" s="822" t="str">
        <f t="shared" si="62"/>
        <v/>
      </c>
      <c r="S227" s="822" t="str">
        <f t="shared" si="63"/>
        <v/>
      </c>
      <c r="U227" s="822" t="str">
        <f t="shared" si="64"/>
        <v/>
      </c>
      <c r="W227" s="822" t="str">
        <f t="shared" si="65"/>
        <v/>
      </c>
      <c r="Y227" s="822" t="str">
        <f t="shared" si="66"/>
        <v/>
      </c>
      <c r="AA227" s="822" t="str">
        <f t="shared" si="67"/>
        <v/>
      </c>
      <c r="AC227" s="822" t="str">
        <f t="shared" si="68"/>
        <v/>
      </c>
      <c r="AE227" s="822" t="str">
        <f t="shared" si="69"/>
        <v/>
      </c>
      <c r="AG227" s="822" t="str">
        <f t="shared" si="70"/>
        <v/>
      </c>
      <c r="AI227" s="822" t="str">
        <f t="shared" si="71"/>
        <v/>
      </c>
      <c r="AK227" s="822" t="str">
        <f t="shared" si="72"/>
        <v/>
      </c>
      <c r="AM227" s="822" t="str">
        <f t="shared" si="73"/>
        <v/>
      </c>
      <c r="AO227" s="822" t="str">
        <f t="shared" si="74"/>
        <v/>
      </c>
      <c r="AQ227" s="822" t="str">
        <f t="shared" si="75"/>
        <v/>
      </c>
    </row>
    <row r="228" spans="5:43" x14ac:dyDescent="0.25">
      <c r="E228" s="822" t="str">
        <f t="shared" si="60"/>
        <v/>
      </c>
      <c r="G228" s="822" t="str">
        <f t="shared" si="60"/>
        <v/>
      </c>
      <c r="I228" s="822" t="str">
        <f t="shared" si="76"/>
        <v/>
      </c>
      <c r="K228" s="822" t="str">
        <f t="shared" si="77"/>
        <v/>
      </c>
      <c r="M228" s="822" t="str">
        <f t="shared" si="78"/>
        <v/>
      </c>
      <c r="O228" s="822" t="str">
        <f t="shared" si="61"/>
        <v/>
      </c>
      <c r="Q228" s="822" t="str">
        <f t="shared" si="62"/>
        <v/>
      </c>
      <c r="S228" s="822" t="str">
        <f t="shared" si="63"/>
        <v/>
      </c>
      <c r="U228" s="822" t="str">
        <f t="shared" si="64"/>
        <v/>
      </c>
      <c r="W228" s="822" t="str">
        <f t="shared" si="65"/>
        <v/>
      </c>
      <c r="Y228" s="822" t="str">
        <f t="shared" si="66"/>
        <v/>
      </c>
      <c r="AA228" s="822" t="str">
        <f t="shared" si="67"/>
        <v/>
      </c>
      <c r="AC228" s="822" t="str">
        <f t="shared" si="68"/>
        <v/>
      </c>
      <c r="AE228" s="822" t="str">
        <f t="shared" si="69"/>
        <v/>
      </c>
      <c r="AG228" s="822" t="str">
        <f t="shared" si="70"/>
        <v/>
      </c>
      <c r="AI228" s="822" t="str">
        <f t="shared" si="71"/>
        <v/>
      </c>
      <c r="AK228" s="822" t="str">
        <f t="shared" si="72"/>
        <v/>
      </c>
      <c r="AM228" s="822" t="str">
        <f t="shared" si="73"/>
        <v/>
      </c>
      <c r="AO228" s="822" t="str">
        <f t="shared" si="74"/>
        <v/>
      </c>
      <c r="AQ228" s="822" t="str">
        <f t="shared" si="75"/>
        <v/>
      </c>
    </row>
    <row r="229" spans="5:43" x14ac:dyDescent="0.25">
      <c r="E229" s="822" t="str">
        <f t="shared" si="60"/>
        <v/>
      </c>
      <c r="G229" s="822" t="str">
        <f t="shared" si="60"/>
        <v/>
      </c>
      <c r="I229" s="822" t="str">
        <f t="shared" si="76"/>
        <v/>
      </c>
      <c r="K229" s="822" t="str">
        <f t="shared" si="77"/>
        <v/>
      </c>
      <c r="M229" s="822" t="str">
        <f t="shared" si="78"/>
        <v/>
      </c>
      <c r="O229" s="822" t="str">
        <f t="shared" si="61"/>
        <v/>
      </c>
      <c r="Q229" s="822" t="str">
        <f t="shared" si="62"/>
        <v/>
      </c>
      <c r="S229" s="822" t="str">
        <f t="shared" si="63"/>
        <v/>
      </c>
      <c r="U229" s="822" t="str">
        <f t="shared" si="64"/>
        <v/>
      </c>
      <c r="W229" s="822" t="str">
        <f t="shared" si="65"/>
        <v/>
      </c>
      <c r="Y229" s="822" t="str">
        <f t="shared" si="66"/>
        <v/>
      </c>
      <c r="AA229" s="822" t="str">
        <f t="shared" si="67"/>
        <v/>
      </c>
      <c r="AC229" s="822" t="str">
        <f t="shared" si="68"/>
        <v/>
      </c>
      <c r="AE229" s="822" t="str">
        <f t="shared" si="69"/>
        <v/>
      </c>
      <c r="AG229" s="822" t="str">
        <f t="shared" si="70"/>
        <v/>
      </c>
      <c r="AI229" s="822" t="str">
        <f t="shared" si="71"/>
        <v/>
      </c>
      <c r="AK229" s="822" t="str">
        <f t="shared" si="72"/>
        <v/>
      </c>
      <c r="AM229" s="822" t="str">
        <f t="shared" si="73"/>
        <v/>
      </c>
      <c r="AO229" s="822" t="str">
        <f t="shared" si="74"/>
        <v/>
      </c>
      <c r="AQ229" s="822" t="str">
        <f t="shared" si="75"/>
        <v/>
      </c>
    </row>
    <row r="230" spans="5:43" x14ac:dyDescent="0.25">
      <c r="E230" s="822" t="str">
        <f t="shared" si="60"/>
        <v/>
      </c>
      <c r="G230" s="822" t="str">
        <f t="shared" si="60"/>
        <v/>
      </c>
      <c r="I230" s="822" t="str">
        <f t="shared" si="76"/>
        <v/>
      </c>
      <c r="K230" s="822" t="str">
        <f t="shared" si="77"/>
        <v/>
      </c>
      <c r="M230" s="822" t="str">
        <f t="shared" si="78"/>
        <v/>
      </c>
      <c r="O230" s="822" t="str">
        <f t="shared" si="61"/>
        <v/>
      </c>
      <c r="Q230" s="822" t="str">
        <f t="shared" si="62"/>
        <v/>
      </c>
      <c r="S230" s="822" t="str">
        <f t="shared" si="63"/>
        <v/>
      </c>
      <c r="U230" s="822" t="str">
        <f t="shared" si="64"/>
        <v/>
      </c>
      <c r="W230" s="822" t="str">
        <f t="shared" si="65"/>
        <v/>
      </c>
      <c r="Y230" s="822" t="str">
        <f t="shared" si="66"/>
        <v/>
      </c>
      <c r="AA230" s="822" t="str">
        <f t="shared" si="67"/>
        <v/>
      </c>
      <c r="AC230" s="822" t="str">
        <f t="shared" si="68"/>
        <v/>
      </c>
      <c r="AE230" s="822" t="str">
        <f t="shared" si="69"/>
        <v/>
      </c>
      <c r="AG230" s="822" t="str">
        <f t="shared" si="70"/>
        <v/>
      </c>
      <c r="AI230" s="822" t="str">
        <f t="shared" si="71"/>
        <v/>
      </c>
      <c r="AK230" s="822" t="str">
        <f t="shared" si="72"/>
        <v/>
      </c>
      <c r="AM230" s="822" t="str">
        <f t="shared" si="73"/>
        <v/>
      </c>
      <c r="AO230" s="822" t="str">
        <f t="shared" si="74"/>
        <v/>
      </c>
      <c r="AQ230" s="822" t="str">
        <f t="shared" si="75"/>
        <v/>
      </c>
    </row>
    <row r="231" spans="5:43" x14ac:dyDescent="0.25">
      <c r="E231" s="822" t="str">
        <f t="shared" si="60"/>
        <v/>
      </c>
      <c r="G231" s="822" t="str">
        <f t="shared" si="60"/>
        <v/>
      </c>
      <c r="I231" s="822" t="str">
        <f t="shared" si="76"/>
        <v/>
      </c>
      <c r="K231" s="822" t="str">
        <f t="shared" si="77"/>
        <v/>
      </c>
      <c r="M231" s="822" t="str">
        <f t="shared" si="78"/>
        <v/>
      </c>
      <c r="O231" s="822" t="str">
        <f t="shared" si="61"/>
        <v/>
      </c>
      <c r="Q231" s="822" t="str">
        <f t="shared" si="62"/>
        <v/>
      </c>
      <c r="S231" s="822" t="str">
        <f t="shared" si="63"/>
        <v/>
      </c>
      <c r="U231" s="822" t="str">
        <f t="shared" si="64"/>
        <v/>
      </c>
      <c r="W231" s="822" t="str">
        <f t="shared" si="65"/>
        <v/>
      </c>
      <c r="Y231" s="822" t="str">
        <f t="shared" si="66"/>
        <v/>
      </c>
      <c r="AA231" s="822" t="str">
        <f t="shared" si="67"/>
        <v/>
      </c>
      <c r="AC231" s="822" t="str">
        <f t="shared" si="68"/>
        <v/>
      </c>
      <c r="AE231" s="822" t="str">
        <f t="shared" si="69"/>
        <v/>
      </c>
      <c r="AG231" s="822" t="str">
        <f t="shared" si="70"/>
        <v/>
      </c>
      <c r="AI231" s="822" t="str">
        <f t="shared" si="71"/>
        <v/>
      </c>
      <c r="AK231" s="822" t="str">
        <f t="shared" si="72"/>
        <v/>
      </c>
      <c r="AM231" s="822" t="str">
        <f t="shared" si="73"/>
        <v/>
      </c>
      <c r="AO231" s="822" t="str">
        <f t="shared" si="74"/>
        <v/>
      </c>
      <c r="AQ231" s="822" t="str">
        <f t="shared" si="75"/>
        <v/>
      </c>
    </row>
    <row r="232" spans="5:43" x14ac:dyDescent="0.25">
      <c r="E232" s="822" t="str">
        <f t="shared" si="60"/>
        <v/>
      </c>
      <c r="G232" s="822" t="str">
        <f t="shared" si="60"/>
        <v/>
      </c>
      <c r="I232" s="822" t="str">
        <f t="shared" si="76"/>
        <v/>
      </c>
      <c r="K232" s="822" t="str">
        <f t="shared" si="77"/>
        <v/>
      </c>
      <c r="M232" s="822" t="str">
        <f t="shared" si="78"/>
        <v/>
      </c>
      <c r="O232" s="822" t="str">
        <f t="shared" si="61"/>
        <v/>
      </c>
      <c r="Q232" s="822" t="str">
        <f t="shared" si="62"/>
        <v/>
      </c>
      <c r="S232" s="822" t="str">
        <f t="shared" si="63"/>
        <v/>
      </c>
      <c r="U232" s="822" t="str">
        <f t="shared" si="64"/>
        <v/>
      </c>
      <c r="W232" s="822" t="str">
        <f t="shared" si="65"/>
        <v/>
      </c>
      <c r="Y232" s="822" t="str">
        <f t="shared" si="66"/>
        <v/>
      </c>
      <c r="AA232" s="822" t="str">
        <f t="shared" si="67"/>
        <v/>
      </c>
      <c r="AC232" s="822" t="str">
        <f t="shared" si="68"/>
        <v/>
      </c>
      <c r="AE232" s="822" t="str">
        <f t="shared" si="69"/>
        <v/>
      </c>
      <c r="AG232" s="822" t="str">
        <f t="shared" si="70"/>
        <v/>
      </c>
      <c r="AI232" s="822" t="str">
        <f t="shared" si="71"/>
        <v/>
      </c>
      <c r="AK232" s="822" t="str">
        <f t="shared" si="72"/>
        <v/>
      </c>
      <c r="AM232" s="822" t="str">
        <f t="shared" si="73"/>
        <v/>
      </c>
      <c r="AO232" s="822" t="str">
        <f t="shared" si="74"/>
        <v/>
      </c>
      <c r="AQ232" s="822" t="str">
        <f t="shared" si="75"/>
        <v/>
      </c>
    </row>
    <row r="233" spans="5:43" x14ac:dyDescent="0.25">
      <c r="E233" s="822" t="str">
        <f t="shared" si="60"/>
        <v/>
      </c>
      <c r="G233" s="822" t="str">
        <f t="shared" si="60"/>
        <v/>
      </c>
      <c r="I233" s="822" t="str">
        <f t="shared" si="76"/>
        <v/>
      </c>
      <c r="K233" s="822" t="str">
        <f t="shared" si="77"/>
        <v/>
      </c>
      <c r="M233" s="822" t="str">
        <f t="shared" si="78"/>
        <v/>
      </c>
      <c r="O233" s="822" t="str">
        <f t="shared" si="61"/>
        <v/>
      </c>
      <c r="Q233" s="822" t="str">
        <f t="shared" si="62"/>
        <v/>
      </c>
      <c r="S233" s="822" t="str">
        <f t="shared" si="63"/>
        <v/>
      </c>
      <c r="U233" s="822" t="str">
        <f t="shared" si="64"/>
        <v/>
      </c>
      <c r="W233" s="822" t="str">
        <f t="shared" si="65"/>
        <v/>
      </c>
      <c r="Y233" s="822" t="str">
        <f t="shared" si="66"/>
        <v/>
      </c>
      <c r="AA233" s="822" t="str">
        <f t="shared" si="67"/>
        <v/>
      </c>
      <c r="AC233" s="822" t="str">
        <f t="shared" si="68"/>
        <v/>
      </c>
      <c r="AE233" s="822" t="str">
        <f t="shared" si="69"/>
        <v/>
      </c>
      <c r="AG233" s="822" t="str">
        <f t="shared" si="70"/>
        <v/>
      </c>
      <c r="AI233" s="822" t="str">
        <f t="shared" si="71"/>
        <v/>
      </c>
      <c r="AK233" s="822" t="str">
        <f t="shared" si="72"/>
        <v/>
      </c>
      <c r="AM233" s="822" t="str">
        <f t="shared" si="73"/>
        <v/>
      </c>
      <c r="AO233" s="822" t="str">
        <f t="shared" si="74"/>
        <v/>
      </c>
      <c r="AQ233" s="822" t="str">
        <f t="shared" si="75"/>
        <v/>
      </c>
    </row>
    <row r="234" spans="5:43" x14ac:dyDescent="0.25">
      <c r="E234" s="822" t="str">
        <f t="shared" si="60"/>
        <v/>
      </c>
      <c r="G234" s="822" t="str">
        <f t="shared" si="60"/>
        <v/>
      </c>
      <c r="I234" s="822" t="str">
        <f t="shared" si="76"/>
        <v/>
      </c>
      <c r="K234" s="822" t="str">
        <f t="shared" si="77"/>
        <v/>
      </c>
      <c r="M234" s="822" t="str">
        <f t="shared" si="78"/>
        <v/>
      </c>
      <c r="O234" s="822" t="str">
        <f t="shared" si="61"/>
        <v/>
      </c>
      <c r="Q234" s="822" t="str">
        <f t="shared" si="62"/>
        <v/>
      </c>
      <c r="S234" s="822" t="str">
        <f t="shared" si="63"/>
        <v/>
      </c>
      <c r="U234" s="822" t="str">
        <f t="shared" si="64"/>
        <v/>
      </c>
      <c r="W234" s="822" t="str">
        <f t="shared" si="65"/>
        <v/>
      </c>
      <c r="Y234" s="822" t="str">
        <f t="shared" si="66"/>
        <v/>
      </c>
      <c r="AA234" s="822" t="str">
        <f t="shared" si="67"/>
        <v/>
      </c>
      <c r="AC234" s="822" t="str">
        <f t="shared" si="68"/>
        <v/>
      </c>
      <c r="AE234" s="822" t="str">
        <f t="shared" si="69"/>
        <v/>
      </c>
      <c r="AG234" s="822" t="str">
        <f t="shared" si="70"/>
        <v/>
      </c>
      <c r="AI234" s="822" t="str">
        <f t="shared" si="71"/>
        <v/>
      </c>
      <c r="AK234" s="822" t="str">
        <f t="shared" si="72"/>
        <v/>
      </c>
      <c r="AM234" s="822" t="str">
        <f t="shared" si="73"/>
        <v/>
      </c>
      <c r="AO234" s="822" t="str">
        <f t="shared" si="74"/>
        <v/>
      </c>
      <c r="AQ234" s="822" t="str">
        <f t="shared" si="75"/>
        <v/>
      </c>
    </row>
    <row r="235" spans="5:43" x14ac:dyDescent="0.25">
      <c r="E235" s="822" t="str">
        <f t="shared" si="60"/>
        <v/>
      </c>
      <c r="G235" s="822" t="str">
        <f t="shared" si="60"/>
        <v/>
      </c>
      <c r="I235" s="822" t="str">
        <f t="shared" si="76"/>
        <v/>
      </c>
      <c r="K235" s="822" t="str">
        <f t="shared" si="77"/>
        <v/>
      </c>
      <c r="M235" s="822" t="str">
        <f t="shared" si="78"/>
        <v/>
      </c>
      <c r="O235" s="822" t="str">
        <f t="shared" si="61"/>
        <v/>
      </c>
      <c r="Q235" s="822" t="str">
        <f t="shared" si="62"/>
        <v/>
      </c>
      <c r="S235" s="822" t="str">
        <f t="shared" si="63"/>
        <v/>
      </c>
      <c r="U235" s="822" t="str">
        <f t="shared" si="64"/>
        <v/>
      </c>
      <c r="W235" s="822" t="str">
        <f t="shared" si="65"/>
        <v/>
      </c>
      <c r="Y235" s="822" t="str">
        <f t="shared" si="66"/>
        <v/>
      </c>
      <c r="AA235" s="822" t="str">
        <f t="shared" si="67"/>
        <v/>
      </c>
      <c r="AC235" s="822" t="str">
        <f t="shared" si="68"/>
        <v/>
      </c>
      <c r="AE235" s="822" t="str">
        <f t="shared" si="69"/>
        <v/>
      </c>
      <c r="AG235" s="822" t="str">
        <f t="shared" si="70"/>
        <v/>
      </c>
      <c r="AI235" s="822" t="str">
        <f t="shared" si="71"/>
        <v/>
      </c>
      <c r="AK235" s="822" t="str">
        <f t="shared" si="72"/>
        <v/>
      </c>
      <c r="AM235" s="822" t="str">
        <f t="shared" si="73"/>
        <v/>
      </c>
      <c r="AO235" s="822" t="str">
        <f t="shared" si="74"/>
        <v/>
      </c>
      <c r="AQ235" s="822" t="str">
        <f t="shared" si="75"/>
        <v/>
      </c>
    </row>
    <row r="236" spans="5:43" x14ac:dyDescent="0.25">
      <c r="E236" s="822" t="str">
        <f t="shared" si="60"/>
        <v/>
      </c>
      <c r="G236" s="822" t="str">
        <f t="shared" si="60"/>
        <v/>
      </c>
      <c r="I236" s="822" t="str">
        <f t="shared" si="76"/>
        <v/>
      </c>
      <c r="K236" s="822" t="str">
        <f t="shared" si="77"/>
        <v/>
      </c>
      <c r="M236" s="822" t="str">
        <f t="shared" si="78"/>
        <v/>
      </c>
      <c r="O236" s="822" t="str">
        <f t="shared" si="61"/>
        <v/>
      </c>
      <c r="Q236" s="822" t="str">
        <f t="shared" si="62"/>
        <v/>
      </c>
      <c r="S236" s="822" t="str">
        <f t="shared" si="63"/>
        <v/>
      </c>
      <c r="U236" s="822" t="str">
        <f t="shared" si="64"/>
        <v/>
      </c>
      <c r="W236" s="822" t="str">
        <f t="shared" si="65"/>
        <v/>
      </c>
      <c r="Y236" s="822" t="str">
        <f t="shared" si="66"/>
        <v/>
      </c>
      <c r="AA236" s="822" t="str">
        <f t="shared" si="67"/>
        <v/>
      </c>
      <c r="AC236" s="822" t="str">
        <f t="shared" si="68"/>
        <v/>
      </c>
      <c r="AE236" s="822" t="str">
        <f t="shared" si="69"/>
        <v/>
      </c>
      <c r="AG236" s="822" t="str">
        <f t="shared" si="70"/>
        <v/>
      </c>
      <c r="AI236" s="822" t="str">
        <f t="shared" si="71"/>
        <v/>
      </c>
      <c r="AK236" s="822" t="str">
        <f t="shared" si="72"/>
        <v/>
      </c>
      <c r="AM236" s="822" t="str">
        <f t="shared" si="73"/>
        <v/>
      </c>
      <c r="AO236" s="822" t="str">
        <f t="shared" si="74"/>
        <v/>
      </c>
      <c r="AQ236" s="822" t="str">
        <f t="shared" si="75"/>
        <v/>
      </c>
    </row>
    <row r="237" spans="5:43" x14ac:dyDescent="0.25">
      <c r="E237" s="822" t="str">
        <f t="shared" si="60"/>
        <v/>
      </c>
      <c r="G237" s="822" t="str">
        <f t="shared" si="60"/>
        <v/>
      </c>
      <c r="I237" s="822" t="str">
        <f t="shared" si="76"/>
        <v/>
      </c>
      <c r="K237" s="822" t="str">
        <f t="shared" si="77"/>
        <v/>
      </c>
      <c r="M237" s="822" t="str">
        <f t="shared" si="78"/>
        <v/>
      </c>
      <c r="O237" s="822" t="str">
        <f t="shared" si="61"/>
        <v/>
      </c>
      <c r="Q237" s="822" t="str">
        <f t="shared" si="62"/>
        <v/>
      </c>
      <c r="S237" s="822" t="str">
        <f t="shared" si="63"/>
        <v/>
      </c>
      <c r="U237" s="822" t="str">
        <f t="shared" si="64"/>
        <v/>
      </c>
      <c r="W237" s="822" t="str">
        <f t="shared" si="65"/>
        <v/>
      </c>
      <c r="Y237" s="822" t="str">
        <f t="shared" si="66"/>
        <v/>
      </c>
      <c r="AA237" s="822" t="str">
        <f t="shared" si="67"/>
        <v/>
      </c>
      <c r="AC237" s="822" t="str">
        <f t="shared" si="68"/>
        <v/>
      </c>
      <c r="AE237" s="822" t="str">
        <f t="shared" si="69"/>
        <v/>
      </c>
      <c r="AG237" s="822" t="str">
        <f t="shared" si="70"/>
        <v/>
      </c>
      <c r="AI237" s="822" t="str">
        <f t="shared" si="71"/>
        <v/>
      </c>
      <c r="AK237" s="822" t="str">
        <f t="shared" si="72"/>
        <v/>
      </c>
      <c r="AM237" s="822" t="str">
        <f t="shared" si="73"/>
        <v/>
      </c>
      <c r="AO237" s="822" t="str">
        <f t="shared" si="74"/>
        <v/>
      </c>
      <c r="AQ237" s="822" t="str">
        <f t="shared" si="75"/>
        <v/>
      </c>
    </row>
    <row r="238" spans="5:43" x14ac:dyDescent="0.25">
      <c r="E238" s="822" t="str">
        <f t="shared" si="60"/>
        <v/>
      </c>
      <c r="G238" s="822" t="str">
        <f t="shared" si="60"/>
        <v/>
      </c>
      <c r="I238" s="822" t="str">
        <f t="shared" si="76"/>
        <v/>
      </c>
      <c r="K238" s="822" t="str">
        <f t="shared" si="77"/>
        <v/>
      </c>
      <c r="M238" s="822" t="str">
        <f t="shared" si="78"/>
        <v/>
      </c>
      <c r="O238" s="822" t="str">
        <f t="shared" si="61"/>
        <v/>
      </c>
      <c r="Q238" s="822" t="str">
        <f t="shared" si="62"/>
        <v/>
      </c>
      <c r="S238" s="822" t="str">
        <f t="shared" si="63"/>
        <v/>
      </c>
      <c r="U238" s="822" t="str">
        <f t="shared" si="64"/>
        <v/>
      </c>
      <c r="W238" s="822" t="str">
        <f t="shared" si="65"/>
        <v/>
      </c>
      <c r="Y238" s="822" t="str">
        <f t="shared" si="66"/>
        <v/>
      </c>
      <c r="AA238" s="822" t="str">
        <f t="shared" si="67"/>
        <v/>
      </c>
      <c r="AC238" s="822" t="str">
        <f t="shared" si="68"/>
        <v/>
      </c>
      <c r="AE238" s="822" t="str">
        <f t="shared" si="69"/>
        <v/>
      </c>
      <c r="AG238" s="822" t="str">
        <f t="shared" si="70"/>
        <v/>
      </c>
      <c r="AI238" s="822" t="str">
        <f t="shared" si="71"/>
        <v/>
      </c>
      <c r="AK238" s="822" t="str">
        <f t="shared" si="72"/>
        <v/>
      </c>
      <c r="AM238" s="822" t="str">
        <f t="shared" si="73"/>
        <v/>
      </c>
      <c r="AO238" s="822" t="str">
        <f t="shared" si="74"/>
        <v/>
      </c>
      <c r="AQ238" s="822" t="str">
        <f t="shared" si="75"/>
        <v/>
      </c>
    </row>
    <row r="239" spans="5:43" x14ac:dyDescent="0.25">
      <c r="E239" s="822" t="str">
        <f t="shared" si="60"/>
        <v/>
      </c>
      <c r="G239" s="822" t="str">
        <f t="shared" si="60"/>
        <v/>
      </c>
      <c r="I239" s="822" t="str">
        <f t="shared" si="76"/>
        <v/>
      </c>
      <c r="K239" s="822" t="str">
        <f t="shared" si="77"/>
        <v/>
      </c>
      <c r="M239" s="822" t="str">
        <f t="shared" si="78"/>
        <v/>
      </c>
      <c r="O239" s="822" t="str">
        <f t="shared" si="61"/>
        <v/>
      </c>
      <c r="Q239" s="822" t="str">
        <f t="shared" si="62"/>
        <v/>
      </c>
      <c r="S239" s="822" t="str">
        <f t="shared" si="63"/>
        <v/>
      </c>
      <c r="U239" s="822" t="str">
        <f t="shared" si="64"/>
        <v/>
      </c>
      <c r="W239" s="822" t="str">
        <f t="shared" si="65"/>
        <v/>
      </c>
      <c r="Y239" s="822" t="str">
        <f t="shared" si="66"/>
        <v/>
      </c>
      <c r="AA239" s="822" t="str">
        <f t="shared" si="67"/>
        <v/>
      </c>
      <c r="AC239" s="822" t="str">
        <f t="shared" si="68"/>
        <v/>
      </c>
      <c r="AE239" s="822" t="str">
        <f t="shared" si="69"/>
        <v/>
      </c>
      <c r="AG239" s="822" t="str">
        <f t="shared" si="70"/>
        <v/>
      </c>
      <c r="AI239" s="822" t="str">
        <f t="shared" si="71"/>
        <v/>
      </c>
      <c r="AK239" s="822" t="str">
        <f t="shared" si="72"/>
        <v/>
      </c>
      <c r="AM239" s="822" t="str">
        <f t="shared" si="73"/>
        <v/>
      </c>
      <c r="AO239" s="822" t="str">
        <f t="shared" si="74"/>
        <v/>
      </c>
      <c r="AQ239" s="822" t="str">
        <f t="shared" si="75"/>
        <v/>
      </c>
    </row>
    <row r="240" spans="5:43" x14ac:dyDescent="0.25">
      <c r="E240" s="822" t="str">
        <f t="shared" si="60"/>
        <v/>
      </c>
      <c r="G240" s="822" t="str">
        <f t="shared" si="60"/>
        <v/>
      </c>
      <c r="I240" s="822" t="str">
        <f t="shared" si="76"/>
        <v/>
      </c>
      <c r="K240" s="822" t="str">
        <f t="shared" si="77"/>
        <v/>
      </c>
      <c r="M240" s="822" t="str">
        <f t="shared" si="78"/>
        <v/>
      </c>
      <c r="O240" s="822" t="str">
        <f t="shared" si="61"/>
        <v/>
      </c>
      <c r="Q240" s="822" t="str">
        <f t="shared" si="62"/>
        <v/>
      </c>
      <c r="S240" s="822" t="str">
        <f t="shared" si="63"/>
        <v/>
      </c>
      <c r="U240" s="822" t="str">
        <f t="shared" si="64"/>
        <v/>
      </c>
      <c r="W240" s="822" t="str">
        <f t="shared" si="65"/>
        <v/>
      </c>
      <c r="Y240" s="822" t="str">
        <f t="shared" si="66"/>
        <v/>
      </c>
      <c r="AA240" s="822" t="str">
        <f t="shared" si="67"/>
        <v/>
      </c>
      <c r="AC240" s="822" t="str">
        <f t="shared" si="68"/>
        <v/>
      </c>
      <c r="AE240" s="822" t="str">
        <f t="shared" si="69"/>
        <v/>
      </c>
      <c r="AG240" s="822" t="str">
        <f t="shared" si="70"/>
        <v/>
      </c>
      <c r="AI240" s="822" t="str">
        <f t="shared" si="71"/>
        <v/>
      </c>
      <c r="AK240" s="822" t="str">
        <f t="shared" si="72"/>
        <v/>
      </c>
      <c r="AM240" s="822" t="str">
        <f t="shared" si="73"/>
        <v/>
      </c>
      <c r="AO240" s="822" t="str">
        <f t="shared" si="74"/>
        <v/>
      </c>
      <c r="AQ240" s="822" t="str">
        <f t="shared" si="75"/>
        <v/>
      </c>
    </row>
    <row r="241" spans="5:43" x14ac:dyDescent="0.25">
      <c r="E241" s="822" t="str">
        <f t="shared" si="60"/>
        <v/>
      </c>
      <c r="G241" s="822" t="str">
        <f t="shared" si="60"/>
        <v/>
      </c>
      <c r="I241" s="822" t="str">
        <f t="shared" si="76"/>
        <v/>
      </c>
      <c r="K241" s="822" t="str">
        <f t="shared" si="77"/>
        <v/>
      </c>
      <c r="M241" s="822" t="str">
        <f t="shared" si="78"/>
        <v/>
      </c>
      <c r="O241" s="822" t="str">
        <f t="shared" si="61"/>
        <v/>
      </c>
      <c r="Q241" s="822" t="str">
        <f t="shared" si="62"/>
        <v/>
      </c>
      <c r="S241" s="822" t="str">
        <f t="shared" si="63"/>
        <v/>
      </c>
      <c r="U241" s="822" t="str">
        <f t="shared" si="64"/>
        <v/>
      </c>
      <c r="W241" s="822" t="str">
        <f t="shared" si="65"/>
        <v/>
      </c>
      <c r="Y241" s="822" t="str">
        <f t="shared" si="66"/>
        <v/>
      </c>
      <c r="AA241" s="822" t="str">
        <f t="shared" si="67"/>
        <v/>
      </c>
      <c r="AC241" s="822" t="str">
        <f t="shared" si="68"/>
        <v/>
      </c>
      <c r="AE241" s="822" t="str">
        <f t="shared" si="69"/>
        <v/>
      </c>
      <c r="AG241" s="822" t="str">
        <f t="shared" si="70"/>
        <v/>
      </c>
      <c r="AI241" s="822" t="str">
        <f t="shared" si="71"/>
        <v/>
      </c>
      <c r="AK241" s="822" t="str">
        <f t="shared" si="72"/>
        <v/>
      </c>
      <c r="AM241" s="822" t="str">
        <f t="shared" si="73"/>
        <v/>
      </c>
      <c r="AO241" s="822" t="str">
        <f t="shared" si="74"/>
        <v/>
      </c>
      <c r="AQ241" s="822" t="str">
        <f t="shared" si="75"/>
        <v/>
      </c>
    </row>
    <row r="242" spans="5:43" x14ac:dyDescent="0.25">
      <c r="E242" s="822" t="str">
        <f t="shared" si="60"/>
        <v/>
      </c>
      <c r="G242" s="822" t="str">
        <f t="shared" si="60"/>
        <v/>
      </c>
      <c r="I242" s="822" t="str">
        <f t="shared" si="76"/>
        <v/>
      </c>
      <c r="K242" s="822" t="str">
        <f t="shared" si="77"/>
        <v/>
      </c>
      <c r="M242" s="822" t="str">
        <f t="shared" si="78"/>
        <v/>
      </c>
      <c r="O242" s="822" t="str">
        <f t="shared" si="61"/>
        <v/>
      </c>
      <c r="Q242" s="822" t="str">
        <f t="shared" si="62"/>
        <v/>
      </c>
      <c r="S242" s="822" t="str">
        <f t="shared" si="63"/>
        <v/>
      </c>
      <c r="U242" s="822" t="str">
        <f t="shared" si="64"/>
        <v/>
      </c>
      <c r="W242" s="822" t="str">
        <f t="shared" si="65"/>
        <v/>
      </c>
      <c r="Y242" s="822" t="str">
        <f t="shared" si="66"/>
        <v/>
      </c>
      <c r="AA242" s="822" t="str">
        <f t="shared" si="67"/>
        <v/>
      </c>
      <c r="AC242" s="822" t="str">
        <f t="shared" si="68"/>
        <v/>
      </c>
      <c r="AE242" s="822" t="str">
        <f t="shared" si="69"/>
        <v/>
      </c>
      <c r="AG242" s="822" t="str">
        <f t="shared" si="70"/>
        <v/>
      </c>
      <c r="AI242" s="822" t="str">
        <f t="shared" si="71"/>
        <v/>
      </c>
      <c r="AK242" s="822" t="str">
        <f t="shared" si="72"/>
        <v/>
      </c>
      <c r="AM242" s="822" t="str">
        <f t="shared" si="73"/>
        <v/>
      </c>
      <c r="AO242" s="822" t="str">
        <f t="shared" si="74"/>
        <v/>
      </c>
      <c r="AQ242" s="822" t="str">
        <f t="shared" si="75"/>
        <v/>
      </c>
    </row>
    <row r="243" spans="5:43" x14ac:dyDescent="0.25">
      <c r="E243" s="822" t="str">
        <f t="shared" si="60"/>
        <v/>
      </c>
      <c r="G243" s="822" t="str">
        <f t="shared" si="60"/>
        <v/>
      </c>
      <c r="I243" s="822" t="str">
        <f t="shared" si="76"/>
        <v/>
      </c>
      <c r="K243" s="822" t="str">
        <f t="shared" si="77"/>
        <v/>
      </c>
      <c r="M243" s="822" t="str">
        <f t="shared" si="78"/>
        <v/>
      </c>
      <c r="O243" s="822" t="str">
        <f t="shared" si="61"/>
        <v/>
      </c>
      <c r="Q243" s="822" t="str">
        <f t="shared" si="62"/>
        <v/>
      </c>
      <c r="S243" s="822" t="str">
        <f t="shared" si="63"/>
        <v/>
      </c>
      <c r="U243" s="822" t="str">
        <f t="shared" si="64"/>
        <v/>
      </c>
      <c r="W243" s="822" t="str">
        <f t="shared" si="65"/>
        <v/>
      </c>
      <c r="Y243" s="822" t="str">
        <f t="shared" si="66"/>
        <v/>
      </c>
      <c r="AA243" s="822" t="str">
        <f t="shared" si="67"/>
        <v/>
      </c>
      <c r="AC243" s="822" t="str">
        <f t="shared" si="68"/>
        <v/>
      </c>
      <c r="AE243" s="822" t="str">
        <f t="shared" si="69"/>
        <v/>
      </c>
      <c r="AG243" s="822" t="str">
        <f t="shared" si="70"/>
        <v/>
      </c>
      <c r="AI243" s="822" t="str">
        <f t="shared" si="71"/>
        <v/>
      </c>
      <c r="AK243" s="822" t="str">
        <f t="shared" si="72"/>
        <v/>
      </c>
      <c r="AM243" s="822" t="str">
        <f t="shared" si="73"/>
        <v/>
      </c>
      <c r="AO243" s="822" t="str">
        <f t="shared" si="74"/>
        <v/>
      </c>
      <c r="AQ243" s="822" t="str">
        <f t="shared" si="75"/>
        <v/>
      </c>
    </row>
    <row r="244" spans="5:43" x14ac:dyDescent="0.25">
      <c r="E244" s="822" t="str">
        <f t="shared" si="60"/>
        <v/>
      </c>
      <c r="G244" s="822" t="str">
        <f t="shared" si="60"/>
        <v/>
      </c>
      <c r="I244" s="822" t="str">
        <f t="shared" si="76"/>
        <v/>
      </c>
      <c r="K244" s="822" t="str">
        <f t="shared" si="77"/>
        <v/>
      </c>
      <c r="M244" s="822" t="str">
        <f t="shared" si="78"/>
        <v/>
      </c>
      <c r="O244" s="822" t="str">
        <f t="shared" si="61"/>
        <v/>
      </c>
      <c r="Q244" s="822" t="str">
        <f t="shared" si="62"/>
        <v/>
      </c>
      <c r="S244" s="822" t="str">
        <f t="shared" si="63"/>
        <v/>
      </c>
      <c r="U244" s="822" t="str">
        <f t="shared" si="64"/>
        <v/>
      </c>
      <c r="W244" s="822" t="str">
        <f t="shared" si="65"/>
        <v/>
      </c>
      <c r="Y244" s="822" t="str">
        <f t="shared" si="66"/>
        <v/>
      </c>
      <c r="AA244" s="822" t="str">
        <f t="shared" si="67"/>
        <v/>
      </c>
      <c r="AC244" s="822" t="str">
        <f t="shared" si="68"/>
        <v/>
      </c>
      <c r="AE244" s="822" t="str">
        <f t="shared" si="69"/>
        <v/>
      </c>
      <c r="AG244" s="822" t="str">
        <f t="shared" si="70"/>
        <v/>
      </c>
      <c r="AI244" s="822" t="str">
        <f t="shared" si="71"/>
        <v/>
      </c>
      <c r="AK244" s="822" t="str">
        <f t="shared" si="72"/>
        <v/>
      </c>
      <c r="AM244" s="822" t="str">
        <f t="shared" si="73"/>
        <v/>
      </c>
      <c r="AO244" s="822" t="str">
        <f t="shared" si="74"/>
        <v/>
      </c>
      <c r="AQ244" s="822" t="str">
        <f t="shared" si="75"/>
        <v/>
      </c>
    </row>
    <row r="245" spans="5:43" x14ac:dyDescent="0.25">
      <c r="E245" s="822" t="str">
        <f t="shared" si="60"/>
        <v/>
      </c>
      <c r="G245" s="822" t="str">
        <f t="shared" si="60"/>
        <v/>
      </c>
      <c r="I245" s="822" t="str">
        <f t="shared" si="76"/>
        <v/>
      </c>
      <c r="K245" s="822" t="str">
        <f t="shared" si="77"/>
        <v/>
      </c>
      <c r="M245" s="822" t="str">
        <f t="shared" si="78"/>
        <v/>
      </c>
      <c r="O245" s="822" t="str">
        <f t="shared" si="61"/>
        <v/>
      </c>
      <c r="Q245" s="822" t="str">
        <f t="shared" si="62"/>
        <v/>
      </c>
      <c r="S245" s="822" t="str">
        <f t="shared" si="63"/>
        <v/>
      </c>
      <c r="U245" s="822" t="str">
        <f t="shared" si="64"/>
        <v/>
      </c>
      <c r="W245" s="822" t="str">
        <f t="shared" si="65"/>
        <v/>
      </c>
      <c r="Y245" s="822" t="str">
        <f t="shared" si="66"/>
        <v/>
      </c>
      <c r="AA245" s="822" t="str">
        <f t="shared" si="67"/>
        <v/>
      </c>
      <c r="AC245" s="822" t="str">
        <f t="shared" si="68"/>
        <v/>
      </c>
      <c r="AE245" s="822" t="str">
        <f t="shared" si="69"/>
        <v/>
      </c>
      <c r="AG245" s="822" t="str">
        <f t="shared" si="70"/>
        <v/>
      </c>
      <c r="AI245" s="822" t="str">
        <f t="shared" si="71"/>
        <v/>
      </c>
      <c r="AK245" s="822" t="str">
        <f t="shared" si="72"/>
        <v/>
      </c>
      <c r="AM245" s="822" t="str">
        <f t="shared" si="73"/>
        <v/>
      </c>
      <c r="AO245" s="822" t="str">
        <f t="shared" si="74"/>
        <v/>
      </c>
      <c r="AQ245" s="822" t="str">
        <f t="shared" si="75"/>
        <v/>
      </c>
    </row>
    <row r="246" spans="5:43" x14ac:dyDescent="0.25">
      <c r="E246" s="822" t="str">
        <f t="shared" si="60"/>
        <v/>
      </c>
      <c r="G246" s="822" t="str">
        <f t="shared" si="60"/>
        <v/>
      </c>
      <c r="I246" s="822" t="str">
        <f t="shared" si="76"/>
        <v/>
      </c>
      <c r="K246" s="822" t="str">
        <f t="shared" si="77"/>
        <v/>
      </c>
      <c r="M246" s="822" t="str">
        <f t="shared" si="78"/>
        <v/>
      </c>
      <c r="O246" s="822" t="str">
        <f t="shared" si="61"/>
        <v/>
      </c>
      <c r="Q246" s="822" t="str">
        <f t="shared" si="62"/>
        <v/>
      </c>
      <c r="S246" s="822" t="str">
        <f t="shared" si="63"/>
        <v/>
      </c>
      <c r="U246" s="822" t="str">
        <f t="shared" si="64"/>
        <v/>
      </c>
      <c r="W246" s="822" t="str">
        <f t="shared" si="65"/>
        <v/>
      </c>
      <c r="Y246" s="822" t="str">
        <f t="shared" si="66"/>
        <v/>
      </c>
      <c r="AA246" s="822" t="str">
        <f t="shared" si="67"/>
        <v/>
      </c>
      <c r="AC246" s="822" t="str">
        <f t="shared" si="68"/>
        <v/>
      </c>
      <c r="AE246" s="822" t="str">
        <f t="shared" si="69"/>
        <v/>
      </c>
      <c r="AG246" s="822" t="str">
        <f t="shared" si="70"/>
        <v/>
      </c>
      <c r="AI246" s="822" t="str">
        <f t="shared" si="71"/>
        <v/>
      </c>
      <c r="AK246" s="822" t="str">
        <f t="shared" si="72"/>
        <v/>
      </c>
      <c r="AM246" s="822" t="str">
        <f t="shared" si="73"/>
        <v/>
      </c>
      <c r="AO246" s="822" t="str">
        <f t="shared" si="74"/>
        <v/>
      </c>
      <c r="AQ246" s="822" t="str">
        <f t="shared" si="75"/>
        <v/>
      </c>
    </row>
    <row r="247" spans="5:43" x14ac:dyDescent="0.25">
      <c r="E247" s="822" t="str">
        <f t="shared" si="60"/>
        <v/>
      </c>
      <c r="G247" s="822" t="str">
        <f t="shared" si="60"/>
        <v/>
      </c>
      <c r="I247" s="822" t="str">
        <f t="shared" si="76"/>
        <v/>
      </c>
      <c r="K247" s="822" t="str">
        <f t="shared" si="77"/>
        <v/>
      </c>
      <c r="M247" s="822" t="str">
        <f t="shared" si="78"/>
        <v/>
      </c>
      <c r="O247" s="822" t="str">
        <f t="shared" si="61"/>
        <v/>
      </c>
      <c r="Q247" s="822" t="str">
        <f t="shared" si="62"/>
        <v/>
      </c>
      <c r="S247" s="822" t="str">
        <f t="shared" si="63"/>
        <v/>
      </c>
      <c r="U247" s="822" t="str">
        <f t="shared" si="64"/>
        <v/>
      </c>
      <c r="W247" s="822" t="str">
        <f t="shared" si="65"/>
        <v/>
      </c>
      <c r="Y247" s="822" t="str">
        <f t="shared" si="66"/>
        <v/>
      </c>
      <c r="AA247" s="822" t="str">
        <f t="shared" si="67"/>
        <v/>
      </c>
      <c r="AC247" s="822" t="str">
        <f t="shared" si="68"/>
        <v/>
      </c>
      <c r="AE247" s="822" t="str">
        <f t="shared" si="69"/>
        <v/>
      </c>
      <c r="AG247" s="822" t="str">
        <f t="shared" si="70"/>
        <v/>
      </c>
      <c r="AI247" s="822" t="str">
        <f t="shared" si="71"/>
        <v/>
      </c>
      <c r="AK247" s="822" t="str">
        <f t="shared" si="72"/>
        <v/>
      </c>
      <c r="AM247" s="822" t="str">
        <f t="shared" si="73"/>
        <v/>
      </c>
      <c r="AO247" s="822" t="str">
        <f t="shared" si="74"/>
        <v/>
      </c>
      <c r="AQ247" s="822" t="str">
        <f t="shared" si="75"/>
        <v/>
      </c>
    </row>
    <row r="248" spans="5:43" x14ac:dyDescent="0.25">
      <c r="E248" s="822" t="str">
        <f t="shared" si="60"/>
        <v/>
      </c>
      <c r="G248" s="822" t="str">
        <f t="shared" si="60"/>
        <v/>
      </c>
      <c r="I248" s="822" t="str">
        <f t="shared" si="76"/>
        <v/>
      </c>
      <c r="K248" s="822" t="str">
        <f t="shared" si="77"/>
        <v/>
      </c>
      <c r="M248" s="822" t="str">
        <f t="shared" si="78"/>
        <v/>
      </c>
      <c r="O248" s="822" t="str">
        <f t="shared" si="61"/>
        <v/>
      </c>
      <c r="Q248" s="822" t="str">
        <f t="shared" si="62"/>
        <v/>
      </c>
      <c r="S248" s="822" t="str">
        <f t="shared" si="63"/>
        <v/>
      </c>
      <c r="U248" s="822" t="str">
        <f t="shared" si="64"/>
        <v/>
      </c>
      <c r="W248" s="822" t="str">
        <f t="shared" si="65"/>
        <v/>
      </c>
      <c r="Y248" s="822" t="str">
        <f t="shared" si="66"/>
        <v/>
      </c>
      <c r="AA248" s="822" t="str">
        <f t="shared" si="67"/>
        <v/>
      </c>
      <c r="AC248" s="822" t="str">
        <f t="shared" si="68"/>
        <v/>
      </c>
      <c r="AE248" s="822" t="str">
        <f t="shared" si="69"/>
        <v/>
      </c>
      <c r="AG248" s="822" t="str">
        <f t="shared" si="70"/>
        <v/>
      </c>
      <c r="AI248" s="822" t="str">
        <f t="shared" si="71"/>
        <v/>
      </c>
      <c r="AK248" s="822" t="str">
        <f t="shared" si="72"/>
        <v/>
      </c>
      <c r="AM248" s="822" t="str">
        <f t="shared" si="73"/>
        <v/>
      </c>
      <c r="AO248" s="822" t="str">
        <f t="shared" si="74"/>
        <v/>
      </c>
      <c r="AQ248" s="822" t="str">
        <f t="shared" si="75"/>
        <v/>
      </c>
    </row>
    <row r="249" spans="5:43" x14ac:dyDescent="0.25">
      <c r="E249" s="822" t="str">
        <f t="shared" si="60"/>
        <v/>
      </c>
      <c r="G249" s="822" t="str">
        <f t="shared" si="60"/>
        <v/>
      </c>
      <c r="I249" s="822" t="str">
        <f t="shared" si="76"/>
        <v/>
      </c>
      <c r="K249" s="822" t="str">
        <f t="shared" si="77"/>
        <v/>
      </c>
      <c r="M249" s="822" t="str">
        <f t="shared" si="78"/>
        <v/>
      </c>
      <c r="O249" s="822" t="str">
        <f t="shared" si="61"/>
        <v/>
      </c>
      <c r="Q249" s="822" t="str">
        <f t="shared" si="62"/>
        <v/>
      </c>
      <c r="S249" s="822" t="str">
        <f t="shared" si="63"/>
        <v/>
      </c>
      <c r="U249" s="822" t="str">
        <f t="shared" si="64"/>
        <v/>
      </c>
      <c r="W249" s="822" t="str">
        <f t="shared" si="65"/>
        <v/>
      </c>
      <c r="Y249" s="822" t="str">
        <f t="shared" si="66"/>
        <v/>
      </c>
      <c r="AA249" s="822" t="str">
        <f t="shared" si="67"/>
        <v/>
      </c>
      <c r="AC249" s="822" t="str">
        <f t="shared" si="68"/>
        <v/>
      </c>
      <c r="AE249" s="822" t="str">
        <f t="shared" si="69"/>
        <v/>
      </c>
      <c r="AG249" s="822" t="str">
        <f t="shared" si="70"/>
        <v/>
      </c>
      <c r="AI249" s="822" t="str">
        <f t="shared" si="71"/>
        <v/>
      </c>
      <c r="AK249" s="822" t="str">
        <f t="shared" si="72"/>
        <v/>
      </c>
      <c r="AM249" s="822" t="str">
        <f t="shared" si="73"/>
        <v/>
      </c>
      <c r="AO249" s="822" t="str">
        <f t="shared" si="74"/>
        <v/>
      </c>
      <c r="AQ249" s="822" t="str">
        <f t="shared" si="75"/>
        <v/>
      </c>
    </row>
    <row r="250" spans="5:43" x14ac:dyDescent="0.25">
      <c r="E250" s="822" t="str">
        <f t="shared" si="60"/>
        <v/>
      </c>
      <c r="G250" s="822" t="str">
        <f t="shared" si="60"/>
        <v/>
      </c>
      <c r="I250" s="822" t="str">
        <f t="shared" si="76"/>
        <v/>
      </c>
      <c r="K250" s="822" t="str">
        <f t="shared" si="77"/>
        <v/>
      </c>
      <c r="M250" s="822" t="str">
        <f t="shared" si="78"/>
        <v/>
      </c>
      <c r="O250" s="822" t="str">
        <f t="shared" si="61"/>
        <v/>
      </c>
      <c r="Q250" s="822" t="str">
        <f t="shared" si="62"/>
        <v/>
      </c>
      <c r="S250" s="822" t="str">
        <f t="shared" si="63"/>
        <v/>
      </c>
      <c r="U250" s="822" t="str">
        <f t="shared" si="64"/>
        <v/>
      </c>
      <c r="W250" s="822" t="str">
        <f t="shared" si="65"/>
        <v/>
      </c>
      <c r="Y250" s="822" t="str">
        <f t="shared" si="66"/>
        <v/>
      </c>
      <c r="AA250" s="822" t="str">
        <f t="shared" si="67"/>
        <v/>
      </c>
      <c r="AC250" s="822" t="str">
        <f t="shared" si="68"/>
        <v/>
      </c>
      <c r="AE250" s="822" t="str">
        <f t="shared" si="69"/>
        <v/>
      </c>
      <c r="AG250" s="822" t="str">
        <f t="shared" si="70"/>
        <v/>
      </c>
      <c r="AI250" s="822" t="str">
        <f t="shared" si="71"/>
        <v/>
      </c>
      <c r="AK250" s="822" t="str">
        <f t="shared" si="72"/>
        <v/>
      </c>
      <c r="AM250" s="822" t="str">
        <f t="shared" si="73"/>
        <v/>
      </c>
      <c r="AO250" s="822" t="str">
        <f t="shared" si="74"/>
        <v/>
      </c>
      <c r="AQ250" s="822" t="str">
        <f t="shared" si="75"/>
        <v/>
      </c>
    </row>
    <row r="251" spans="5:43" x14ac:dyDescent="0.25">
      <c r="E251" s="822" t="str">
        <f t="shared" si="60"/>
        <v/>
      </c>
      <c r="G251" s="822" t="str">
        <f t="shared" si="60"/>
        <v/>
      </c>
      <c r="I251" s="822" t="str">
        <f t="shared" si="76"/>
        <v/>
      </c>
      <c r="K251" s="822" t="str">
        <f t="shared" si="77"/>
        <v/>
      </c>
      <c r="M251" s="822" t="str">
        <f t="shared" si="78"/>
        <v/>
      </c>
      <c r="O251" s="822" t="str">
        <f t="shared" si="61"/>
        <v/>
      </c>
      <c r="Q251" s="822" t="str">
        <f t="shared" si="62"/>
        <v/>
      </c>
      <c r="S251" s="822" t="str">
        <f t="shared" si="63"/>
        <v/>
      </c>
      <c r="U251" s="822" t="str">
        <f t="shared" si="64"/>
        <v/>
      </c>
      <c r="W251" s="822" t="str">
        <f t="shared" si="65"/>
        <v/>
      </c>
      <c r="Y251" s="822" t="str">
        <f t="shared" si="66"/>
        <v/>
      </c>
      <c r="AA251" s="822" t="str">
        <f t="shared" si="67"/>
        <v/>
      </c>
      <c r="AC251" s="822" t="str">
        <f t="shared" si="68"/>
        <v/>
      </c>
      <c r="AE251" s="822" t="str">
        <f t="shared" si="69"/>
        <v/>
      </c>
      <c r="AG251" s="822" t="str">
        <f t="shared" si="70"/>
        <v/>
      </c>
      <c r="AI251" s="822" t="str">
        <f t="shared" si="71"/>
        <v/>
      </c>
      <c r="AK251" s="822" t="str">
        <f t="shared" si="72"/>
        <v/>
      </c>
      <c r="AM251" s="822" t="str">
        <f t="shared" si="73"/>
        <v/>
      </c>
      <c r="AO251" s="822" t="str">
        <f t="shared" si="74"/>
        <v/>
      </c>
      <c r="AQ251" s="822" t="str">
        <f t="shared" si="75"/>
        <v/>
      </c>
    </row>
    <row r="252" spans="5:43" x14ac:dyDescent="0.25">
      <c r="E252" s="822" t="str">
        <f t="shared" si="60"/>
        <v/>
      </c>
      <c r="G252" s="822" t="str">
        <f t="shared" si="60"/>
        <v/>
      </c>
      <c r="I252" s="822" t="str">
        <f t="shared" si="76"/>
        <v/>
      </c>
      <c r="K252" s="822" t="str">
        <f t="shared" si="77"/>
        <v/>
      </c>
      <c r="M252" s="822" t="str">
        <f t="shared" si="78"/>
        <v/>
      </c>
      <c r="O252" s="822" t="str">
        <f t="shared" si="61"/>
        <v/>
      </c>
      <c r="Q252" s="822" t="str">
        <f t="shared" si="62"/>
        <v/>
      </c>
      <c r="S252" s="822" t="str">
        <f t="shared" si="63"/>
        <v/>
      </c>
      <c r="U252" s="822" t="str">
        <f t="shared" si="64"/>
        <v/>
      </c>
      <c r="W252" s="822" t="str">
        <f t="shared" si="65"/>
        <v/>
      </c>
      <c r="Y252" s="822" t="str">
        <f t="shared" si="66"/>
        <v/>
      </c>
      <c r="AA252" s="822" t="str">
        <f t="shared" si="67"/>
        <v/>
      </c>
      <c r="AC252" s="822" t="str">
        <f t="shared" si="68"/>
        <v/>
      </c>
      <c r="AE252" s="822" t="str">
        <f t="shared" si="69"/>
        <v/>
      </c>
      <c r="AG252" s="822" t="str">
        <f t="shared" si="70"/>
        <v/>
      </c>
      <c r="AI252" s="822" t="str">
        <f t="shared" si="71"/>
        <v/>
      </c>
      <c r="AK252" s="822" t="str">
        <f t="shared" si="72"/>
        <v/>
      </c>
      <c r="AM252" s="822" t="str">
        <f t="shared" si="73"/>
        <v/>
      </c>
      <c r="AO252" s="822" t="str">
        <f t="shared" si="74"/>
        <v/>
      </c>
      <c r="AQ252" s="822" t="str">
        <f t="shared" si="75"/>
        <v/>
      </c>
    </row>
    <row r="253" spans="5:43" x14ac:dyDescent="0.25">
      <c r="E253" s="822" t="str">
        <f t="shared" si="60"/>
        <v/>
      </c>
      <c r="G253" s="822" t="str">
        <f t="shared" si="60"/>
        <v/>
      </c>
      <c r="I253" s="822" t="str">
        <f t="shared" si="76"/>
        <v/>
      </c>
      <c r="K253" s="822" t="str">
        <f t="shared" si="77"/>
        <v/>
      </c>
      <c r="M253" s="822" t="str">
        <f t="shared" si="78"/>
        <v/>
      </c>
      <c r="O253" s="822" t="str">
        <f t="shared" si="61"/>
        <v/>
      </c>
      <c r="Q253" s="822" t="str">
        <f t="shared" si="62"/>
        <v/>
      </c>
      <c r="S253" s="822" t="str">
        <f t="shared" si="63"/>
        <v/>
      </c>
      <c r="U253" s="822" t="str">
        <f t="shared" si="64"/>
        <v/>
      </c>
      <c r="W253" s="822" t="str">
        <f t="shared" si="65"/>
        <v/>
      </c>
      <c r="Y253" s="822" t="str">
        <f t="shared" si="66"/>
        <v/>
      </c>
      <c r="AA253" s="822" t="str">
        <f t="shared" si="67"/>
        <v/>
      </c>
      <c r="AC253" s="822" t="str">
        <f t="shared" si="68"/>
        <v/>
      </c>
      <c r="AE253" s="822" t="str">
        <f t="shared" si="69"/>
        <v/>
      </c>
      <c r="AG253" s="822" t="str">
        <f t="shared" si="70"/>
        <v/>
      </c>
      <c r="AI253" s="822" t="str">
        <f t="shared" si="71"/>
        <v/>
      </c>
      <c r="AK253" s="822" t="str">
        <f t="shared" si="72"/>
        <v/>
      </c>
      <c r="AM253" s="822" t="str">
        <f t="shared" si="73"/>
        <v/>
      </c>
      <c r="AO253" s="822" t="str">
        <f t="shared" si="74"/>
        <v/>
      </c>
      <c r="AQ253" s="822" t="str">
        <f t="shared" si="75"/>
        <v/>
      </c>
    </row>
    <row r="254" spans="5:43" x14ac:dyDescent="0.25">
      <c r="E254" s="822" t="str">
        <f t="shared" si="60"/>
        <v/>
      </c>
      <c r="G254" s="822" t="str">
        <f t="shared" si="60"/>
        <v/>
      </c>
      <c r="I254" s="822" t="str">
        <f t="shared" si="76"/>
        <v/>
      </c>
      <c r="K254" s="822" t="str">
        <f t="shared" si="77"/>
        <v/>
      </c>
      <c r="M254" s="822" t="str">
        <f t="shared" si="78"/>
        <v/>
      </c>
      <c r="O254" s="822" t="str">
        <f t="shared" si="61"/>
        <v/>
      </c>
      <c r="Q254" s="822" t="str">
        <f t="shared" si="62"/>
        <v/>
      </c>
      <c r="S254" s="822" t="str">
        <f t="shared" si="63"/>
        <v/>
      </c>
      <c r="U254" s="822" t="str">
        <f t="shared" si="64"/>
        <v/>
      </c>
      <c r="W254" s="822" t="str">
        <f t="shared" si="65"/>
        <v/>
      </c>
      <c r="Y254" s="822" t="str">
        <f t="shared" si="66"/>
        <v/>
      </c>
      <c r="AA254" s="822" t="str">
        <f t="shared" si="67"/>
        <v/>
      </c>
      <c r="AC254" s="822" t="str">
        <f t="shared" si="68"/>
        <v/>
      </c>
      <c r="AE254" s="822" t="str">
        <f t="shared" si="69"/>
        <v/>
      </c>
      <c r="AG254" s="822" t="str">
        <f t="shared" si="70"/>
        <v/>
      </c>
      <c r="AI254" s="822" t="str">
        <f t="shared" si="71"/>
        <v/>
      </c>
      <c r="AK254" s="822" t="str">
        <f t="shared" si="72"/>
        <v/>
      </c>
      <c r="AM254" s="822" t="str">
        <f t="shared" si="73"/>
        <v/>
      </c>
      <c r="AO254" s="822" t="str">
        <f t="shared" si="74"/>
        <v/>
      </c>
      <c r="AQ254" s="822" t="str">
        <f t="shared" si="75"/>
        <v/>
      </c>
    </row>
    <row r="255" spans="5:43" x14ac:dyDescent="0.25">
      <c r="E255" s="822" t="str">
        <f t="shared" si="60"/>
        <v/>
      </c>
      <c r="G255" s="822" t="str">
        <f t="shared" si="60"/>
        <v/>
      </c>
      <c r="I255" s="822" t="str">
        <f t="shared" si="76"/>
        <v/>
      </c>
      <c r="K255" s="822" t="str">
        <f t="shared" si="77"/>
        <v/>
      </c>
      <c r="M255" s="822" t="str">
        <f t="shared" si="78"/>
        <v/>
      </c>
      <c r="O255" s="822" t="str">
        <f t="shared" si="61"/>
        <v/>
      </c>
      <c r="Q255" s="822" t="str">
        <f t="shared" si="62"/>
        <v/>
      </c>
      <c r="S255" s="822" t="str">
        <f t="shared" si="63"/>
        <v/>
      </c>
      <c r="U255" s="822" t="str">
        <f t="shared" si="64"/>
        <v/>
      </c>
      <c r="W255" s="822" t="str">
        <f t="shared" si="65"/>
        <v/>
      </c>
      <c r="Y255" s="822" t="str">
        <f t="shared" si="66"/>
        <v/>
      </c>
      <c r="AA255" s="822" t="str">
        <f t="shared" si="67"/>
        <v/>
      </c>
      <c r="AC255" s="822" t="str">
        <f t="shared" si="68"/>
        <v/>
      </c>
      <c r="AE255" s="822" t="str">
        <f t="shared" si="69"/>
        <v/>
      </c>
      <c r="AG255" s="822" t="str">
        <f t="shared" si="70"/>
        <v/>
      </c>
      <c r="AI255" s="822" t="str">
        <f t="shared" si="71"/>
        <v/>
      </c>
      <c r="AK255" s="822" t="str">
        <f t="shared" si="72"/>
        <v/>
      </c>
      <c r="AM255" s="822" t="str">
        <f t="shared" si="73"/>
        <v/>
      </c>
      <c r="AO255" s="822" t="str">
        <f t="shared" si="74"/>
        <v/>
      </c>
      <c r="AQ255" s="822" t="str">
        <f t="shared" si="75"/>
        <v/>
      </c>
    </row>
    <row r="256" spans="5:43" x14ac:dyDescent="0.25">
      <c r="E256" s="822" t="str">
        <f t="shared" si="60"/>
        <v/>
      </c>
      <c r="G256" s="822" t="str">
        <f t="shared" si="60"/>
        <v/>
      </c>
      <c r="I256" s="822" t="str">
        <f t="shared" si="76"/>
        <v/>
      </c>
      <c r="K256" s="822" t="str">
        <f t="shared" si="77"/>
        <v/>
      </c>
      <c r="M256" s="822" t="str">
        <f t="shared" si="78"/>
        <v/>
      </c>
      <c r="O256" s="822" t="str">
        <f t="shared" si="61"/>
        <v/>
      </c>
      <c r="Q256" s="822" t="str">
        <f t="shared" si="62"/>
        <v/>
      </c>
      <c r="S256" s="822" t="str">
        <f t="shared" si="63"/>
        <v/>
      </c>
      <c r="U256" s="822" t="str">
        <f t="shared" si="64"/>
        <v/>
      </c>
      <c r="W256" s="822" t="str">
        <f t="shared" si="65"/>
        <v/>
      </c>
      <c r="Y256" s="822" t="str">
        <f t="shared" si="66"/>
        <v/>
      </c>
      <c r="AA256" s="822" t="str">
        <f t="shared" si="67"/>
        <v/>
      </c>
      <c r="AC256" s="822" t="str">
        <f t="shared" si="68"/>
        <v/>
      </c>
      <c r="AE256" s="822" t="str">
        <f t="shared" si="69"/>
        <v/>
      </c>
      <c r="AG256" s="822" t="str">
        <f t="shared" si="70"/>
        <v/>
      </c>
      <c r="AI256" s="822" t="str">
        <f t="shared" si="71"/>
        <v/>
      </c>
      <c r="AK256" s="822" t="str">
        <f t="shared" si="72"/>
        <v/>
      </c>
      <c r="AM256" s="822" t="str">
        <f t="shared" si="73"/>
        <v/>
      </c>
      <c r="AO256" s="822" t="str">
        <f t="shared" si="74"/>
        <v/>
      </c>
      <c r="AQ256" s="822" t="str">
        <f t="shared" si="75"/>
        <v/>
      </c>
    </row>
    <row r="257" spans="5:43" x14ac:dyDescent="0.25">
      <c r="E257" s="822" t="str">
        <f t="shared" si="60"/>
        <v/>
      </c>
      <c r="G257" s="822" t="str">
        <f t="shared" si="60"/>
        <v/>
      </c>
      <c r="I257" s="822" t="str">
        <f t="shared" si="76"/>
        <v/>
      </c>
      <c r="K257" s="822" t="str">
        <f t="shared" si="77"/>
        <v/>
      </c>
      <c r="M257" s="822" t="str">
        <f t="shared" si="78"/>
        <v/>
      </c>
      <c r="O257" s="822" t="str">
        <f t="shared" si="61"/>
        <v/>
      </c>
      <c r="Q257" s="822" t="str">
        <f t="shared" si="62"/>
        <v/>
      </c>
      <c r="S257" s="822" t="str">
        <f t="shared" si="63"/>
        <v/>
      </c>
      <c r="U257" s="822" t="str">
        <f t="shared" si="64"/>
        <v/>
      </c>
      <c r="W257" s="822" t="str">
        <f t="shared" si="65"/>
        <v/>
      </c>
      <c r="Y257" s="822" t="str">
        <f t="shared" si="66"/>
        <v/>
      </c>
      <c r="AA257" s="822" t="str">
        <f t="shared" si="67"/>
        <v/>
      </c>
      <c r="AC257" s="822" t="str">
        <f t="shared" si="68"/>
        <v/>
      </c>
      <c r="AE257" s="822" t="str">
        <f t="shared" si="69"/>
        <v/>
      </c>
      <c r="AG257" s="822" t="str">
        <f t="shared" si="70"/>
        <v/>
      </c>
      <c r="AI257" s="822" t="str">
        <f t="shared" si="71"/>
        <v/>
      </c>
      <c r="AK257" s="822" t="str">
        <f t="shared" si="72"/>
        <v/>
      </c>
      <c r="AM257" s="822" t="str">
        <f t="shared" si="73"/>
        <v/>
      </c>
      <c r="AO257" s="822" t="str">
        <f t="shared" si="74"/>
        <v/>
      </c>
      <c r="AQ257" s="822" t="str">
        <f t="shared" si="75"/>
        <v/>
      </c>
    </row>
    <row r="258" spans="5:43" x14ac:dyDescent="0.25">
      <c r="E258" s="822" t="str">
        <f t="shared" si="60"/>
        <v/>
      </c>
      <c r="G258" s="822" t="str">
        <f t="shared" si="60"/>
        <v/>
      </c>
      <c r="I258" s="822" t="str">
        <f t="shared" si="76"/>
        <v/>
      </c>
      <c r="K258" s="822" t="str">
        <f t="shared" si="77"/>
        <v/>
      </c>
      <c r="M258" s="822" t="str">
        <f t="shared" si="78"/>
        <v/>
      </c>
      <c r="O258" s="822" t="str">
        <f t="shared" si="61"/>
        <v/>
      </c>
      <c r="Q258" s="822" t="str">
        <f t="shared" si="62"/>
        <v/>
      </c>
      <c r="S258" s="822" t="str">
        <f t="shared" si="63"/>
        <v/>
      </c>
      <c r="U258" s="822" t="str">
        <f t="shared" si="64"/>
        <v/>
      </c>
      <c r="W258" s="822" t="str">
        <f t="shared" si="65"/>
        <v/>
      </c>
      <c r="Y258" s="822" t="str">
        <f t="shared" si="66"/>
        <v/>
      </c>
      <c r="AA258" s="822" t="str">
        <f t="shared" si="67"/>
        <v/>
      </c>
      <c r="AC258" s="822" t="str">
        <f t="shared" si="68"/>
        <v/>
      </c>
      <c r="AE258" s="822" t="str">
        <f t="shared" si="69"/>
        <v/>
      </c>
      <c r="AG258" s="822" t="str">
        <f t="shared" si="70"/>
        <v/>
      </c>
      <c r="AI258" s="822" t="str">
        <f t="shared" si="71"/>
        <v/>
      </c>
      <c r="AK258" s="822" t="str">
        <f t="shared" si="72"/>
        <v/>
      </c>
      <c r="AM258" s="822" t="str">
        <f t="shared" si="73"/>
        <v/>
      </c>
      <c r="AO258" s="822" t="str">
        <f t="shared" si="74"/>
        <v/>
      </c>
      <c r="AQ258" s="822" t="str">
        <f t="shared" si="75"/>
        <v/>
      </c>
    </row>
    <row r="259" spans="5:43" x14ac:dyDescent="0.25">
      <c r="E259" s="822" t="str">
        <f t="shared" si="60"/>
        <v/>
      </c>
      <c r="G259" s="822" t="str">
        <f t="shared" si="60"/>
        <v/>
      </c>
      <c r="I259" s="822" t="str">
        <f t="shared" si="76"/>
        <v/>
      </c>
      <c r="K259" s="822" t="str">
        <f t="shared" si="77"/>
        <v/>
      </c>
      <c r="M259" s="822" t="str">
        <f t="shared" si="78"/>
        <v/>
      </c>
      <c r="O259" s="822" t="str">
        <f t="shared" si="61"/>
        <v/>
      </c>
      <c r="Q259" s="822" t="str">
        <f t="shared" si="62"/>
        <v/>
      </c>
      <c r="S259" s="822" t="str">
        <f t="shared" si="63"/>
        <v/>
      </c>
      <c r="U259" s="822" t="str">
        <f t="shared" si="64"/>
        <v/>
      </c>
      <c r="W259" s="822" t="str">
        <f t="shared" si="65"/>
        <v/>
      </c>
      <c r="Y259" s="822" t="str">
        <f t="shared" si="66"/>
        <v/>
      </c>
      <c r="AA259" s="822" t="str">
        <f t="shared" si="67"/>
        <v/>
      </c>
      <c r="AC259" s="822" t="str">
        <f t="shared" si="68"/>
        <v/>
      </c>
      <c r="AE259" s="822" t="str">
        <f t="shared" si="69"/>
        <v/>
      </c>
      <c r="AG259" s="822" t="str">
        <f t="shared" si="70"/>
        <v/>
      </c>
      <c r="AI259" s="822" t="str">
        <f t="shared" si="71"/>
        <v/>
      </c>
      <c r="AK259" s="822" t="str">
        <f t="shared" si="72"/>
        <v/>
      </c>
      <c r="AM259" s="822" t="str">
        <f t="shared" si="73"/>
        <v/>
      </c>
      <c r="AO259" s="822" t="str">
        <f t="shared" si="74"/>
        <v/>
      </c>
      <c r="AQ259" s="822" t="str">
        <f t="shared" si="75"/>
        <v/>
      </c>
    </row>
    <row r="260" spans="5:43" x14ac:dyDescent="0.25">
      <c r="E260" s="822" t="str">
        <f t="shared" si="60"/>
        <v/>
      </c>
      <c r="G260" s="822" t="str">
        <f t="shared" si="60"/>
        <v/>
      </c>
      <c r="I260" s="822" t="str">
        <f t="shared" si="76"/>
        <v/>
      </c>
      <c r="K260" s="822" t="str">
        <f t="shared" si="77"/>
        <v/>
      </c>
      <c r="M260" s="822" t="str">
        <f t="shared" si="78"/>
        <v/>
      </c>
      <c r="O260" s="822" t="str">
        <f t="shared" si="61"/>
        <v/>
      </c>
      <c r="Q260" s="822" t="str">
        <f t="shared" si="62"/>
        <v/>
      </c>
      <c r="S260" s="822" t="str">
        <f t="shared" si="63"/>
        <v/>
      </c>
      <c r="U260" s="822" t="str">
        <f t="shared" si="64"/>
        <v/>
      </c>
      <c r="W260" s="822" t="str">
        <f t="shared" si="65"/>
        <v/>
      </c>
      <c r="Y260" s="822" t="str">
        <f t="shared" si="66"/>
        <v/>
      </c>
      <c r="AA260" s="822" t="str">
        <f t="shared" si="67"/>
        <v/>
      </c>
      <c r="AC260" s="822" t="str">
        <f t="shared" si="68"/>
        <v/>
      </c>
      <c r="AE260" s="822" t="str">
        <f t="shared" si="69"/>
        <v/>
      </c>
      <c r="AG260" s="822" t="str">
        <f t="shared" si="70"/>
        <v/>
      </c>
      <c r="AI260" s="822" t="str">
        <f t="shared" si="71"/>
        <v/>
      </c>
      <c r="AK260" s="822" t="str">
        <f t="shared" si="72"/>
        <v/>
      </c>
      <c r="AM260" s="822" t="str">
        <f t="shared" si="73"/>
        <v/>
      </c>
      <c r="AO260" s="822" t="str">
        <f t="shared" si="74"/>
        <v/>
      </c>
      <c r="AQ260" s="822" t="str">
        <f t="shared" si="75"/>
        <v/>
      </c>
    </row>
    <row r="261" spans="5:43" x14ac:dyDescent="0.25">
      <c r="E261" s="822" t="str">
        <f t="shared" si="60"/>
        <v/>
      </c>
      <c r="G261" s="822" t="str">
        <f t="shared" si="60"/>
        <v/>
      </c>
      <c r="I261" s="822" t="str">
        <f t="shared" si="76"/>
        <v/>
      </c>
      <c r="K261" s="822" t="str">
        <f t="shared" si="77"/>
        <v/>
      </c>
      <c r="M261" s="822" t="str">
        <f t="shared" si="78"/>
        <v/>
      </c>
      <c r="O261" s="822" t="str">
        <f t="shared" si="61"/>
        <v/>
      </c>
      <c r="Q261" s="822" t="str">
        <f t="shared" si="62"/>
        <v/>
      </c>
      <c r="S261" s="822" t="str">
        <f t="shared" si="63"/>
        <v/>
      </c>
      <c r="U261" s="822" t="str">
        <f t="shared" si="64"/>
        <v/>
      </c>
      <c r="W261" s="822" t="str">
        <f t="shared" si="65"/>
        <v/>
      </c>
      <c r="Y261" s="822" t="str">
        <f t="shared" si="66"/>
        <v/>
      </c>
      <c r="AA261" s="822" t="str">
        <f t="shared" si="67"/>
        <v/>
      </c>
      <c r="AC261" s="822" t="str">
        <f t="shared" si="68"/>
        <v/>
      </c>
      <c r="AE261" s="822" t="str">
        <f t="shared" si="69"/>
        <v/>
      </c>
      <c r="AG261" s="822" t="str">
        <f t="shared" si="70"/>
        <v/>
      </c>
      <c r="AI261" s="822" t="str">
        <f t="shared" si="71"/>
        <v/>
      </c>
      <c r="AK261" s="822" t="str">
        <f t="shared" si="72"/>
        <v/>
      </c>
      <c r="AM261" s="822" t="str">
        <f t="shared" si="73"/>
        <v/>
      </c>
      <c r="AO261" s="822" t="str">
        <f t="shared" si="74"/>
        <v/>
      </c>
      <c r="AQ261" s="822" t="str">
        <f t="shared" si="75"/>
        <v/>
      </c>
    </row>
    <row r="262" spans="5:43" x14ac:dyDescent="0.25">
      <c r="E262" s="822" t="str">
        <f t="shared" si="60"/>
        <v/>
      </c>
      <c r="G262" s="822" t="str">
        <f t="shared" si="60"/>
        <v/>
      </c>
      <c r="I262" s="822" t="str">
        <f t="shared" si="76"/>
        <v/>
      </c>
      <c r="K262" s="822" t="str">
        <f t="shared" si="77"/>
        <v/>
      </c>
      <c r="M262" s="822" t="str">
        <f t="shared" si="78"/>
        <v/>
      </c>
      <c r="O262" s="822" t="str">
        <f t="shared" si="61"/>
        <v/>
      </c>
      <c r="Q262" s="822" t="str">
        <f t="shared" si="62"/>
        <v/>
      </c>
      <c r="S262" s="822" t="str">
        <f t="shared" si="63"/>
        <v/>
      </c>
      <c r="U262" s="822" t="str">
        <f t="shared" si="64"/>
        <v/>
      </c>
      <c r="W262" s="822" t="str">
        <f t="shared" si="65"/>
        <v/>
      </c>
      <c r="Y262" s="822" t="str">
        <f t="shared" si="66"/>
        <v/>
      </c>
      <c r="AA262" s="822" t="str">
        <f t="shared" si="67"/>
        <v/>
      </c>
      <c r="AC262" s="822" t="str">
        <f t="shared" si="68"/>
        <v/>
      </c>
      <c r="AE262" s="822" t="str">
        <f t="shared" si="69"/>
        <v/>
      </c>
      <c r="AG262" s="822" t="str">
        <f t="shared" si="70"/>
        <v/>
      </c>
      <c r="AI262" s="822" t="str">
        <f t="shared" si="71"/>
        <v/>
      </c>
      <c r="AK262" s="822" t="str">
        <f t="shared" si="72"/>
        <v/>
      </c>
      <c r="AM262" s="822" t="str">
        <f t="shared" si="73"/>
        <v/>
      </c>
      <c r="AO262" s="822" t="str">
        <f t="shared" si="74"/>
        <v/>
      </c>
      <c r="AQ262" s="822" t="str">
        <f t="shared" si="75"/>
        <v/>
      </c>
    </row>
    <row r="263" spans="5:43" x14ac:dyDescent="0.25">
      <c r="E263" s="822" t="str">
        <f t="shared" si="60"/>
        <v/>
      </c>
      <c r="G263" s="822" t="str">
        <f t="shared" si="60"/>
        <v/>
      </c>
      <c r="I263" s="822" t="str">
        <f t="shared" si="76"/>
        <v/>
      </c>
      <c r="K263" s="822" t="str">
        <f t="shared" si="77"/>
        <v/>
      </c>
      <c r="M263" s="822" t="str">
        <f t="shared" si="78"/>
        <v/>
      </c>
      <c r="O263" s="822" t="str">
        <f t="shared" si="61"/>
        <v/>
      </c>
      <c r="Q263" s="822" t="str">
        <f t="shared" si="62"/>
        <v/>
      </c>
      <c r="S263" s="822" t="str">
        <f t="shared" si="63"/>
        <v/>
      </c>
      <c r="U263" s="822" t="str">
        <f t="shared" si="64"/>
        <v/>
      </c>
      <c r="W263" s="822" t="str">
        <f t="shared" si="65"/>
        <v/>
      </c>
      <c r="Y263" s="822" t="str">
        <f t="shared" si="66"/>
        <v/>
      </c>
      <c r="AA263" s="822" t="str">
        <f t="shared" si="67"/>
        <v/>
      </c>
      <c r="AC263" s="822" t="str">
        <f t="shared" si="68"/>
        <v/>
      </c>
      <c r="AE263" s="822" t="str">
        <f t="shared" si="69"/>
        <v/>
      </c>
      <c r="AG263" s="822" t="str">
        <f t="shared" si="70"/>
        <v/>
      </c>
      <c r="AI263" s="822" t="str">
        <f t="shared" si="71"/>
        <v/>
      </c>
      <c r="AK263" s="822" t="str">
        <f t="shared" si="72"/>
        <v/>
      </c>
      <c r="AM263" s="822" t="str">
        <f t="shared" si="73"/>
        <v/>
      </c>
      <c r="AO263" s="822" t="str">
        <f t="shared" si="74"/>
        <v/>
      </c>
      <c r="AQ263" s="822" t="str">
        <f t="shared" si="75"/>
        <v/>
      </c>
    </row>
    <row r="264" spans="5:43" x14ac:dyDescent="0.25">
      <c r="E264" s="822" t="str">
        <f t="shared" si="60"/>
        <v/>
      </c>
      <c r="G264" s="822" t="str">
        <f t="shared" si="60"/>
        <v/>
      </c>
      <c r="I264" s="822" t="str">
        <f t="shared" si="76"/>
        <v/>
      </c>
      <c r="K264" s="822" t="str">
        <f t="shared" si="77"/>
        <v/>
      </c>
      <c r="M264" s="822" t="str">
        <f t="shared" si="78"/>
        <v/>
      </c>
      <c r="O264" s="822" t="str">
        <f t="shared" si="61"/>
        <v/>
      </c>
      <c r="Q264" s="822" t="str">
        <f t="shared" si="62"/>
        <v/>
      </c>
      <c r="S264" s="822" t="str">
        <f t="shared" si="63"/>
        <v/>
      </c>
      <c r="U264" s="822" t="str">
        <f t="shared" si="64"/>
        <v/>
      </c>
      <c r="W264" s="822" t="str">
        <f t="shared" si="65"/>
        <v/>
      </c>
      <c r="Y264" s="822" t="str">
        <f t="shared" si="66"/>
        <v/>
      </c>
      <c r="AA264" s="822" t="str">
        <f t="shared" si="67"/>
        <v/>
      </c>
      <c r="AC264" s="822" t="str">
        <f t="shared" si="68"/>
        <v/>
      </c>
      <c r="AE264" s="822" t="str">
        <f t="shared" si="69"/>
        <v/>
      </c>
      <c r="AG264" s="822" t="str">
        <f t="shared" si="70"/>
        <v/>
      </c>
      <c r="AI264" s="822" t="str">
        <f t="shared" si="71"/>
        <v/>
      </c>
      <c r="AK264" s="822" t="str">
        <f t="shared" si="72"/>
        <v/>
      </c>
      <c r="AM264" s="822" t="str">
        <f t="shared" si="73"/>
        <v/>
      </c>
      <c r="AO264" s="822" t="str">
        <f t="shared" si="74"/>
        <v/>
      </c>
      <c r="AQ264" s="822" t="str">
        <f t="shared" si="75"/>
        <v/>
      </c>
    </row>
    <row r="265" spans="5:43" x14ac:dyDescent="0.25">
      <c r="E265" s="822" t="str">
        <f t="shared" si="60"/>
        <v/>
      </c>
      <c r="G265" s="822" t="str">
        <f t="shared" si="60"/>
        <v/>
      </c>
      <c r="I265" s="822" t="str">
        <f t="shared" si="76"/>
        <v/>
      </c>
      <c r="K265" s="822" t="str">
        <f t="shared" si="77"/>
        <v/>
      </c>
      <c r="M265" s="822" t="str">
        <f t="shared" si="78"/>
        <v/>
      </c>
      <c r="O265" s="822" t="str">
        <f t="shared" si="61"/>
        <v/>
      </c>
      <c r="Q265" s="822" t="str">
        <f t="shared" si="62"/>
        <v/>
      </c>
      <c r="S265" s="822" t="str">
        <f t="shared" si="63"/>
        <v/>
      </c>
      <c r="U265" s="822" t="str">
        <f t="shared" si="64"/>
        <v/>
      </c>
      <c r="W265" s="822" t="str">
        <f t="shared" si="65"/>
        <v/>
      </c>
      <c r="Y265" s="822" t="str">
        <f t="shared" si="66"/>
        <v/>
      </c>
      <c r="AA265" s="822" t="str">
        <f t="shared" si="67"/>
        <v/>
      </c>
      <c r="AC265" s="822" t="str">
        <f t="shared" si="68"/>
        <v/>
      </c>
      <c r="AE265" s="822" t="str">
        <f t="shared" si="69"/>
        <v/>
      </c>
      <c r="AG265" s="822" t="str">
        <f t="shared" si="70"/>
        <v/>
      </c>
      <c r="AI265" s="822" t="str">
        <f t="shared" si="71"/>
        <v/>
      </c>
      <c r="AK265" s="822" t="str">
        <f t="shared" si="72"/>
        <v/>
      </c>
      <c r="AM265" s="822" t="str">
        <f t="shared" si="73"/>
        <v/>
      </c>
      <c r="AO265" s="822" t="str">
        <f t="shared" si="74"/>
        <v/>
      </c>
      <c r="AQ265" s="822" t="str">
        <f t="shared" si="75"/>
        <v/>
      </c>
    </row>
    <row r="266" spans="5:43" x14ac:dyDescent="0.25">
      <c r="E266" s="822" t="str">
        <f t="shared" si="60"/>
        <v/>
      </c>
      <c r="G266" s="822" t="str">
        <f t="shared" si="60"/>
        <v/>
      </c>
      <c r="I266" s="822" t="str">
        <f t="shared" si="76"/>
        <v/>
      </c>
      <c r="K266" s="822" t="str">
        <f t="shared" si="77"/>
        <v/>
      </c>
      <c r="M266" s="822" t="str">
        <f t="shared" si="78"/>
        <v/>
      </c>
      <c r="O266" s="822" t="str">
        <f t="shared" si="61"/>
        <v/>
      </c>
      <c r="Q266" s="822" t="str">
        <f t="shared" si="62"/>
        <v/>
      </c>
      <c r="S266" s="822" t="str">
        <f t="shared" si="63"/>
        <v/>
      </c>
      <c r="U266" s="822" t="str">
        <f t="shared" si="64"/>
        <v/>
      </c>
      <c r="W266" s="822" t="str">
        <f t="shared" si="65"/>
        <v/>
      </c>
      <c r="Y266" s="822" t="str">
        <f t="shared" si="66"/>
        <v/>
      </c>
      <c r="AA266" s="822" t="str">
        <f t="shared" si="67"/>
        <v/>
      </c>
      <c r="AC266" s="822" t="str">
        <f t="shared" si="68"/>
        <v/>
      </c>
      <c r="AE266" s="822" t="str">
        <f t="shared" si="69"/>
        <v/>
      </c>
      <c r="AG266" s="822" t="str">
        <f t="shared" si="70"/>
        <v/>
      </c>
      <c r="AI266" s="822" t="str">
        <f t="shared" si="71"/>
        <v/>
      </c>
      <c r="AK266" s="822" t="str">
        <f t="shared" si="72"/>
        <v/>
      </c>
      <c r="AM266" s="822" t="str">
        <f t="shared" si="73"/>
        <v/>
      </c>
      <c r="AO266" s="822" t="str">
        <f t="shared" si="74"/>
        <v/>
      </c>
      <c r="AQ266" s="822" t="str">
        <f t="shared" si="75"/>
        <v/>
      </c>
    </row>
    <row r="267" spans="5:43" x14ac:dyDescent="0.25">
      <c r="E267" s="822" t="str">
        <f t="shared" si="60"/>
        <v/>
      </c>
      <c r="G267" s="822" t="str">
        <f t="shared" si="60"/>
        <v/>
      </c>
      <c r="I267" s="822" t="str">
        <f t="shared" si="76"/>
        <v/>
      </c>
      <c r="K267" s="822" t="str">
        <f t="shared" si="77"/>
        <v/>
      </c>
      <c r="M267" s="822" t="str">
        <f t="shared" si="78"/>
        <v/>
      </c>
      <c r="O267" s="822" t="str">
        <f t="shared" si="61"/>
        <v/>
      </c>
      <c r="Q267" s="822" t="str">
        <f t="shared" si="62"/>
        <v/>
      </c>
      <c r="S267" s="822" t="str">
        <f t="shared" si="63"/>
        <v/>
      </c>
      <c r="U267" s="822" t="str">
        <f t="shared" si="64"/>
        <v/>
      </c>
      <c r="W267" s="822" t="str">
        <f t="shared" si="65"/>
        <v/>
      </c>
      <c r="Y267" s="822" t="str">
        <f t="shared" si="66"/>
        <v/>
      </c>
      <c r="AA267" s="822" t="str">
        <f t="shared" si="67"/>
        <v/>
      </c>
      <c r="AC267" s="822" t="str">
        <f t="shared" si="68"/>
        <v/>
      </c>
      <c r="AE267" s="822" t="str">
        <f t="shared" si="69"/>
        <v/>
      </c>
      <c r="AG267" s="822" t="str">
        <f t="shared" si="70"/>
        <v/>
      </c>
      <c r="AI267" s="822" t="str">
        <f t="shared" si="71"/>
        <v/>
      </c>
      <c r="AK267" s="822" t="str">
        <f t="shared" si="72"/>
        <v/>
      </c>
      <c r="AM267" s="822" t="str">
        <f t="shared" si="73"/>
        <v/>
      </c>
      <c r="AO267" s="822" t="str">
        <f t="shared" si="74"/>
        <v/>
      </c>
      <c r="AQ267" s="822" t="str">
        <f t="shared" si="75"/>
        <v/>
      </c>
    </row>
    <row r="268" spans="5:43" x14ac:dyDescent="0.25">
      <c r="E268" s="822" t="str">
        <f t="shared" ref="E268:G299" si="79">IF(OR($B268=0,D268=0),"",D268/$B268)</f>
        <v/>
      </c>
      <c r="G268" s="822" t="str">
        <f t="shared" si="79"/>
        <v/>
      </c>
      <c r="I268" s="822" t="str">
        <f t="shared" si="76"/>
        <v/>
      </c>
      <c r="K268" s="822" t="str">
        <f t="shared" si="77"/>
        <v/>
      </c>
      <c r="M268" s="822" t="str">
        <f t="shared" si="78"/>
        <v/>
      </c>
      <c r="O268" s="822" t="str">
        <f t="shared" si="61"/>
        <v/>
      </c>
      <c r="Q268" s="822" t="str">
        <f t="shared" si="62"/>
        <v/>
      </c>
      <c r="S268" s="822" t="str">
        <f t="shared" si="63"/>
        <v/>
      </c>
      <c r="U268" s="822" t="str">
        <f t="shared" si="64"/>
        <v/>
      </c>
      <c r="W268" s="822" t="str">
        <f t="shared" si="65"/>
        <v/>
      </c>
      <c r="Y268" s="822" t="str">
        <f t="shared" si="66"/>
        <v/>
      </c>
      <c r="AA268" s="822" t="str">
        <f t="shared" si="67"/>
        <v/>
      </c>
      <c r="AC268" s="822" t="str">
        <f t="shared" si="68"/>
        <v/>
      </c>
      <c r="AE268" s="822" t="str">
        <f t="shared" si="69"/>
        <v/>
      </c>
      <c r="AG268" s="822" t="str">
        <f t="shared" si="70"/>
        <v/>
      </c>
      <c r="AI268" s="822" t="str">
        <f t="shared" si="71"/>
        <v/>
      </c>
      <c r="AK268" s="822" t="str">
        <f t="shared" si="72"/>
        <v/>
      </c>
      <c r="AM268" s="822" t="str">
        <f t="shared" si="73"/>
        <v/>
      </c>
      <c r="AO268" s="822" t="str">
        <f t="shared" si="74"/>
        <v/>
      </c>
      <c r="AQ268" s="822" t="str">
        <f t="shared" si="75"/>
        <v/>
      </c>
    </row>
    <row r="269" spans="5:43" x14ac:dyDescent="0.25">
      <c r="E269" s="822" t="str">
        <f t="shared" si="79"/>
        <v/>
      </c>
      <c r="G269" s="822" t="str">
        <f t="shared" si="79"/>
        <v/>
      </c>
      <c r="I269" s="822" t="str">
        <f t="shared" si="76"/>
        <v/>
      </c>
      <c r="K269" s="822" t="str">
        <f t="shared" si="77"/>
        <v/>
      </c>
      <c r="M269" s="822" t="str">
        <f t="shared" si="78"/>
        <v/>
      </c>
      <c r="O269" s="822" t="str">
        <f t="shared" ref="O269:O299" si="80">IF(OR($B269=0,N269=0),"",N269/$B269)</f>
        <v/>
      </c>
      <c r="Q269" s="822" t="str">
        <f t="shared" ref="Q269:Q299" si="81">IF(OR($B269=0,P269=0),"",P269/$B269)</f>
        <v/>
      </c>
      <c r="S269" s="822" t="str">
        <f t="shared" ref="S269:S299" si="82">IF(OR($B269=0,R269=0),"",R269/$B269)</f>
        <v/>
      </c>
      <c r="U269" s="822" t="str">
        <f t="shared" ref="U269:U299" si="83">IF(OR($B269=0,T269=0),"",T269/$B269)</f>
        <v/>
      </c>
      <c r="W269" s="822" t="str">
        <f t="shared" ref="W269:W299" si="84">IF(OR($B269=0,V269=0),"",V269/$B269)</f>
        <v/>
      </c>
      <c r="Y269" s="822" t="str">
        <f t="shared" ref="Y269:Y299" si="85">IF(OR($B269=0,X269=0),"",X269/$B269)</f>
        <v/>
      </c>
      <c r="AA269" s="822" t="str">
        <f t="shared" ref="AA269:AA299" si="86">IF(OR($B269=0,Z269=0),"",Z269/$B269)</f>
        <v/>
      </c>
      <c r="AC269" s="822" t="str">
        <f t="shared" ref="AC269:AC299" si="87">IF(OR($B269=0,AB269=0),"",AB269/$B269)</f>
        <v/>
      </c>
      <c r="AE269" s="822" t="str">
        <f t="shared" ref="AE269:AE299" si="88">IF(OR($B269=0,AD269=0),"",AD269/$B269)</f>
        <v/>
      </c>
      <c r="AG269" s="822" t="str">
        <f t="shared" ref="AG269:AG299" si="89">IF(OR($B269=0,AF269=0),"",AF269/$B269)</f>
        <v/>
      </c>
      <c r="AI269" s="822" t="str">
        <f t="shared" ref="AI269:AI299" si="90">IF(OR($B269=0,AH269=0),"",AH269/$B269)</f>
        <v/>
      </c>
      <c r="AK269" s="822" t="str">
        <f t="shared" ref="AK269:AK299" si="91">IF(OR($B269=0,AJ269=0),"",AJ269/$B269)</f>
        <v/>
      </c>
      <c r="AM269" s="822" t="str">
        <f t="shared" ref="AM269:AM299" si="92">IF(OR($B269=0,AL269=0),"",AL269/$B269)</f>
        <v/>
      </c>
      <c r="AO269" s="822" t="str">
        <f t="shared" ref="AO269:AO299" si="93">IF(OR($B269=0,AN269=0),"",AN269/$B269)</f>
        <v/>
      </c>
      <c r="AQ269" s="822" t="str">
        <f t="shared" ref="AQ269:AQ299" si="94">IF(OR($B269=0,AP269=0),"",AP269/$B269)</f>
        <v/>
      </c>
    </row>
    <row r="270" spans="5:43" x14ac:dyDescent="0.25">
      <c r="E270" s="822" t="str">
        <f t="shared" si="79"/>
        <v/>
      </c>
      <c r="G270" s="822" t="str">
        <f t="shared" si="79"/>
        <v/>
      </c>
      <c r="I270" s="822" t="str">
        <f t="shared" si="76"/>
        <v/>
      </c>
      <c r="K270" s="822" t="str">
        <f t="shared" si="77"/>
        <v/>
      </c>
      <c r="M270" s="822" t="str">
        <f t="shared" si="78"/>
        <v/>
      </c>
      <c r="O270" s="822" t="str">
        <f t="shared" si="80"/>
        <v/>
      </c>
      <c r="Q270" s="822" t="str">
        <f t="shared" si="81"/>
        <v/>
      </c>
      <c r="S270" s="822" t="str">
        <f t="shared" si="82"/>
        <v/>
      </c>
      <c r="U270" s="822" t="str">
        <f t="shared" si="83"/>
        <v/>
      </c>
      <c r="W270" s="822" t="str">
        <f t="shared" si="84"/>
        <v/>
      </c>
      <c r="Y270" s="822" t="str">
        <f t="shared" si="85"/>
        <v/>
      </c>
      <c r="AA270" s="822" t="str">
        <f t="shared" si="86"/>
        <v/>
      </c>
      <c r="AC270" s="822" t="str">
        <f t="shared" si="87"/>
        <v/>
      </c>
      <c r="AE270" s="822" t="str">
        <f t="shared" si="88"/>
        <v/>
      </c>
      <c r="AG270" s="822" t="str">
        <f t="shared" si="89"/>
        <v/>
      </c>
      <c r="AI270" s="822" t="str">
        <f t="shared" si="90"/>
        <v/>
      </c>
      <c r="AK270" s="822" t="str">
        <f t="shared" si="91"/>
        <v/>
      </c>
      <c r="AM270" s="822" t="str">
        <f t="shared" si="92"/>
        <v/>
      </c>
      <c r="AO270" s="822" t="str">
        <f t="shared" si="93"/>
        <v/>
      </c>
      <c r="AQ270" s="822" t="str">
        <f t="shared" si="94"/>
        <v/>
      </c>
    </row>
    <row r="271" spans="5:43" x14ac:dyDescent="0.25">
      <c r="E271" s="822" t="str">
        <f t="shared" si="79"/>
        <v/>
      </c>
      <c r="G271" s="822" t="str">
        <f t="shared" si="79"/>
        <v/>
      </c>
      <c r="I271" s="822" t="str">
        <f t="shared" si="76"/>
        <v/>
      </c>
      <c r="K271" s="822" t="str">
        <f t="shared" si="77"/>
        <v/>
      </c>
      <c r="M271" s="822" t="str">
        <f t="shared" si="78"/>
        <v/>
      </c>
      <c r="O271" s="822" t="str">
        <f t="shared" si="80"/>
        <v/>
      </c>
      <c r="Q271" s="822" t="str">
        <f t="shared" si="81"/>
        <v/>
      </c>
      <c r="S271" s="822" t="str">
        <f t="shared" si="82"/>
        <v/>
      </c>
      <c r="U271" s="822" t="str">
        <f t="shared" si="83"/>
        <v/>
      </c>
      <c r="W271" s="822" t="str">
        <f t="shared" si="84"/>
        <v/>
      </c>
      <c r="Y271" s="822" t="str">
        <f t="shared" si="85"/>
        <v/>
      </c>
      <c r="AA271" s="822" t="str">
        <f t="shared" si="86"/>
        <v/>
      </c>
      <c r="AC271" s="822" t="str">
        <f t="shared" si="87"/>
        <v/>
      </c>
      <c r="AE271" s="822" t="str">
        <f t="shared" si="88"/>
        <v/>
      </c>
      <c r="AG271" s="822" t="str">
        <f t="shared" si="89"/>
        <v/>
      </c>
      <c r="AI271" s="822" t="str">
        <f t="shared" si="90"/>
        <v/>
      </c>
      <c r="AK271" s="822" t="str">
        <f t="shared" si="91"/>
        <v/>
      </c>
      <c r="AM271" s="822" t="str">
        <f t="shared" si="92"/>
        <v/>
      </c>
      <c r="AO271" s="822" t="str">
        <f t="shared" si="93"/>
        <v/>
      </c>
      <c r="AQ271" s="822" t="str">
        <f t="shared" si="94"/>
        <v/>
      </c>
    </row>
    <row r="272" spans="5:43" x14ac:dyDescent="0.25">
      <c r="E272" s="822" t="str">
        <f t="shared" si="79"/>
        <v/>
      </c>
      <c r="G272" s="822" t="str">
        <f t="shared" si="79"/>
        <v/>
      </c>
      <c r="I272" s="822" t="str">
        <f t="shared" si="76"/>
        <v/>
      </c>
      <c r="K272" s="822" t="str">
        <f t="shared" si="77"/>
        <v/>
      </c>
      <c r="M272" s="822" t="str">
        <f t="shared" si="78"/>
        <v/>
      </c>
      <c r="O272" s="822" t="str">
        <f t="shared" si="80"/>
        <v/>
      </c>
      <c r="Q272" s="822" t="str">
        <f t="shared" si="81"/>
        <v/>
      </c>
      <c r="S272" s="822" t="str">
        <f t="shared" si="82"/>
        <v/>
      </c>
      <c r="U272" s="822" t="str">
        <f t="shared" si="83"/>
        <v/>
      </c>
      <c r="W272" s="822" t="str">
        <f t="shared" si="84"/>
        <v/>
      </c>
      <c r="Y272" s="822" t="str">
        <f t="shared" si="85"/>
        <v/>
      </c>
      <c r="AA272" s="822" t="str">
        <f t="shared" si="86"/>
        <v/>
      </c>
      <c r="AC272" s="822" t="str">
        <f t="shared" si="87"/>
        <v/>
      </c>
      <c r="AE272" s="822" t="str">
        <f t="shared" si="88"/>
        <v/>
      </c>
      <c r="AG272" s="822" t="str">
        <f t="shared" si="89"/>
        <v/>
      </c>
      <c r="AI272" s="822" t="str">
        <f t="shared" si="90"/>
        <v/>
      </c>
      <c r="AK272" s="822" t="str">
        <f t="shared" si="91"/>
        <v/>
      </c>
      <c r="AM272" s="822" t="str">
        <f t="shared" si="92"/>
        <v/>
      </c>
      <c r="AO272" s="822" t="str">
        <f t="shared" si="93"/>
        <v/>
      </c>
      <c r="AQ272" s="822" t="str">
        <f t="shared" si="94"/>
        <v/>
      </c>
    </row>
    <row r="273" spans="5:43" x14ac:dyDescent="0.25">
      <c r="E273" s="822" t="str">
        <f t="shared" si="79"/>
        <v/>
      </c>
      <c r="G273" s="822" t="str">
        <f t="shared" si="79"/>
        <v/>
      </c>
      <c r="I273" s="822" t="str">
        <f t="shared" si="76"/>
        <v/>
      </c>
      <c r="K273" s="822" t="str">
        <f t="shared" si="77"/>
        <v/>
      </c>
      <c r="M273" s="822" t="str">
        <f t="shared" si="78"/>
        <v/>
      </c>
      <c r="O273" s="822" t="str">
        <f t="shared" si="80"/>
        <v/>
      </c>
      <c r="Q273" s="822" t="str">
        <f t="shared" si="81"/>
        <v/>
      </c>
      <c r="S273" s="822" t="str">
        <f t="shared" si="82"/>
        <v/>
      </c>
      <c r="U273" s="822" t="str">
        <f t="shared" si="83"/>
        <v/>
      </c>
      <c r="W273" s="822" t="str">
        <f t="shared" si="84"/>
        <v/>
      </c>
      <c r="Y273" s="822" t="str">
        <f t="shared" si="85"/>
        <v/>
      </c>
      <c r="AA273" s="822" t="str">
        <f t="shared" si="86"/>
        <v/>
      </c>
      <c r="AC273" s="822" t="str">
        <f t="shared" si="87"/>
        <v/>
      </c>
      <c r="AE273" s="822" t="str">
        <f t="shared" si="88"/>
        <v/>
      </c>
      <c r="AG273" s="822" t="str">
        <f t="shared" si="89"/>
        <v/>
      </c>
      <c r="AI273" s="822" t="str">
        <f t="shared" si="90"/>
        <v/>
      </c>
      <c r="AK273" s="822" t="str">
        <f t="shared" si="91"/>
        <v/>
      </c>
      <c r="AM273" s="822" t="str">
        <f t="shared" si="92"/>
        <v/>
      </c>
      <c r="AO273" s="822" t="str">
        <f t="shared" si="93"/>
        <v/>
      </c>
      <c r="AQ273" s="822" t="str">
        <f t="shared" si="94"/>
        <v/>
      </c>
    </row>
    <row r="274" spans="5:43" x14ac:dyDescent="0.25">
      <c r="E274" s="822" t="str">
        <f t="shared" si="79"/>
        <v/>
      </c>
      <c r="G274" s="822" t="str">
        <f t="shared" si="79"/>
        <v/>
      </c>
      <c r="I274" s="822" t="str">
        <f t="shared" si="76"/>
        <v/>
      </c>
      <c r="K274" s="822" t="str">
        <f t="shared" si="77"/>
        <v/>
      </c>
      <c r="M274" s="822" t="str">
        <f t="shared" si="78"/>
        <v/>
      </c>
      <c r="O274" s="822" t="str">
        <f t="shared" si="80"/>
        <v/>
      </c>
      <c r="Q274" s="822" t="str">
        <f t="shared" si="81"/>
        <v/>
      </c>
      <c r="S274" s="822" t="str">
        <f t="shared" si="82"/>
        <v/>
      </c>
      <c r="U274" s="822" t="str">
        <f t="shared" si="83"/>
        <v/>
      </c>
      <c r="W274" s="822" t="str">
        <f t="shared" si="84"/>
        <v/>
      </c>
      <c r="Y274" s="822" t="str">
        <f t="shared" si="85"/>
        <v/>
      </c>
      <c r="AA274" s="822" t="str">
        <f t="shared" si="86"/>
        <v/>
      </c>
      <c r="AC274" s="822" t="str">
        <f t="shared" si="87"/>
        <v/>
      </c>
      <c r="AE274" s="822" t="str">
        <f t="shared" si="88"/>
        <v/>
      </c>
      <c r="AG274" s="822" t="str">
        <f t="shared" si="89"/>
        <v/>
      </c>
      <c r="AI274" s="822" t="str">
        <f t="shared" si="90"/>
        <v/>
      </c>
      <c r="AK274" s="822" t="str">
        <f t="shared" si="91"/>
        <v/>
      </c>
      <c r="AM274" s="822" t="str">
        <f t="shared" si="92"/>
        <v/>
      </c>
      <c r="AO274" s="822" t="str">
        <f t="shared" si="93"/>
        <v/>
      </c>
      <c r="AQ274" s="822" t="str">
        <f t="shared" si="94"/>
        <v/>
      </c>
    </row>
    <row r="275" spans="5:43" x14ac:dyDescent="0.25">
      <c r="E275" s="822" t="str">
        <f t="shared" si="79"/>
        <v/>
      </c>
      <c r="G275" s="822" t="str">
        <f t="shared" si="79"/>
        <v/>
      </c>
      <c r="I275" s="822" t="str">
        <f t="shared" si="76"/>
        <v/>
      </c>
      <c r="K275" s="822" t="str">
        <f t="shared" si="77"/>
        <v/>
      </c>
      <c r="M275" s="822" t="str">
        <f t="shared" si="78"/>
        <v/>
      </c>
      <c r="O275" s="822" t="str">
        <f t="shared" si="80"/>
        <v/>
      </c>
      <c r="Q275" s="822" t="str">
        <f t="shared" si="81"/>
        <v/>
      </c>
      <c r="S275" s="822" t="str">
        <f t="shared" si="82"/>
        <v/>
      </c>
      <c r="U275" s="822" t="str">
        <f t="shared" si="83"/>
        <v/>
      </c>
      <c r="W275" s="822" t="str">
        <f t="shared" si="84"/>
        <v/>
      </c>
      <c r="Y275" s="822" t="str">
        <f t="shared" si="85"/>
        <v/>
      </c>
      <c r="AA275" s="822" t="str">
        <f t="shared" si="86"/>
        <v/>
      </c>
      <c r="AC275" s="822" t="str">
        <f t="shared" si="87"/>
        <v/>
      </c>
      <c r="AE275" s="822" t="str">
        <f t="shared" si="88"/>
        <v/>
      </c>
      <c r="AG275" s="822" t="str">
        <f t="shared" si="89"/>
        <v/>
      </c>
      <c r="AI275" s="822" t="str">
        <f t="shared" si="90"/>
        <v/>
      </c>
      <c r="AK275" s="822" t="str">
        <f t="shared" si="91"/>
        <v/>
      </c>
      <c r="AM275" s="822" t="str">
        <f t="shared" si="92"/>
        <v/>
      </c>
      <c r="AO275" s="822" t="str">
        <f t="shared" si="93"/>
        <v/>
      </c>
      <c r="AQ275" s="822" t="str">
        <f t="shared" si="94"/>
        <v/>
      </c>
    </row>
    <row r="276" spans="5:43" x14ac:dyDescent="0.25">
      <c r="E276" s="822" t="str">
        <f t="shared" si="79"/>
        <v/>
      </c>
      <c r="G276" s="822" t="str">
        <f t="shared" si="79"/>
        <v/>
      </c>
      <c r="I276" s="822" t="str">
        <f t="shared" si="76"/>
        <v/>
      </c>
      <c r="K276" s="822" t="str">
        <f t="shared" si="77"/>
        <v/>
      </c>
      <c r="M276" s="822" t="str">
        <f t="shared" si="78"/>
        <v/>
      </c>
      <c r="O276" s="822" t="str">
        <f t="shared" si="80"/>
        <v/>
      </c>
      <c r="Q276" s="822" t="str">
        <f t="shared" si="81"/>
        <v/>
      </c>
      <c r="S276" s="822" t="str">
        <f t="shared" si="82"/>
        <v/>
      </c>
      <c r="U276" s="822" t="str">
        <f t="shared" si="83"/>
        <v/>
      </c>
      <c r="W276" s="822" t="str">
        <f t="shared" si="84"/>
        <v/>
      </c>
      <c r="Y276" s="822" t="str">
        <f t="shared" si="85"/>
        <v/>
      </c>
      <c r="AA276" s="822" t="str">
        <f t="shared" si="86"/>
        <v/>
      </c>
      <c r="AC276" s="822" t="str">
        <f t="shared" si="87"/>
        <v/>
      </c>
      <c r="AE276" s="822" t="str">
        <f t="shared" si="88"/>
        <v/>
      </c>
      <c r="AG276" s="822" t="str">
        <f t="shared" si="89"/>
        <v/>
      </c>
      <c r="AI276" s="822" t="str">
        <f t="shared" si="90"/>
        <v/>
      </c>
      <c r="AK276" s="822" t="str">
        <f t="shared" si="91"/>
        <v/>
      </c>
      <c r="AM276" s="822" t="str">
        <f t="shared" si="92"/>
        <v/>
      </c>
      <c r="AO276" s="822" t="str">
        <f t="shared" si="93"/>
        <v/>
      </c>
      <c r="AQ276" s="822" t="str">
        <f t="shared" si="94"/>
        <v/>
      </c>
    </row>
    <row r="277" spans="5:43" x14ac:dyDescent="0.25">
      <c r="E277" s="822" t="str">
        <f t="shared" si="79"/>
        <v/>
      </c>
      <c r="G277" s="822" t="str">
        <f t="shared" si="79"/>
        <v/>
      </c>
      <c r="I277" s="822" t="str">
        <f t="shared" si="76"/>
        <v/>
      </c>
      <c r="K277" s="822" t="str">
        <f t="shared" si="77"/>
        <v/>
      </c>
      <c r="M277" s="822" t="str">
        <f t="shared" si="78"/>
        <v/>
      </c>
      <c r="O277" s="822" t="str">
        <f t="shared" si="80"/>
        <v/>
      </c>
      <c r="Q277" s="822" t="str">
        <f t="shared" si="81"/>
        <v/>
      </c>
      <c r="S277" s="822" t="str">
        <f t="shared" si="82"/>
        <v/>
      </c>
      <c r="U277" s="822" t="str">
        <f t="shared" si="83"/>
        <v/>
      </c>
      <c r="W277" s="822" t="str">
        <f t="shared" si="84"/>
        <v/>
      </c>
      <c r="Y277" s="822" t="str">
        <f t="shared" si="85"/>
        <v/>
      </c>
      <c r="AA277" s="822" t="str">
        <f t="shared" si="86"/>
        <v/>
      </c>
      <c r="AC277" s="822" t="str">
        <f t="shared" si="87"/>
        <v/>
      </c>
      <c r="AE277" s="822" t="str">
        <f t="shared" si="88"/>
        <v/>
      </c>
      <c r="AG277" s="822" t="str">
        <f t="shared" si="89"/>
        <v/>
      </c>
      <c r="AI277" s="822" t="str">
        <f t="shared" si="90"/>
        <v/>
      </c>
      <c r="AK277" s="822" t="str">
        <f t="shared" si="91"/>
        <v/>
      </c>
      <c r="AM277" s="822" t="str">
        <f t="shared" si="92"/>
        <v/>
      </c>
      <c r="AO277" s="822" t="str">
        <f t="shared" si="93"/>
        <v/>
      </c>
      <c r="AQ277" s="822" t="str">
        <f t="shared" si="94"/>
        <v/>
      </c>
    </row>
    <row r="278" spans="5:43" x14ac:dyDescent="0.25">
      <c r="E278" s="822" t="str">
        <f t="shared" si="79"/>
        <v/>
      </c>
      <c r="G278" s="822" t="str">
        <f t="shared" si="79"/>
        <v/>
      </c>
      <c r="I278" s="822" t="str">
        <f t="shared" si="76"/>
        <v/>
      </c>
      <c r="K278" s="822" t="str">
        <f t="shared" si="77"/>
        <v/>
      </c>
      <c r="M278" s="822" t="str">
        <f t="shared" si="78"/>
        <v/>
      </c>
      <c r="O278" s="822" t="str">
        <f t="shared" si="80"/>
        <v/>
      </c>
      <c r="Q278" s="822" t="str">
        <f t="shared" si="81"/>
        <v/>
      </c>
      <c r="S278" s="822" t="str">
        <f t="shared" si="82"/>
        <v/>
      </c>
      <c r="U278" s="822" t="str">
        <f t="shared" si="83"/>
        <v/>
      </c>
      <c r="W278" s="822" t="str">
        <f t="shared" si="84"/>
        <v/>
      </c>
      <c r="Y278" s="822" t="str">
        <f t="shared" si="85"/>
        <v/>
      </c>
      <c r="AA278" s="822" t="str">
        <f t="shared" si="86"/>
        <v/>
      </c>
      <c r="AC278" s="822" t="str">
        <f t="shared" si="87"/>
        <v/>
      </c>
      <c r="AE278" s="822" t="str">
        <f t="shared" si="88"/>
        <v/>
      </c>
      <c r="AG278" s="822" t="str">
        <f t="shared" si="89"/>
        <v/>
      </c>
      <c r="AI278" s="822" t="str">
        <f t="shared" si="90"/>
        <v/>
      </c>
      <c r="AK278" s="822" t="str">
        <f t="shared" si="91"/>
        <v/>
      </c>
      <c r="AM278" s="822" t="str">
        <f t="shared" si="92"/>
        <v/>
      </c>
      <c r="AO278" s="822" t="str">
        <f t="shared" si="93"/>
        <v/>
      </c>
      <c r="AQ278" s="822" t="str">
        <f t="shared" si="94"/>
        <v/>
      </c>
    </row>
    <row r="279" spans="5:43" x14ac:dyDescent="0.25">
      <c r="E279" s="822" t="str">
        <f t="shared" si="79"/>
        <v/>
      </c>
      <c r="G279" s="822" t="str">
        <f t="shared" si="79"/>
        <v/>
      </c>
      <c r="I279" s="822" t="str">
        <f t="shared" si="76"/>
        <v/>
      </c>
      <c r="K279" s="822" t="str">
        <f t="shared" si="77"/>
        <v/>
      </c>
      <c r="M279" s="822" t="str">
        <f t="shared" si="78"/>
        <v/>
      </c>
      <c r="O279" s="822" t="str">
        <f t="shared" si="80"/>
        <v/>
      </c>
      <c r="Q279" s="822" t="str">
        <f t="shared" si="81"/>
        <v/>
      </c>
      <c r="S279" s="822" t="str">
        <f t="shared" si="82"/>
        <v/>
      </c>
      <c r="U279" s="822" t="str">
        <f t="shared" si="83"/>
        <v/>
      </c>
      <c r="W279" s="822" t="str">
        <f t="shared" si="84"/>
        <v/>
      </c>
      <c r="Y279" s="822" t="str">
        <f t="shared" si="85"/>
        <v/>
      </c>
      <c r="AA279" s="822" t="str">
        <f t="shared" si="86"/>
        <v/>
      </c>
      <c r="AC279" s="822" t="str">
        <f t="shared" si="87"/>
        <v/>
      </c>
      <c r="AE279" s="822" t="str">
        <f t="shared" si="88"/>
        <v/>
      </c>
      <c r="AG279" s="822" t="str">
        <f t="shared" si="89"/>
        <v/>
      </c>
      <c r="AI279" s="822" t="str">
        <f t="shared" si="90"/>
        <v/>
      </c>
      <c r="AK279" s="822" t="str">
        <f t="shared" si="91"/>
        <v/>
      </c>
      <c r="AM279" s="822" t="str">
        <f t="shared" si="92"/>
        <v/>
      </c>
      <c r="AO279" s="822" t="str">
        <f t="shared" si="93"/>
        <v/>
      </c>
      <c r="AQ279" s="822" t="str">
        <f t="shared" si="94"/>
        <v/>
      </c>
    </row>
    <row r="280" spans="5:43" x14ac:dyDescent="0.25">
      <c r="E280" s="822" t="str">
        <f t="shared" si="79"/>
        <v/>
      </c>
      <c r="G280" s="822" t="str">
        <f t="shared" si="79"/>
        <v/>
      </c>
      <c r="I280" s="822" t="str">
        <f t="shared" si="76"/>
        <v/>
      </c>
      <c r="K280" s="822" t="str">
        <f t="shared" si="77"/>
        <v/>
      </c>
      <c r="M280" s="822" t="str">
        <f t="shared" si="78"/>
        <v/>
      </c>
      <c r="O280" s="822" t="str">
        <f t="shared" si="80"/>
        <v/>
      </c>
      <c r="Q280" s="822" t="str">
        <f t="shared" si="81"/>
        <v/>
      </c>
      <c r="S280" s="822" t="str">
        <f t="shared" si="82"/>
        <v/>
      </c>
      <c r="U280" s="822" t="str">
        <f t="shared" si="83"/>
        <v/>
      </c>
      <c r="W280" s="822" t="str">
        <f t="shared" si="84"/>
        <v/>
      </c>
      <c r="Y280" s="822" t="str">
        <f t="shared" si="85"/>
        <v/>
      </c>
      <c r="AA280" s="822" t="str">
        <f t="shared" si="86"/>
        <v/>
      </c>
      <c r="AC280" s="822" t="str">
        <f t="shared" si="87"/>
        <v/>
      </c>
      <c r="AE280" s="822" t="str">
        <f t="shared" si="88"/>
        <v/>
      </c>
      <c r="AG280" s="822" t="str">
        <f t="shared" si="89"/>
        <v/>
      </c>
      <c r="AI280" s="822" t="str">
        <f t="shared" si="90"/>
        <v/>
      </c>
      <c r="AK280" s="822" t="str">
        <f t="shared" si="91"/>
        <v/>
      </c>
      <c r="AM280" s="822" t="str">
        <f t="shared" si="92"/>
        <v/>
      </c>
      <c r="AO280" s="822" t="str">
        <f t="shared" si="93"/>
        <v/>
      </c>
      <c r="AQ280" s="822" t="str">
        <f t="shared" si="94"/>
        <v/>
      </c>
    </row>
    <row r="281" spans="5:43" x14ac:dyDescent="0.25">
      <c r="E281" s="822" t="str">
        <f t="shared" si="79"/>
        <v/>
      </c>
      <c r="G281" s="822" t="str">
        <f t="shared" si="79"/>
        <v/>
      </c>
      <c r="I281" s="822" t="str">
        <f t="shared" si="76"/>
        <v/>
      </c>
      <c r="K281" s="822" t="str">
        <f t="shared" si="77"/>
        <v/>
      </c>
      <c r="M281" s="822" t="str">
        <f t="shared" si="78"/>
        <v/>
      </c>
      <c r="O281" s="822" t="str">
        <f t="shared" si="80"/>
        <v/>
      </c>
      <c r="Q281" s="822" t="str">
        <f t="shared" si="81"/>
        <v/>
      </c>
      <c r="S281" s="822" t="str">
        <f t="shared" si="82"/>
        <v/>
      </c>
      <c r="U281" s="822" t="str">
        <f t="shared" si="83"/>
        <v/>
      </c>
      <c r="W281" s="822" t="str">
        <f t="shared" si="84"/>
        <v/>
      </c>
      <c r="Y281" s="822" t="str">
        <f t="shared" si="85"/>
        <v/>
      </c>
      <c r="AA281" s="822" t="str">
        <f t="shared" si="86"/>
        <v/>
      </c>
      <c r="AC281" s="822" t="str">
        <f t="shared" si="87"/>
        <v/>
      </c>
      <c r="AE281" s="822" t="str">
        <f t="shared" si="88"/>
        <v/>
      </c>
      <c r="AG281" s="822" t="str">
        <f t="shared" si="89"/>
        <v/>
      </c>
      <c r="AI281" s="822" t="str">
        <f t="shared" si="90"/>
        <v/>
      </c>
      <c r="AK281" s="822" t="str">
        <f t="shared" si="91"/>
        <v/>
      </c>
      <c r="AM281" s="822" t="str">
        <f t="shared" si="92"/>
        <v/>
      </c>
      <c r="AO281" s="822" t="str">
        <f t="shared" si="93"/>
        <v/>
      </c>
      <c r="AQ281" s="822" t="str">
        <f t="shared" si="94"/>
        <v/>
      </c>
    </row>
    <row r="282" spans="5:43" x14ac:dyDescent="0.25">
      <c r="E282" s="822" t="str">
        <f t="shared" si="79"/>
        <v/>
      </c>
      <c r="G282" s="822" t="str">
        <f t="shared" si="79"/>
        <v/>
      </c>
      <c r="I282" s="822" t="str">
        <f t="shared" si="76"/>
        <v/>
      </c>
      <c r="K282" s="822" t="str">
        <f t="shared" si="77"/>
        <v/>
      </c>
      <c r="M282" s="822" t="str">
        <f t="shared" si="78"/>
        <v/>
      </c>
      <c r="O282" s="822" t="str">
        <f t="shared" si="80"/>
        <v/>
      </c>
      <c r="Q282" s="822" t="str">
        <f t="shared" si="81"/>
        <v/>
      </c>
      <c r="S282" s="822" t="str">
        <f t="shared" si="82"/>
        <v/>
      </c>
      <c r="U282" s="822" t="str">
        <f t="shared" si="83"/>
        <v/>
      </c>
      <c r="W282" s="822" t="str">
        <f t="shared" si="84"/>
        <v/>
      </c>
      <c r="Y282" s="822" t="str">
        <f t="shared" si="85"/>
        <v/>
      </c>
      <c r="AA282" s="822" t="str">
        <f t="shared" si="86"/>
        <v/>
      </c>
      <c r="AC282" s="822" t="str">
        <f t="shared" si="87"/>
        <v/>
      </c>
      <c r="AE282" s="822" t="str">
        <f t="shared" si="88"/>
        <v/>
      </c>
      <c r="AG282" s="822" t="str">
        <f t="shared" si="89"/>
        <v/>
      </c>
      <c r="AI282" s="822" t="str">
        <f t="shared" si="90"/>
        <v/>
      </c>
      <c r="AK282" s="822" t="str">
        <f t="shared" si="91"/>
        <v/>
      </c>
      <c r="AM282" s="822" t="str">
        <f t="shared" si="92"/>
        <v/>
      </c>
      <c r="AO282" s="822" t="str">
        <f t="shared" si="93"/>
        <v/>
      </c>
      <c r="AQ282" s="822" t="str">
        <f t="shared" si="94"/>
        <v/>
      </c>
    </row>
    <row r="283" spans="5:43" x14ac:dyDescent="0.25">
      <c r="E283" s="822" t="str">
        <f t="shared" si="79"/>
        <v/>
      </c>
      <c r="G283" s="822" t="str">
        <f t="shared" si="79"/>
        <v/>
      </c>
      <c r="I283" s="822" t="str">
        <f t="shared" si="76"/>
        <v/>
      </c>
      <c r="K283" s="822" t="str">
        <f t="shared" si="77"/>
        <v/>
      </c>
      <c r="M283" s="822" t="str">
        <f t="shared" si="78"/>
        <v/>
      </c>
      <c r="O283" s="822" t="str">
        <f t="shared" si="80"/>
        <v/>
      </c>
      <c r="Q283" s="822" t="str">
        <f t="shared" si="81"/>
        <v/>
      </c>
      <c r="S283" s="822" t="str">
        <f t="shared" si="82"/>
        <v/>
      </c>
      <c r="U283" s="822" t="str">
        <f t="shared" si="83"/>
        <v/>
      </c>
      <c r="W283" s="822" t="str">
        <f t="shared" si="84"/>
        <v/>
      </c>
      <c r="Y283" s="822" t="str">
        <f t="shared" si="85"/>
        <v/>
      </c>
      <c r="AA283" s="822" t="str">
        <f t="shared" si="86"/>
        <v/>
      </c>
      <c r="AC283" s="822" t="str">
        <f t="shared" si="87"/>
        <v/>
      </c>
      <c r="AE283" s="822" t="str">
        <f t="shared" si="88"/>
        <v/>
      </c>
      <c r="AG283" s="822" t="str">
        <f t="shared" si="89"/>
        <v/>
      </c>
      <c r="AI283" s="822" t="str">
        <f t="shared" si="90"/>
        <v/>
      </c>
      <c r="AK283" s="822" t="str">
        <f t="shared" si="91"/>
        <v/>
      </c>
      <c r="AM283" s="822" t="str">
        <f t="shared" si="92"/>
        <v/>
      </c>
      <c r="AO283" s="822" t="str">
        <f t="shared" si="93"/>
        <v/>
      </c>
      <c r="AQ283" s="822" t="str">
        <f t="shared" si="94"/>
        <v/>
      </c>
    </row>
    <row r="284" spans="5:43" x14ac:dyDescent="0.25">
      <c r="E284" s="822" t="str">
        <f t="shared" si="79"/>
        <v/>
      </c>
      <c r="G284" s="822" t="str">
        <f t="shared" si="79"/>
        <v/>
      </c>
      <c r="I284" s="822" t="str">
        <f t="shared" si="76"/>
        <v/>
      </c>
      <c r="K284" s="822" t="str">
        <f t="shared" si="77"/>
        <v/>
      </c>
      <c r="M284" s="822" t="str">
        <f t="shared" si="78"/>
        <v/>
      </c>
      <c r="O284" s="822" t="str">
        <f t="shared" si="80"/>
        <v/>
      </c>
      <c r="Q284" s="822" t="str">
        <f t="shared" si="81"/>
        <v/>
      </c>
      <c r="S284" s="822" t="str">
        <f t="shared" si="82"/>
        <v/>
      </c>
      <c r="U284" s="822" t="str">
        <f t="shared" si="83"/>
        <v/>
      </c>
      <c r="W284" s="822" t="str">
        <f t="shared" si="84"/>
        <v/>
      </c>
      <c r="Y284" s="822" t="str">
        <f t="shared" si="85"/>
        <v/>
      </c>
      <c r="AA284" s="822" t="str">
        <f t="shared" si="86"/>
        <v/>
      </c>
      <c r="AC284" s="822" t="str">
        <f t="shared" si="87"/>
        <v/>
      </c>
      <c r="AE284" s="822" t="str">
        <f t="shared" si="88"/>
        <v/>
      </c>
      <c r="AG284" s="822" t="str">
        <f t="shared" si="89"/>
        <v/>
      </c>
      <c r="AI284" s="822" t="str">
        <f t="shared" si="90"/>
        <v/>
      </c>
      <c r="AK284" s="822" t="str">
        <f t="shared" si="91"/>
        <v/>
      </c>
      <c r="AM284" s="822" t="str">
        <f t="shared" si="92"/>
        <v/>
      </c>
      <c r="AO284" s="822" t="str">
        <f t="shared" si="93"/>
        <v/>
      </c>
      <c r="AQ284" s="822" t="str">
        <f t="shared" si="94"/>
        <v/>
      </c>
    </row>
    <row r="285" spans="5:43" x14ac:dyDescent="0.25">
      <c r="E285" s="822" t="str">
        <f t="shared" si="79"/>
        <v/>
      </c>
      <c r="G285" s="822" t="str">
        <f t="shared" si="79"/>
        <v/>
      </c>
      <c r="I285" s="822" t="str">
        <f t="shared" si="76"/>
        <v/>
      </c>
      <c r="K285" s="822" t="str">
        <f t="shared" si="77"/>
        <v/>
      </c>
      <c r="M285" s="822" t="str">
        <f t="shared" si="78"/>
        <v/>
      </c>
      <c r="O285" s="822" t="str">
        <f t="shared" si="80"/>
        <v/>
      </c>
      <c r="Q285" s="822" t="str">
        <f t="shared" si="81"/>
        <v/>
      </c>
      <c r="S285" s="822" t="str">
        <f t="shared" si="82"/>
        <v/>
      </c>
      <c r="U285" s="822" t="str">
        <f t="shared" si="83"/>
        <v/>
      </c>
      <c r="W285" s="822" t="str">
        <f t="shared" si="84"/>
        <v/>
      </c>
      <c r="Y285" s="822" t="str">
        <f t="shared" si="85"/>
        <v/>
      </c>
      <c r="AA285" s="822" t="str">
        <f t="shared" si="86"/>
        <v/>
      </c>
      <c r="AC285" s="822" t="str">
        <f t="shared" si="87"/>
        <v/>
      </c>
      <c r="AE285" s="822" t="str">
        <f t="shared" si="88"/>
        <v/>
      </c>
      <c r="AG285" s="822" t="str">
        <f t="shared" si="89"/>
        <v/>
      </c>
      <c r="AI285" s="822" t="str">
        <f t="shared" si="90"/>
        <v/>
      </c>
      <c r="AK285" s="822" t="str">
        <f t="shared" si="91"/>
        <v/>
      </c>
      <c r="AM285" s="822" t="str">
        <f t="shared" si="92"/>
        <v/>
      </c>
      <c r="AO285" s="822" t="str">
        <f t="shared" si="93"/>
        <v/>
      </c>
      <c r="AQ285" s="822" t="str">
        <f t="shared" si="94"/>
        <v/>
      </c>
    </row>
    <row r="286" spans="5:43" x14ac:dyDescent="0.25">
      <c r="E286" s="822" t="str">
        <f t="shared" si="79"/>
        <v/>
      </c>
      <c r="G286" s="822" t="str">
        <f t="shared" si="79"/>
        <v/>
      </c>
      <c r="I286" s="822" t="str">
        <f t="shared" si="76"/>
        <v/>
      </c>
      <c r="K286" s="822" t="str">
        <f t="shared" si="77"/>
        <v/>
      </c>
      <c r="M286" s="822" t="str">
        <f t="shared" si="78"/>
        <v/>
      </c>
      <c r="O286" s="822" t="str">
        <f t="shared" si="80"/>
        <v/>
      </c>
      <c r="Q286" s="822" t="str">
        <f t="shared" si="81"/>
        <v/>
      </c>
      <c r="S286" s="822" t="str">
        <f t="shared" si="82"/>
        <v/>
      </c>
      <c r="U286" s="822" t="str">
        <f t="shared" si="83"/>
        <v/>
      </c>
      <c r="W286" s="822" t="str">
        <f t="shared" si="84"/>
        <v/>
      </c>
      <c r="Y286" s="822" t="str">
        <f t="shared" si="85"/>
        <v/>
      </c>
      <c r="AA286" s="822" t="str">
        <f t="shared" si="86"/>
        <v/>
      </c>
      <c r="AC286" s="822" t="str">
        <f t="shared" si="87"/>
        <v/>
      </c>
      <c r="AE286" s="822" t="str">
        <f t="shared" si="88"/>
        <v/>
      </c>
      <c r="AG286" s="822" t="str">
        <f t="shared" si="89"/>
        <v/>
      </c>
      <c r="AI286" s="822" t="str">
        <f t="shared" si="90"/>
        <v/>
      </c>
      <c r="AK286" s="822" t="str">
        <f t="shared" si="91"/>
        <v/>
      </c>
      <c r="AM286" s="822" t="str">
        <f t="shared" si="92"/>
        <v/>
      </c>
      <c r="AO286" s="822" t="str">
        <f t="shared" si="93"/>
        <v/>
      </c>
      <c r="AQ286" s="822" t="str">
        <f t="shared" si="94"/>
        <v/>
      </c>
    </row>
    <row r="287" spans="5:43" x14ac:dyDescent="0.25">
      <c r="E287" s="822" t="str">
        <f t="shared" si="79"/>
        <v/>
      </c>
      <c r="G287" s="822" t="str">
        <f t="shared" si="79"/>
        <v/>
      </c>
      <c r="I287" s="822" t="str">
        <f t="shared" si="76"/>
        <v/>
      </c>
      <c r="K287" s="822" t="str">
        <f t="shared" si="77"/>
        <v/>
      </c>
      <c r="M287" s="822" t="str">
        <f t="shared" si="78"/>
        <v/>
      </c>
      <c r="O287" s="822" t="str">
        <f t="shared" si="80"/>
        <v/>
      </c>
      <c r="Q287" s="822" t="str">
        <f t="shared" si="81"/>
        <v/>
      </c>
      <c r="S287" s="822" t="str">
        <f t="shared" si="82"/>
        <v/>
      </c>
      <c r="U287" s="822" t="str">
        <f t="shared" si="83"/>
        <v/>
      </c>
      <c r="W287" s="822" t="str">
        <f t="shared" si="84"/>
        <v/>
      </c>
      <c r="Y287" s="822" t="str">
        <f t="shared" si="85"/>
        <v/>
      </c>
      <c r="AA287" s="822" t="str">
        <f t="shared" si="86"/>
        <v/>
      </c>
      <c r="AC287" s="822" t="str">
        <f t="shared" si="87"/>
        <v/>
      </c>
      <c r="AE287" s="822" t="str">
        <f t="shared" si="88"/>
        <v/>
      </c>
      <c r="AG287" s="822" t="str">
        <f t="shared" si="89"/>
        <v/>
      </c>
      <c r="AI287" s="822" t="str">
        <f t="shared" si="90"/>
        <v/>
      </c>
      <c r="AK287" s="822" t="str">
        <f t="shared" si="91"/>
        <v/>
      </c>
      <c r="AM287" s="822" t="str">
        <f t="shared" si="92"/>
        <v/>
      </c>
      <c r="AO287" s="822" t="str">
        <f t="shared" si="93"/>
        <v/>
      </c>
      <c r="AQ287" s="822" t="str">
        <f t="shared" si="94"/>
        <v/>
      </c>
    </row>
    <row r="288" spans="5:43" x14ac:dyDescent="0.25">
      <c r="E288" s="822" t="str">
        <f t="shared" si="79"/>
        <v/>
      </c>
      <c r="G288" s="822" t="str">
        <f t="shared" si="79"/>
        <v/>
      </c>
      <c r="I288" s="822" t="str">
        <f t="shared" si="76"/>
        <v/>
      </c>
      <c r="K288" s="822" t="str">
        <f t="shared" si="77"/>
        <v/>
      </c>
      <c r="M288" s="822" t="str">
        <f t="shared" si="78"/>
        <v/>
      </c>
      <c r="O288" s="822" t="str">
        <f t="shared" si="80"/>
        <v/>
      </c>
      <c r="Q288" s="822" t="str">
        <f t="shared" si="81"/>
        <v/>
      </c>
      <c r="S288" s="822" t="str">
        <f t="shared" si="82"/>
        <v/>
      </c>
      <c r="U288" s="822" t="str">
        <f t="shared" si="83"/>
        <v/>
      </c>
      <c r="W288" s="822" t="str">
        <f t="shared" si="84"/>
        <v/>
      </c>
      <c r="Y288" s="822" t="str">
        <f t="shared" si="85"/>
        <v/>
      </c>
      <c r="AA288" s="822" t="str">
        <f t="shared" si="86"/>
        <v/>
      </c>
      <c r="AC288" s="822" t="str">
        <f t="shared" si="87"/>
        <v/>
      </c>
      <c r="AE288" s="822" t="str">
        <f t="shared" si="88"/>
        <v/>
      </c>
      <c r="AG288" s="822" t="str">
        <f t="shared" si="89"/>
        <v/>
      </c>
      <c r="AI288" s="822" t="str">
        <f t="shared" si="90"/>
        <v/>
      </c>
      <c r="AK288" s="822" t="str">
        <f t="shared" si="91"/>
        <v/>
      </c>
      <c r="AM288" s="822" t="str">
        <f t="shared" si="92"/>
        <v/>
      </c>
      <c r="AO288" s="822" t="str">
        <f t="shared" si="93"/>
        <v/>
      </c>
      <c r="AQ288" s="822" t="str">
        <f t="shared" si="94"/>
        <v/>
      </c>
    </row>
    <row r="289" spans="5:43" x14ac:dyDescent="0.25">
      <c r="E289" s="822" t="str">
        <f t="shared" si="79"/>
        <v/>
      </c>
      <c r="G289" s="822" t="str">
        <f t="shared" si="79"/>
        <v/>
      </c>
      <c r="I289" s="822" t="str">
        <f t="shared" si="76"/>
        <v/>
      </c>
      <c r="K289" s="822" t="str">
        <f t="shared" si="77"/>
        <v/>
      </c>
      <c r="M289" s="822" t="str">
        <f t="shared" si="78"/>
        <v/>
      </c>
      <c r="O289" s="822" t="str">
        <f t="shared" si="80"/>
        <v/>
      </c>
      <c r="Q289" s="822" t="str">
        <f t="shared" si="81"/>
        <v/>
      </c>
      <c r="S289" s="822" t="str">
        <f t="shared" si="82"/>
        <v/>
      </c>
      <c r="U289" s="822" t="str">
        <f t="shared" si="83"/>
        <v/>
      </c>
      <c r="W289" s="822" t="str">
        <f t="shared" si="84"/>
        <v/>
      </c>
      <c r="Y289" s="822" t="str">
        <f t="shared" si="85"/>
        <v/>
      </c>
      <c r="AA289" s="822" t="str">
        <f t="shared" si="86"/>
        <v/>
      </c>
      <c r="AC289" s="822" t="str">
        <f t="shared" si="87"/>
        <v/>
      </c>
      <c r="AE289" s="822" t="str">
        <f t="shared" si="88"/>
        <v/>
      </c>
      <c r="AG289" s="822" t="str">
        <f t="shared" si="89"/>
        <v/>
      </c>
      <c r="AI289" s="822" t="str">
        <f t="shared" si="90"/>
        <v/>
      </c>
      <c r="AK289" s="822" t="str">
        <f t="shared" si="91"/>
        <v/>
      </c>
      <c r="AM289" s="822" t="str">
        <f t="shared" si="92"/>
        <v/>
      </c>
      <c r="AO289" s="822" t="str">
        <f t="shared" si="93"/>
        <v/>
      </c>
      <c r="AQ289" s="822" t="str">
        <f t="shared" si="94"/>
        <v/>
      </c>
    </row>
    <row r="290" spans="5:43" x14ac:dyDescent="0.25">
      <c r="E290" s="822" t="str">
        <f t="shared" si="79"/>
        <v/>
      </c>
      <c r="G290" s="822" t="str">
        <f t="shared" si="79"/>
        <v/>
      </c>
      <c r="I290" s="822" t="str">
        <f t="shared" si="76"/>
        <v/>
      </c>
      <c r="K290" s="822" t="str">
        <f t="shared" si="77"/>
        <v/>
      </c>
      <c r="M290" s="822" t="str">
        <f t="shared" si="78"/>
        <v/>
      </c>
      <c r="O290" s="822" t="str">
        <f t="shared" si="80"/>
        <v/>
      </c>
      <c r="Q290" s="822" t="str">
        <f t="shared" si="81"/>
        <v/>
      </c>
      <c r="S290" s="822" t="str">
        <f t="shared" si="82"/>
        <v/>
      </c>
      <c r="U290" s="822" t="str">
        <f t="shared" si="83"/>
        <v/>
      </c>
      <c r="W290" s="822" t="str">
        <f t="shared" si="84"/>
        <v/>
      </c>
      <c r="Y290" s="822" t="str">
        <f t="shared" si="85"/>
        <v/>
      </c>
      <c r="AA290" s="822" t="str">
        <f t="shared" si="86"/>
        <v/>
      </c>
      <c r="AC290" s="822" t="str">
        <f t="shared" si="87"/>
        <v/>
      </c>
      <c r="AE290" s="822" t="str">
        <f t="shared" si="88"/>
        <v/>
      </c>
      <c r="AG290" s="822" t="str">
        <f t="shared" si="89"/>
        <v/>
      </c>
      <c r="AI290" s="822" t="str">
        <f t="shared" si="90"/>
        <v/>
      </c>
      <c r="AK290" s="822" t="str">
        <f t="shared" si="91"/>
        <v/>
      </c>
      <c r="AM290" s="822" t="str">
        <f t="shared" si="92"/>
        <v/>
      </c>
      <c r="AO290" s="822" t="str">
        <f t="shared" si="93"/>
        <v/>
      </c>
      <c r="AQ290" s="822" t="str">
        <f t="shared" si="94"/>
        <v/>
      </c>
    </row>
    <row r="291" spans="5:43" x14ac:dyDescent="0.25">
      <c r="E291" s="822" t="str">
        <f t="shared" si="79"/>
        <v/>
      </c>
      <c r="G291" s="822" t="str">
        <f t="shared" si="79"/>
        <v/>
      </c>
      <c r="I291" s="822" t="str">
        <f t="shared" ref="I291:I299" si="95">IF(OR($B291=0,H291=0),"",H291/$B291)</f>
        <v/>
      </c>
      <c r="K291" s="822" t="str">
        <f t="shared" ref="K291:K299" si="96">IF(OR($B291=0,J291=0),"",J291/$B291)</f>
        <v/>
      </c>
      <c r="M291" s="822" t="str">
        <f t="shared" ref="M291:M299" si="97">IF(OR($B291=0,L291=0),"",L291/$B291)</f>
        <v/>
      </c>
      <c r="O291" s="822" t="str">
        <f t="shared" si="80"/>
        <v/>
      </c>
      <c r="Q291" s="822" t="str">
        <f t="shared" si="81"/>
        <v/>
      </c>
      <c r="S291" s="822" t="str">
        <f t="shared" si="82"/>
        <v/>
      </c>
      <c r="U291" s="822" t="str">
        <f t="shared" si="83"/>
        <v/>
      </c>
      <c r="W291" s="822" t="str">
        <f t="shared" si="84"/>
        <v/>
      </c>
      <c r="Y291" s="822" t="str">
        <f t="shared" si="85"/>
        <v/>
      </c>
      <c r="AA291" s="822" t="str">
        <f t="shared" si="86"/>
        <v/>
      </c>
      <c r="AC291" s="822" t="str">
        <f t="shared" si="87"/>
        <v/>
      </c>
      <c r="AE291" s="822" t="str">
        <f t="shared" si="88"/>
        <v/>
      </c>
      <c r="AG291" s="822" t="str">
        <f t="shared" si="89"/>
        <v/>
      </c>
      <c r="AI291" s="822" t="str">
        <f t="shared" si="90"/>
        <v/>
      </c>
      <c r="AK291" s="822" t="str">
        <f t="shared" si="91"/>
        <v/>
      </c>
      <c r="AM291" s="822" t="str">
        <f t="shared" si="92"/>
        <v/>
      </c>
      <c r="AO291" s="822" t="str">
        <f t="shared" si="93"/>
        <v/>
      </c>
      <c r="AQ291" s="822" t="str">
        <f t="shared" si="94"/>
        <v/>
      </c>
    </row>
    <row r="292" spans="5:43" x14ac:dyDescent="0.25">
      <c r="E292" s="822" t="str">
        <f t="shared" si="79"/>
        <v/>
      </c>
      <c r="G292" s="822" t="str">
        <f t="shared" si="79"/>
        <v/>
      </c>
      <c r="I292" s="822" t="str">
        <f t="shared" si="95"/>
        <v/>
      </c>
      <c r="K292" s="822" t="str">
        <f t="shared" si="96"/>
        <v/>
      </c>
      <c r="M292" s="822" t="str">
        <f t="shared" si="97"/>
        <v/>
      </c>
      <c r="O292" s="822" t="str">
        <f t="shared" si="80"/>
        <v/>
      </c>
      <c r="Q292" s="822" t="str">
        <f t="shared" si="81"/>
        <v/>
      </c>
      <c r="S292" s="822" t="str">
        <f t="shared" si="82"/>
        <v/>
      </c>
      <c r="U292" s="822" t="str">
        <f t="shared" si="83"/>
        <v/>
      </c>
      <c r="W292" s="822" t="str">
        <f t="shared" si="84"/>
        <v/>
      </c>
      <c r="Y292" s="822" t="str">
        <f t="shared" si="85"/>
        <v/>
      </c>
      <c r="AA292" s="822" t="str">
        <f t="shared" si="86"/>
        <v/>
      </c>
      <c r="AC292" s="822" t="str">
        <f t="shared" si="87"/>
        <v/>
      </c>
      <c r="AE292" s="822" t="str">
        <f t="shared" si="88"/>
        <v/>
      </c>
      <c r="AG292" s="822" t="str">
        <f t="shared" si="89"/>
        <v/>
      </c>
      <c r="AI292" s="822" t="str">
        <f t="shared" si="90"/>
        <v/>
      </c>
      <c r="AK292" s="822" t="str">
        <f t="shared" si="91"/>
        <v/>
      </c>
      <c r="AM292" s="822" t="str">
        <f t="shared" si="92"/>
        <v/>
      </c>
      <c r="AO292" s="822" t="str">
        <f t="shared" si="93"/>
        <v/>
      </c>
      <c r="AQ292" s="822" t="str">
        <f t="shared" si="94"/>
        <v/>
      </c>
    </row>
    <row r="293" spans="5:43" x14ac:dyDescent="0.25">
      <c r="E293" s="822" t="str">
        <f t="shared" si="79"/>
        <v/>
      </c>
      <c r="G293" s="822" t="str">
        <f t="shared" si="79"/>
        <v/>
      </c>
      <c r="I293" s="822" t="str">
        <f t="shared" si="95"/>
        <v/>
      </c>
      <c r="K293" s="822" t="str">
        <f t="shared" si="96"/>
        <v/>
      </c>
      <c r="M293" s="822" t="str">
        <f t="shared" si="97"/>
        <v/>
      </c>
      <c r="O293" s="822" t="str">
        <f t="shared" si="80"/>
        <v/>
      </c>
      <c r="Q293" s="822" t="str">
        <f t="shared" si="81"/>
        <v/>
      </c>
      <c r="S293" s="822" t="str">
        <f t="shared" si="82"/>
        <v/>
      </c>
      <c r="U293" s="822" t="str">
        <f t="shared" si="83"/>
        <v/>
      </c>
      <c r="W293" s="822" t="str">
        <f t="shared" si="84"/>
        <v/>
      </c>
      <c r="Y293" s="822" t="str">
        <f t="shared" si="85"/>
        <v/>
      </c>
      <c r="AA293" s="822" t="str">
        <f t="shared" si="86"/>
        <v/>
      </c>
      <c r="AC293" s="822" t="str">
        <f t="shared" si="87"/>
        <v/>
      </c>
      <c r="AE293" s="822" t="str">
        <f t="shared" si="88"/>
        <v/>
      </c>
      <c r="AG293" s="822" t="str">
        <f t="shared" si="89"/>
        <v/>
      </c>
      <c r="AI293" s="822" t="str">
        <f t="shared" si="90"/>
        <v/>
      </c>
      <c r="AK293" s="822" t="str">
        <f t="shared" si="91"/>
        <v/>
      </c>
      <c r="AM293" s="822" t="str">
        <f t="shared" si="92"/>
        <v/>
      </c>
      <c r="AO293" s="822" t="str">
        <f t="shared" si="93"/>
        <v/>
      </c>
      <c r="AQ293" s="822" t="str">
        <f t="shared" si="94"/>
        <v/>
      </c>
    </row>
    <row r="294" spans="5:43" x14ac:dyDescent="0.25">
      <c r="E294" s="822" t="str">
        <f t="shared" si="79"/>
        <v/>
      </c>
      <c r="G294" s="822" t="str">
        <f t="shared" si="79"/>
        <v/>
      </c>
      <c r="I294" s="822" t="str">
        <f t="shared" si="95"/>
        <v/>
      </c>
      <c r="K294" s="822" t="str">
        <f t="shared" si="96"/>
        <v/>
      </c>
      <c r="M294" s="822" t="str">
        <f t="shared" si="97"/>
        <v/>
      </c>
      <c r="O294" s="822" t="str">
        <f t="shared" si="80"/>
        <v/>
      </c>
      <c r="Q294" s="822" t="str">
        <f t="shared" si="81"/>
        <v/>
      </c>
      <c r="S294" s="822" t="str">
        <f t="shared" si="82"/>
        <v/>
      </c>
      <c r="U294" s="822" t="str">
        <f t="shared" si="83"/>
        <v/>
      </c>
      <c r="W294" s="822" t="str">
        <f t="shared" si="84"/>
        <v/>
      </c>
      <c r="Y294" s="822" t="str">
        <f t="shared" si="85"/>
        <v/>
      </c>
      <c r="AA294" s="822" t="str">
        <f t="shared" si="86"/>
        <v/>
      </c>
      <c r="AC294" s="822" t="str">
        <f t="shared" si="87"/>
        <v/>
      </c>
      <c r="AE294" s="822" t="str">
        <f t="shared" si="88"/>
        <v/>
      </c>
      <c r="AG294" s="822" t="str">
        <f t="shared" si="89"/>
        <v/>
      </c>
      <c r="AI294" s="822" t="str">
        <f t="shared" si="90"/>
        <v/>
      </c>
      <c r="AK294" s="822" t="str">
        <f t="shared" si="91"/>
        <v/>
      </c>
      <c r="AM294" s="822" t="str">
        <f t="shared" si="92"/>
        <v/>
      </c>
      <c r="AO294" s="822" t="str">
        <f t="shared" si="93"/>
        <v/>
      </c>
      <c r="AQ294" s="822" t="str">
        <f t="shared" si="94"/>
        <v/>
      </c>
    </row>
    <row r="295" spans="5:43" x14ac:dyDescent="0.25">
      <c r="E295" s="822" t="str">
        <f t="shared" si="79"/>
        <v/>
      </c>
      <c r="G295" s="822" t="str">
        <f t="shared" si="79"/>
        <v/>
      </c>
      <c r="I295" s="822" t="str">
        <f t="shared" si="95"/>
        <v/>
      </c>
      <c r="K295" s="822" t="str">
        <f t="shared" si="96"/>
        <v/>
      </c>
      <c r="M295" s="822" t="str">
        <f t="shared" si="97"/>
        <v/>
      </c>
      <c r="O295" s="822" t="str">
        <f t="shared" si="80"/>
        <v/>
      </c>
      <c r="Q295" s="822" t="str">
        <f t="shared" si="81"/>
        <v/>
      </c>
      <c r="S295" s="822" t="str">
        <f t="shared" si="82"/>
        <v/>
      </c>
      <c r="U295" s="822" t="str">
        <f t="shared" si="83"/>
        <v/>
      </c>
      <c r="W295" s="822" t="str">
        <f t="shared" si="84"/>
        <v/>
      </c>
      <c r="Y295" s="822" t="str">
        <f t="shared" si="85"/>
        <v/>
      </c>
      <c r="AA295" s="822" t="str">
        <f t="shared" si="86"/>
        <v/>
      </c>
      <c r="AC295" s="822" t="str">
        <f t="shared" si="87"/>
        <v/>
      </c>
      <c r="AE295" s="822" t="str">
        <f t="shared" si="88"/>
        <v/>
      </c>
      <c r="AG295" s="822" t="str">
        <f t="shared" si="89"/>
        <v/>
      </c>
      <c r="AI295" s="822" t="str">
        <f t="shared" si="90"/>
        <v/>
      </c>
      <c r="AK295" s="822" t="str">
        <f t="shared" si="91"/>
        <v/>
      </c>
      <c r="AM295" s="822" t="str">
        <f t="shared" si="92"/>
        <v/>
      </c>
      <c r="AO295" s="822" t="str">
        <f t="shared" si="93"/>
        <v/>
      </c>
      <c r="AQ295" s="822" t="str">
        <f t="shared" si="94"/>
        <v/>
      </c>
    </row>
    <row r="296" spans="5:43" x14ac:dyDescent="0.25">
      <c r="E296" s="822" t="str">
        <f t="shared" si="79"/>
        <v/>
      </c>
      <c r="G296" s="822" t="str">
        <f t="shared" si="79"/>
        <v/>
      </c>
      <c r="I296" s="822" t="str">
        <f t="shared" si="95"/>
        <v/>
      </c>
      <c r="K296" s="822" t="str">
        <f t="shared" si="96"/>
        <v/>
      </c>
      <c r="M296" s="822" t="str">
        <f t="shared" si="97"/>
        <v/>
      </c>
      <c r="O296" s="822" t="str">
        <f t="shared" si="80"/>
        <v/>
      </c>
      <c r="Q296" s="822" t="str">
        <f t="shared" si="81"/>
        <v/>
      </c>
      <c r="S296" s="822" t="str">
        <f t="shared" si="82"/>
        <v/>
      </c>
      <c r="U296" s="822" t="str">
        <f t="shared" si="83"/>
        <v/>
      </c>
      <c r="W296" s="822" t="str">
        <f t="shared" si="84"/>
        <v/>
      </c>
      <c r="Y296" s="822" t="str">
        <f t="shared" si="85"/>
        <v/>
      </c>
      <c r="AA296" s="822" t="str">
        <f t="shared" si="86"/>
        <v/>
      </c>
      <c r="AC296" s="822" t="str">
        <f t="shared" si="87"/>
        <v/>
      </c>
      <c r="AE296" s="822" t="str">
        <f t="shared" si="88"/>
        <v/>
      </c>
      <c r="AG296" s="822" t="str">
        <f t="shared" si="89"/>
        <v/>
      </c>
      <c r="AI296" s="822" t="str">
        <f t="shared" si="90"/>
        <v/>
      </c>
      <c r="AK296" s="822" t="str">
        <f t="shared" si="91"/>
        <v/>
      </c>
      <c r="AM296" s="822" t="str">
        <f t="shared" si="92"/>
        <v/>
      </c>
      <c r="AO296" s="822" t="str">
        <f t="shared" si="93"/>
        <v/>
      </c>
      <c r="AQ296" s="822" t="str">
        <f t="shared" si="94"/>
        <v/>
      </c>
    </row>
    <row r="297" spans="5:43" x14ac:dyDescent="0.25">
      <c r="E297" s="822" t="str">
        <f t="shared" si="79"/>
        <v/>
      </c>
      <c r="G297" s="822" t="str">
        <f t="shared" si="79"/>
        <v/>
      </c>
      <c r="I297" s="822" t="str">
        <f t="shared" si="95"/>
        <v/>
      </c>
      <c r="K297" s="822" t="str">
        <f t="shared" si="96"/>
        <v/>
      </c>
      <c r="M297" s="822" t="str">
        <f t="shared" si="97"/>
        <v/>
      </c>
      <c r="O297" s="822" t="str">
        <f t="shared" si="80"/>
        <v/>
      </c>
      <c r="Q297" s="822" t="str">
        <f t="shared" si="81"/>
        <v/>
      </c>
      <c r="S297" s="822" t="str">
        <f t="shared" si="82"/>
        <v/>
      </c>
      <c r="U297" s="822" t="str">
        <f t="shared" si="83"/>
        <v/>
      </c>
      <c r="W297" s="822" t="str">
        <f t="shared" si="84"/>
        <v/>
      </c>
      <c r="Y297" s="822" t="str">
        <f t="shared" si="85"/>
        <v/>
      </c>
      <c r="AA297" s="822" t="str">
        <f t="shared" si="86"/>
        <v/>
      </c>
      <c r="AC297" s="822" t="str">
        <f t="shared" si="87"/>
        <v/>
      </c>
      <c r="AE297" s="822" t="str">
        <f t="shared" si="88"/>
        <v/>
      </c>
      <c r="AG297" s="822" t="str">
        <f t="shared" si="89"/>
        <v/>
      </c>
      <c r="AI297" s="822" t="str">
        <f t="shared" si="90"/>
        <v/>
      </c>
      <c r="AK297" s="822" t="str">
        <f t="shared" si="91"/>
        <v/>
      </c>
      <c r="AM297" s="822" t="str">
        <f t="shared" si="92"/>
        <v/>
      </c>
      <c r="AO297" s="822" t="str">
        <f t="shared" si="93"/>
        <v/>
      </c>
      <c r="AQ297" s="822" t="str">
        <f t="shared" si="94"/>
        <v/>
      </c>
    </row>
    <row r="298" spans="5:43" x14ac:dyDescent="0.25">
      <c r="E298" s="822" t="str">
        <f t="shared" si="79"/>
        <v/>
      </c>
      <c r="G298" s="822" t="str">
        <f t="shared" si="79"/>
        <v/>
      </c>
      <c r="I298" s="822" t="str">
        <f t="shared" si="95"/>
        <v/>
      </c>
      <c r="K298" s="822" t="str">
        <f t="shared" si="96"/>
        <v/>
      </c>
      <c r="M298" s="822" t="str">
        <f t="shared" si="97"/>
        <v/>
      </c>
      <c r="O298" s="822" t="str">
        <f t="shared" si="80"/>
        <v/>
      </c>
      <c r="Q298" s="822" t="str">
        <f t="shared" si="81"/>
        <v/>
      </c>
      <c r="S298" s="822" t="str">
        <f t="shared" si="82"/>
        <v/>
      </c>
      <c r="U298" s="822" t="str">
        <f t="shared" si="83"/>
        <v/>
      </c>
      <c r="W298" s="822" t="str">
        <f t="shared" si="84"/>
        <v/>
      </c>
      <c r="Y298" s="822" t="str">
        <f t="shared" si="85"/>
        <v/>
      </c>
      <c r="AA298" s="822" t="str">
        <f t="shared" si="86"/>
        <v/>
      </c>
      <c r="AC298" s="822" t="str">
        <f t="shared" si="87"/>
        <v/>
      </c>
      <c r="AE298" s="822" t="str">
        <f t="shared" si="88"/>
        <v/>
      </c>
      <c r="AG298" s="822" t="str">
        <f t="shared" si="89"/>
        <v/>
      </c>
      <c r="AI298" s="822" t="str">
        <f t="shared" si="90"/>
        <v/>
      </c>
      <c r="AK298" s="822" t="str">
        <f t="shared" si="91"/>
        <v/>
      </c>
      <c r="AM298" s="822" t="str">
        <f t="shared" si="92"/>
        <v/>
      </c>
      <c r="AO298" s="822" t="str">
        <f t="shared" si="93"/>
        <v/>
      </c>
      <c r="AQ298" s="822" t="str">
        <f t="shared" si="94"/>
        <v/>
      </c>
    </row>
    <row r="299" spans="5:43" x14ac:dyDescent="0.25">
      <c r="E299" s="822" t="str">
        <f t="shared" si="79"/>
        <v/>
      </c>
      <c r="G299" s="822" t="str">
        <f t="shared" si="79"/>
        <v/>
      </c>
      <c r="I299" s="822" t="str">
        <f t="shared" si="95"/>
        <v/>
      </c>
      <c r="K299" s="822" t="str">
        <f t="shared" si="96"/>
        <v/>
      </c>
      <c r="M299" s="822" t="str">
        <f t="shared" si="97"/>
        <v/>
      </c>
      <c r="O299" s="822" t="str">
        <f t="shared" si="80"/>
        <v/>
      </c>
      <c r="Q299" s="822" t="str">
        <f t="shared" si="81"/>
        <v/>
      </c>
      <c r="S299" s="822" t="str">
        <f t="shared" si="82"/>
        <v/>
      </c>
      <c r="U299" s="822" t="str">
        <f t="shared" si="83"/>
        <v/>
      </c>
      <c r="W299" s="822" t="str">
        <f t="shared" si="84"/>
        <v/>
      </c>
      <c r="Y299" s="822" t="str">
        <f t="shared" si="85"/>
        <v/>
      </c>
      <c r="AA299" s="822" t="str">
        <f t="shared" si="86"/>
        <v/>
      </c>
      <c r="AC299" s="822" t="str">
        <f t="shared" si="87"/>
        <v/>
      </c>
      <c r="AE299" s="822" t="str">
        <f t="shared" si="88"/>
        <v/>
      </c>
      <c r="AG299" s="822" t="str">
        <f t="shared" si="89"/>
        <v/>
      </c>
      <c r="AI299" s="822" t="str">
        <f t="shared" si="90"/>
        <v/>
      </c>
      <c r="AK299" s="822" t="str">
        <f t="shared" si="91"/>
        <v/>
      </c>
      <c r="AM299" s="822" t="str">
        <f t="shared" si="92"/>
        <v/>
      </c>
      <c r="AO299" s="822" t="str">
        <f t="shared" si="93"/>
        <v/>
      </c>
      <c r="AQ299" s="822" t="str">
        <f t="shared" si="94"/>
        <v/>
      </c>
    </row>
  </sheetData>
  <mergeCells count="1">
    <mergeCell ref="A3:A6"/>
  </mergeCells>
  <conditionalFormatting sqref="E12:E299">
    <cfRule type="expression" dxfId="3" priority="3">
      <formula>AND(LEN(E12)&gt;0,OR(E12&lt;E$2,E12&gt;E$3))</formula>
    </cfRule>
  </conditionalFormatting>
  <conditionalFormatting sqref="G12:G299 I12:I299 K12:K299 M12:M299">
    <cfRule type="expression" dxfId="2" priority="2">
      <formula>AND(LEN(G12)&gt;0,OR(G12&lt;G$2,G12&gt;G$3))</formula>
    </cfRule>
  </conditionalFormatting>
  <conditionalFormatting sqref="O12:O299 Q12:Q299 S12:S299 U12:U299 W12:W299 Y12:Y299 AA12:AA299 AC12:AC299 AE12:AE299 AG12:AG299 AI12:AI299 AK12:AK299 AM12:AM299 AO12:AO299 AQ12:AQ299">
    <cfRule type="expression" dxfId="1" priority="1">
      <formula>AND(LEN(O12)&gt;0,OR(O12&lt;O$2,O12&gt;O$3))</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D056-CB5A-40EB-95BD-AC50555D6B98}">
  <dimension ref="A1:ARS299"/>
  <sheetViews>
    <sheetView topLeftCell="E7" zoomScale="90" zoomScaleNormal="90" workbookViewId="0">
      <selection activeCell="D38" sqref="D38"/>
    </sheetView>
  </sheetViews>
  <sheetFormatPr defaultRowHeight="15" x14ac:dyDescent="0.25"/>
  <cols>
    <col min="1" max="1" width="35.625" customWidth="1"/>
    <col min="2" max="2" width="16.375" customWidth="1"/>
    <col min="4" max="5" width="16.375" customWidth="1"/>
    <col min="6" max="30" width="16.375" hidden="1" customWidth="1"/>
    <col min="31" max="43" width="16.375" customWidth="1"/>
    <col min="804" max="843" width="9" style="229"/>
    <col min="1044" max="1163" width="9" style="230"/>
  </cols>
  <sheetData>
    <row r="1" spans="1:43" x14ac:dyDescent="0.25">
      <c r="A1" s="226">
        <v>21</v>
      </c>
      <c r="C1" s="227" t="s">
        <v>280</v>
      </c>
      <c r="E1" s="228">
        <f ca="1">IF(COUNT(E12:E299)=0,"-",AVERAGE(E12:OFFSET(E12,$A$1-1,0)))</f>
        <v>16273.93949208684</v>
      </c>
      <c r="G1" s="228">
        <f ca="1">IF(COUNT(G12:G299)=0,"-",AVERAGE(G12:OFFSET(G12,$A$1-1,0)))</f>
        <v>233.94408833131212</v>
      </c>
      <c r="I1" s="228" t="e">
        <f ca="1">IF(COUNT(I12:I299)=0,"-",AVERAGE(I12:OFFSET(I12,$A$1-1,0)))</f>
        <v>#DIV/0!</v>
      </c>
      <c r="K1" s="228" t="str">
        <f ca="1">IF(COUNT(K12:K299)=0,"-",AVERAGE(K12:OFFSET(K12,$A$1-1,0)))</f>
        <v>-</v>
      </c>
      <c r="M1" s="228" t="str">
        <f ca="1">IF(COUNT(M12:M299)=0,"-",AVERAGE(M12:OFFSET(M12,$A$1-1,0)))</f>
        <v>-</v>
      </c>
      <c r="O1" s="228">
        <f ca="1">IF(COUNT(O12:O299)=0,"-",AVERAGE(O12:OFFSET(O12,$A$1-1,0)))</f>
        <v>482.23079424631277</v>
      </c>
      <c r="Q1" s="228">
        <f ca="1">IF(COUNT(Q12:Q299)=0,"-",AVERAGE(Q12:OFFSET(Q12,$A$1-1,0)))</f>
        <v>217.52515449244075</v>
      </c>
      <c r="S1" s="228">
        <f ca="1">IF(COUNT(S12:S299)=0,"-",AVERAGE(S12:OFFSET(S12,$A$1-1,0)))</f>
        <v>3090.3241996347588</v>
      </c>
      <c r="U1" s="228">
        <f ca="1">IF(COUNT(U12:U299)=0,"-",AVERAGE(U12:OFFSET(U12,$A$1-1,0)))</f>
        <v>16.043968461607449</v>
      </c>
      <c r="W1" s="228">
        <f ca="1">IF(COUNT(W12:W299)=0,"-",AVERAGE(W12:OFFSET(W12,$A$1-1,0)))</f>
        <v>1658.6615806479865</v>
      </c>
      <c r="Y1" s="228">
        <f ca="1">IF(COUNT(Y12:Y299)=0,"-",AVERAGE(Y12:OFFSET(Y12,$A$1-1,0)))</f>
        <v>1029.7942072382841</v>
      </c>
      <c r="AA1" s="228">
        <f ca="1">IF(COUNT(AA12:AA299)=0,"-",AVERAGE(AA12:OFFSET(AA12,$A$1-1,0)))</f>
        <v>121.51410339629001</v>
      </c>
      <c r="AC1" s="228">
        <f ca="1">IF(COUNT(AC12:AC299)=0,"-",AVERAGE(AC12:OFFSET(AC12,$A$1-1,0)))</f>
        <v>527.16965566745534</v>
      </c>
      <c r="AE1" s="228">
        <f ca="1">IF(COUNT(AE12:AE299)=0,"-",AVERAGE(AE12:OFFSET(AE12,$A$1-1,0)))</f>
        <v>307.74264415380918</v>
      </c>
      <c r="AG1" s="228">
        <f ca="1">IF(COUNT(AG12:AG299)=0,"-",AVERAGE(AG12:OFFSET(AG12,$A$1-1,0)))</f>
        <v>64.503616974569283</v>
      </c>
      <c r="AI1" s="228" t="str">
        <f ca="1">IF(COUNT(AI12:AI299)=0,"-",AVERAGE(AI12:OFFSET(AI12,$A$1-1,0)))</f>
        <v>-</v>
      </c>
      <c r="AK1" s="228">
        <f ca="1">IF(COUNT(AK12:AK299)=0,"-",AVERAGE(AK12:OFFSET(AK12,$A$1-1,0)))</f>
        <v>1473.4885074534873</v>
      </c>
      <c r="AM1" s="228" t="str">
        <f ca="1">IF(COUNT(AM12:AM299)=0,"-",AVERAGE(AM12:OFFSET(AM12,$A$1-1,0)))</f>
        <v>-</v>
      </c>
      <c r="AO1" s="228">
        <f ca="1">IF(COUNT(AO12:AO299)=0,"-",AVERAGE(AO12:OFFSET(AO12,$A$1-1,0)))</f>
        <v>179.88963780866484</v>
      </c>
      <c r="AQ1" s="228">
        <f ca="1">IF(COUNT(AQ12:AQ299)=0,"-",AVERAGE(AQ12:OFFSET(AQ12,$A$1-1,0)))</f>
        <v>7251.3536302429002</v>
      </c>
    </row>
    <row r="2" spans="1:43" x14ac:dyDescent="0.25">
      <c r="C2" s="227" t="s">
        <v>281</v>
      </c>
      <c r="E2" s="228">
        <f ca="1">IF(COUNT(E12:E299)=0,"-",E1-(2*_xlfn.STDEV.P(E12:OFFSET(E12,$A$1-1,0))))</f>
        <v>-6379.2036596511098</v>
      </c>
      <c r="G2" s="228">
        <f ca="1">IF(COUNT(G12:G299)=0,"-",G1-(2*_xlfn.STDEV.P(G12:OFFSET(G12,$A$1-1,0))))</f>
        <v>-326.88404802800602</v>
      </c>
      <c r="I2" s="228" t="e">
        <f ca="1">IF(COUNT(I12:I299)=0,"-",I1-(2*_xlfn.STDEV.P(I12:OFFSET(I12,$A$1-1,0))))</f>
        <v>#DIV/0!</v>
      </c>
      <c r="K2" s="228" t="str">
        <f ca="1">IF(COUNT(K12:K299)=0,"-",K1-(2*_xlfn.STDEV.P(K12:OFFSET(K12,$A$1-1,0))))</f>
        <v>-</v>
      </c>
      <c r="M2" s="228" t="str">
        <f ca="1">IF(COUNT(M12:M299)=0,"-",M1-(2*_xlfn.STDEV.P(M12:OFFSET(M12,$A$1-1,0))))</f>
        <v>-</v>
      </c>
      <c r="O2" s="228">
        <f ca="1">IF(COUNT(O12:O299)=0,"-",O1-(2*_xlfn.STDEV.P(O12:OFFSET(O12,$A$1-1,0))))</f>
        <v>-445.14531120727912</v>
      </c>
      <c r="Q2" s="228">
        <f ca="1">IF(COUNT(Q12:Q299)=0,"-",Q1-(2*_xlfn.STDEV.P(Q12:OFFSET(Q12,$A$1-1,0))))</f>
        <v>-196.59255364750655</v>
      </c>
      <c r="S2" s="228">
        <f ca="1">IF(COUNT(S12:S299)=0,"-",S1-(2*_xlfn.STDEV.P(S12:OFFSET(S12,$A$1-1,0))))</f>
        <v>552.80771255946092</v>
      </c>
      <c r="U2" s="228">
        <f ca="1">IF(COUNT(U12:U299)=0,"-",U1-(2*_xlfn.STDEV.P(U12:OFFSET(U12,$A$1-1,0))))</f>
        <v>-11.471054322678114</v>
      </c>
      <c r="W2" s="228">
        <f ca="1">IF(COUNT(W12:W299)=0,"-",W1-(2*_xlfn.STDEV.P(W12:OFFSET(W12,$A$1-1,0))))</f>
        <v>-0.434894459136558</v>
      </c>
      <c r="Y2" s="228">
        <f ca="1">IF(COUNT(Y12:Y299)=0,"-",Y1-(2*_xlfn.STDEV.P(Y12:OFFSET(Y12,$A$1-1,0))))</f>
        <v>-423.24589116913216</v>
      </c>
      <c r="AA2" s="228">
        <f ca="1">IF(COUNT(AA12:AA299)=0,"-",AA1-(2*_xlfn.STDEV.P(AA12:OFFSET(AA12,$A$1-1,0))))</f>
        <v>-9.7813012842802038</v>
      </c>
      <c r="AC2" s="228">
        <f ca="1">IF(COUNT(AC12:AC299)=0,"-",AC1-(2*_xlfn.STDEV.P(AC12:OFFSET(AC12,$A$1-1,0))))</f>
        <v>-994.26271984054415</v>
      </c>
      <c r="AE2" s="228">
        <f ca="1">IF(COUNT(AE12:AE299)=0,"-",AE1-(2*_xlfn.STDEV.P(AE12:OFFSET(AE12,$A$1-1,0))))</f>
        <v>-108.93345077513857</v>
      </c>
      <c r="AG2" s="228">
        <f ca="1">IF(COUNT(AG12:AG299)=0,"-",AG1-(2*_xlfn.STDEV.P(AG12:OFFSET(AG12,$A$1-1,0))))</f>
        <v>-30.811554181434374</v>
      </c>
      <c r="AI2" s="228" t="str">
        <f ca="1">IF(COUNT(AI12:AI299)=0,"-",AI1-(2*_xlfn.STDEV.P(AI12:OFFSET(AI12,$A$1-1,0))))</f>
        <v>-</v>
      </c>
      <c r="AK2" s="228">
        <f ca="1">IF(COUNT(AK12:AK299)=0,"-",AK1-(2*_xlfn.STDEV.P(AK12:OFFSET(AK12,$A$1-1,0))))</f>
        <v>-891.10627826688733</v>
      </c>
      <c r="AM2" s="228" t="str">
        <f ca="1">IF(COUNT(AM12:AM299)=0,"-",AM1-(2*_xlfn.STDEV.P(AM12:OFFSET(AM12,$A$1-1,0))))</f>
        <v>-</v>
      </c>
      <c r="AO2" s="228">
        <f ca="1">IF(COUNT(AO12:AO299)=0,"-",AO1-(2*_xlfn.STDEV.P(AO12:OFFSET(AO12,$A$1-1,0))))</f>
        <v>-49.557202427678902</v>
      </c>
      <c r="AQ2" s="228">
        <f ca="1">IF(COUNT(AQ12:AQ299)=0,"-",AQ1-(2*_xlfn.STDEV.P(AQ12:OFFSET(AQ12,$A$1-1,0))))</f>
        <v>1869.0590975016239</v>
      </c>
    </row>
    <row r="3" spans="1:43" x14ac:dyDescent="0.25">
      <c r="A3" s="1101" t="s">
        <v>282</v>
      </c>
      <c r="C3" s="227" t="s">
        <v>283</v>
      </c>
      <c r="E3" s="228">
        <f ca="1">IF(COUNT(E12:E299)=0,"-",E1+(2*_xlfn.STDEV.P(E12:OFFSET(E12,$A$1-1,0))))</f>
        <v>38927.08264382479</v>
      </c>
      <c r="G3" s="228">
        <f ca="1">IF(COUNT(G12:G299)=0,"-",G1+(2*_xlfn.STDEV.P(G12:OFFSET(G12,$A$1-1,0))))</f>
        <v>794.77222469063031</v>
      </c>
      <c r="I3" s="228" t="e">
        <f ca="1">IF(COUNT(I12:I299)=0,"-",I1+(2*_xlfn.STDEV.P(I12:OFFSET(I12,$A$1-1,0))))</f>
        <v>#DIV/0!</v>
      </c>
      <c r="K3" s="228" t="str">
        <f ca="1">IF(COUNT(K12:K299)=0,"-",K1+(2*_xlfn.STDEV.P(K12:OFFSET(K12,$A$1-1,0))))</f>
        <v>-</v>
      </c>
      <c r="M3" s="228" t="str">
        <f ca="1">IF(COUNT(M12:M299)=0,"-",M1+(2*_xlfn.STDEV.P(M12:OFFSET(M12,$A$1-1,0))))</f>
        <v>-</v>
      </c>
      <c r="O3" s="228">
        <f ca="1">IF(COUNT(O12:O299)=0,"-",O1+(2*_xlfn.STDEV.P(O12:OFFSET(O12,$A$1-1,0))))</f>
        <v>1409.6068996999047</v>
      </c>
      <c r="Q3" s="228">
        <f ca="1">IF(COUNT(Q12:Q299)=0,"-",Q1+(2*_xlfn.STDEV.P(Q12:OFFSET(Q12,$A$1-1,0))))</f>
        <v>631.64286263238807</v>
      </c>
      <c r="S3" s="228">
        <f ca="1">IF(COUNT(S12:S299)=0,"-",S1+(2*_xlfn.STDEV.P(S12:OFFSET(S12,$A$1-1,0))))</f>
        <v>5627.8406867100566</v>
      </c>
      <c r="U3" s="228">
        <f ca="1">IF(COUNT(U12:U299)=0,"-",U1+(2*_xlfn.STDEV.P(U12:OFFSET(U12,$A$1-1,0))))</f>
        <v>43.558991245893012</v>
      </c>
      <c r="W3" s="228">
        <f ca="1">IF(COUNT(W12:W299)=0,"-",W1+(2*_xlfn.STDEV.P(W12:OFFSET(W12,$A$1-1,0))))</f>
        <v>3317.7580557551096</v>
      </c>
      <c r="Y3" s="228">
        <f ca="1">IF(COUNT(Y12:Y299)=0,"-",Y1+(2*_xlfn.STDEV.P(Y12:OFFSET(Y12,$A$1-1,0))))</f>
        <v>2482.8343056457006</v>
      </c>
      <c r="AA3" s="228">
        <f ca="1">IF(COUNT(AA12:AA299)=0,"-",AA1+(2*_xlfn.STDEV.P(AA12:OFFSET(AA12,$A$1-1,0))))</f>
        <v>252.80950807686023</v>
      </c>
      <c r="AC3" s="228">
        <f ca="1">IF(COUNT(AC12:AC299)=0,"-",AC1+(2*_xlfn.STDEV.P(AC12:OFFSET(AC12,$A$1-1,0))))</f>
        <v>2048.6020311754546</v>
      </c>
      <c r="AE3" s="228">
        <f ca="1">IF(COUNT(AE12:AE299)=0,"-",AE1+(2*_xlfn.STDEV.P(AE12:OFFSET(AE12,$A$1-1,0))))</f>
        <v>724.41873908275693</v>
      </c>
      <c r="AG3" s="228">
        <f ca="1">IF(COUNT(AG12:AG299)=0,"-",AG1+(2*_xlfn.STDEV.P(AG12:OFFSET(AG12,$A$1-1,0))))</f>
        <v>159.81878813057295</v>
      </c>
      <c r="AI3" s="228" t="str">
        <f ca="1">IF(COUNT(AI12:AI299)=0,"-",AI1+(2*_xlfn.STDEV.P(AI12:OFFSET(AI12,$A$1-1,0))))</f>
        <v>-</v>
      </c>
      <c r="AK3" s="228">
        <f ca="1">IF(COUNT(AK12:AK299)=0,"-",AK1+(2*_xlfn.STDEV.P(AK12:OFFSET(AK12,$A$1-1,0))))</f>
        <v>3838.0832931738619</v>
      </c>
      <c r="AM3" s="228" t="str">
        <f ca="1">IF(COUNT(AM12:AM299)=0,"-",AM1+(2*_xlfn.STDEV.P(AM12:OFFSET(AM12,$A$1-1,0))))</f>
        <v>-</v>
      </c>
      <c r="AO3" s="228">
        <f ca="1">IF(COUNT(AO12:AO299)=0,"-",AO1+(2*_xlfn.STDEV.P(AO12:OFFSET(AO12,$A$1-1,0))))</f>
        <v>409.33647804500856</v>
      </c>
      <c r="AQ3" s="228">
        <f ca="1">IF(COUNT(AQ12:AQ299)=0,"-",AQ1+(2*_xlfn.STDEV.P(AQ12:OFFSET(AQ12,$A$1-1,0))))</f>
        <v>12633.648162984176</v>
      </c>
    </row>
    <row r="4" spans="1:43" x14ac:dyDescent="0.25">
      <c r="A4" s="1101"/>
      <c r="C4" s="227" t="s">
        <v>284</v>
      </c>
      <c r="E4" s="231">
        <f ca="1">IF(COUNT(E12:E299)=0,"-",AVERAGEIFS(E12:E299, E12:E299, "&gt;="&amp;E2,E12:E299,"&lt;="&amp;E3))</f>
        <v>15136.199969117555</v>
      </c>
      <c r="G4" s="231">
        <f ca="1">IF(COUNT(G12:G299)=0,"-",AVERAGEIFS(G12:G299, G12:G299, "&gt;="&amp;G2,G12:G299,"&lt;="&amp;G3))</f>
        <v>136.05575287175336</v>
      </c>
      <c r="I4" s="231" t="e">
        <f ca="1">IF(COUNT(I12:I299)=0,"-",AVERAGEIFS(I12:I299, I12:I299, "&gt;="&amp;I2,I12:I299,"&lt;="&amp;I3))</f>
        <v>#DIV/0!</v>
      </c>
      <c r="K4" s="231" t="str">
        <f>IF(COUNT(K12:K299)=0,"-",AVERAGEIFS(K12:K299, K12:K299, "&gt;="&amp;K2,K12:K299,"&lt;="&amp;K3))</f>
        <v>-</v>
      </c>
      <c r="M4" s="231" t="str">
        <f>IF(COUNT(M12:M299)=0,"-",AVERAGEIFS(M12:M299, M12:M299, "&gt;="&amp;M2,M12:M299,"&lt;="&amp;M3))</f>
        <v>-</v>
      </c>
      <c r="O4" s="231">
        <f ca="1">IF(COUNT(O12:O299)=0,"-",AVERAGEIFS(O12:O299, O12:O299, "&gt;="&amp;O2,O12:O299,"&lt;="&amp;O3))</f>
        <v>417.75814992119012</v>
      </c>
      <c r="Q4" s="231">
        <f ca="1">IF(COUNT(Q12:Q299)=0,"-",AVERAGEIFS(Q12:Q299, Q12:Q299, "&gt;="&amp;Q2,Q12:Q299,"&lt;="&amp;Q3))</f>
        <v>177.05719217627089</v>
      </c>
      <c r="S4" s="231">
        <f ca="1">IF(COUNT(S12:S299)=0,"-",AVERAGEIFS(S12:S299, S12:S299, "&gt;="&amp;S2,S12:S299,"&lt;="&amp;S3))</f>
        <v>2951.4492867001686</v>
      </c>
      <c r="U4" s="231">
        <f ca="1">IF(COUNT(U12:U299)=0,"-",AVERAGEIFS(U12:U299, U12:U299, "&gt;="&amp;U2,U12:U299,"&lt;="&amp;U3))</f>
        <v>16.043968461607449</v>
      </c>
      <c r="W4" s="231">
        <f ca="1">IF(COUNT(W12:W299)=0,"-",AVERAGEIFS(W12:W299, W12:W299, "&gt;="&amp;W2,W12:W299,"&lt;="&amp;W3))</f>
        <v>1658.6615806479865</v>
      </c>
      <c r="Y4" s="231">
        <f ca="1">IF(COUNT(Y12:Y299)=0,"-",AVERAGEIFS(Y12:Y299, Y12:Y299, "&gt;="&amp;Y2,Y12:Y299,"&lt;="&amp;Y3))</f>
        <v>1029.7942072382841</v>
      </c>
      <c r="AA4" s="231">
        <f ca="1">IF(COUNT(AA12:AA299)=0,"-",AVERAGEIFS(AA12:AA299, AA12:AA299, "&gt;="&amp;AA2,AA12:AA299,"&lt;="&amp;AA3))</f>
        <v>121.51410339629001</v>
      </c>
      <c r="AC4" s="231">
        <f ca="1">IF(COUNT(AC12:AC299)=0,"-",AVERAGEIFS(AC12:AC299, AC12:AC299, "&gt;="&amp;AC2,AC12:AC299,"&lt;="&amp;AC3))</f>
        <v>527.16965566745534</v>
      </c>
      <c r="AE4" s="231">
        <f ca="1">IF(COUNT(AE12:AE299)=0,"-",AVERAGEIFS(AE12:AE299, AE12:AE299, "&gt;="&amp;AE2,AE12:AE299,"&lt;="&amp;AE3))</f>
        <v>238.64305559744707</v>
      </c>
      <c r="AG4" s="231">
        <f ca="1">IF(COUNT(AG12:AG299)=0,"-",AVERAGEIFS(AG12:AG299, AG12:AG299, "&gt;="&amp;AG2,AG12:AG299,"&lt;="&amp;AG3))</f>
        <v>64.503616974569283</v>
      </c>
      <c r="AI4" s="231" t="str">
        <f>IF(COUNT(AI12:AI299)=0,"-",AVERAGEIFS(AI12:AI299, AI12:AI299, "&gt;="&amp;AI2,AI12:AI299,"&lt;="&amp;AI3))</f>
        <v>-</v>
      </c>
      <c r="AK4" s="231">
        <f ca="1">IF(COUNT(AK12:AK299)=0,"-",AVERAGEIFS(AK12:AK299, AK12:AK299, "&gt;="&amp;AK2,AK12:AK299,"&lt;="&amp;AK3))</f>
        <v>1398.9683607828024</v>
      </c>
      <c r="AM4" s="231" t="str">
        <f>IF(COUNT(AM12:AM299)=0,"-",AVERAGEIFS(AM12:AM299, AM12:AM299, "&gt;="&amp;AM2,AM12:AM299,"&lt;="&amp;AM3))</f>
        <v>-</v>
      </c>
      <c r="AO4" s="231">
        <f ca="1">IF(COUNT(AO12:AO299)=0,"-",AVERAGEIFS(AO12:AO299, AO12:AO299, "&gt;="&amp;AO2,AO12:AO299,"&lt;="&amp;AO3))</f>
        <v>179.88963780866484</v>
      </c>
      <c r="AQ4" s="231">
        <f ca="1">IF(COUNT(AQ12:AQ299)=0,"-",AVERAGEIFS(AQ12:AQ299, AQ12:AQ299, "&gt;="&amp;AQ2,AQ12:AQ299,"&lt;="&amp;AQ3))</f>
        <v>6594.4664979133695</v>
      </c>
    </row>
    <row r="5" spans="1:43" x14ac:dyDescent="0.25">
      <c r="A5" s="1101"/>
      <c r="C5" s="227" t="s">
        <v>285</v>
      </c>
      <c r="E5" s="232">
        <f ca="1">IF(COUNT(E12:E299)=0,"-",SUMIFS(D12:D299,E12:E299,"&gt;="&amp;E2,E12:E299,"&lt;="&amp;E3)/SUMIFS($B12:$B299,E12:E299,"&gt;="&amp;E2,E12:E299,"&lt;="&amp;E3))</f>
        <v>18308.869515164075</v>
      </c>
      <c r="G5" s="232">
        <f ca="1">IF(COUNT(G12:G299)=0,"-",SUMIFS(F12:F299,G12:G299,"&gt;="&amp;G2,G12:G299,"&lt;="&amp;G3)/SUMIFS($B12:$B299,G12:G299,"&gt;="&amp;G2,G12:G299,"&lt;="&amp;G3))</f>
        <v>139.19536961819662</v>
      </c>
      <c r="I5" s="232" t="e">
        <f ca="1">IF(COUNT(I12:I299)=0,"-",SUMIFS(H12:H299,I12:I299,"&gt;="&amp;I2,I12:I299,"&lt;="&amp;I3)/SUMIFS($B12:$B299,I12:I299,"&gt;="&amp;I2,I12:I299,"&lt;="&amp;I3))</f>
        <v>#DIV/0!</v>
      </c>
      <c r="K5" s="232" t="str">
        <f>IF(COUNT(K12:K299)=0,"-",SUMIFS(J12:J299,K12:K299,"&gt;="&amp;K2,K12:K299,"&lt;="&amp;K3)/SUMIFS($B12:$B299,K12:K299,"&gt;="&amp;K2,K12:K299,"&lt;="&amp;K3))</f>
        <v>-</v>
      </c>
      <c r="M5" s="232" t="str">
        <f>IF(COUNT(M12:M299)=0,"-",SUMIFS(L12:L299,M12:M299,"&gt;="&amp;M2,M12:M299,"&lt;="&amp;M3)/SUMIFS($B12:$B299,M12:M299,"&gt;="&amp;M2,M12:M299,"&lt;="&amp;M3))</f>
        <v>-</v>
      </c>
      <c r="O5" s="232">
        <f ca="1">IF(COUNT(O12:O299)=0,"-",SUMIFS(N12:N299,O12:O299,"&gt;="&amp;O2,O12:O299,"&lt;="&amp;O3)/SUMIFS($B12:$B299,O12:O299,"&gt;="&amp;O2,O12:O299,"&lt;="&amp;O3))</f>
        <v>506.32670959078126</v>
      </c>
      <c r="Q5" s="232">
        <f ca="1">IF(COUNT(Q12:Q299)=0,"-",SUMIFS(P12:P299,Q12:Q299,"&gt;="&amp;Q2,Q12:Q299,"&lt;="&amp;Q3)/SUMIFS($B12:$B299,Q12:Q299,"&gt;="&amp;Q2,Q12:Q299,"&lt;="&amp;Q3))</f>
        <v>161.90072823053572</v>
      </c>
      <c r="S5" s="232">
        <f ca="1">IF(COUNT(S12:S299)=0,"-",SUMIFS(R12:R299,S12:S299,"&gt;="&amp;S2,S12:S299,"&lt;="&amp;S3)/SUMIFS($B12:$B299,S12:S299,"&gt;="&amp;S2,S12:S299,"&lt;="&amp;S3))</f>
        <v>2912.7094450174136</v>
      </c>
      <c r="U5" s="232">
        <f ca="1">IF(COUNT(U12:U299)=0,"-",SUMIFS(T12:T299,U12:U299,"&gt;="&amp;U2,U12:U299,"&lt;="&amp;U3)/SUMIFS($B12:$B299,U12:U299,"&gt;="&amp;U2,U12:U299,"&lt;="&amp;U3))</f>
        <v>14.061616509408632</v>
      </c>
      <c r="W5" s="232">
        <f ca="1">IF(COUNT(W12:W299)=0,"-",SUMIFS(V12:V299,W12:W299,"&gt;="&amp;W2,W12:W299,"&lt;="&amp;W3)/SUMIFS($B12:$B299,W12:W299,"&gt;="&amp;W2,W12:W299,"&lt;="&amp;W3))</f>
        <v>1806.995645281879</v>
      </c>
      <c r="Y5" s="232">
        <f ca="1">IF(COUNT(Y12:Y299)=0,"-",SUMIFS(X12:X299,Y12:Y299,"&gt;="&amp;Y2,Y12:Y299,"&lt;="&amp;Y3)/SUMIFS($B12:$B299,Y12:Y299,"&gt;="&amp;Y2,Y12:Y299,"&lt;="&amp;Y3))</f>
        <v>874.26915986304959</v>
      </c>
      <c r="AA5" s="232">
        <f ca="1">IF(COUNT(AA12:AA299)=0,"-",SUMIFS(Z12:Z299,AA12:AA299,"&gt;="&amp;AA2,AA12:AA299,"&lt;="&amp;AA3)/SUMIFS($B12:$B299,AA12:AA299,"&gt;="&amp;AA2,AA12:AA299,"&lt;="&amp;AA3))</f>
        <v>95.196250732278855</v>
      </c>
      <c r="AC5" s="232">
        <f ca="1">IF(COUNT(AC12:AC299)=0,"-",SUMIFS(AB12:AB299,AC12:AC299,"&gt;="&amp;AC2,AC12:AC299,"&lt;="&amp;AC3)/SUMIFS($B12:$B299,AC12:AC299,"&gt;="&amp;AC2,AC12:AC299,"&lt;="&amp;AC3))</f>
        <v>477.81386109476153</v>
      </c>
      <c r="AE5" s="232">
        <f ca="1">IF(COUNT(AE12:AE299)=0,"-",SUMIFS(AD12:AD299,AE12:AE299,"&gt;="&amp;AE2,AE12:AE299,"&lt;="&amp;AE3)/SUMIFS($B12:$B299,AE12:AE299,"&gt;="&amp;AE2,AE12:AE299,"&lt;="&amp;AE3))</f>
        <v>197.54981810118591</v>
      </c>
      <c r="AG5" s="232">
        <f ca="1">IF(COUNT(AG12:AG299)=0,"-",SUMIFS(AF12:AF299,AG12:AG299,"&gt;="&amp;AG2,AG12:AG299,"&lt;="&amp;AG3)/SUMIFS($B12:$B299,AG12:AG299,"&gt;="&amp;AG2,AG12:AG299,"&lt;="&amp;AG3))</f>
        <v>38.304470489214481</v>
      </c>
      <c r="AI5" s="232" t="str">
        <f>IF(COUNT(AI12:AI299)=0,"-",SUMIFS(AH12:AH299,AI12:AI299,"&gt;="&amp;AI2,AI12:AI299,"&lt;="&amp;AI3)/SUMIFS($B12:$B299,AI12:AI299,"&gt;="&amp;AI2,AI12:AI299,"&lt;="&amp;AI3))</f>
        <v>-</v>
      </c>
      <c r="AK5" s="232">
        <f ca="1">IF(COUNT(AK12:AK299)=0,"-",SUMIFS(AJ12:AJ299,AK12:AK299,"&gt;="&amp;AK2,AK12:AK299,"&lt;="&amp;AK3)/SUMIFS($B12:$B299,AK12:AK299,"&gt;="&amp;AK2,AK12:AK299,"&lt;="&amp;AK3))</f>
        <v>1075.1594506381225</v>
      </c>
      <c r="AM5" s="232" t="str">
        <f>IF(COUNT(AM12:AM299)=0,"-",SUMIFS(AL12:AL299,AM12:AM299,"&gt;="&amp;AM2,AM12:AM299,"&lt;="&amp;AM3)/SUMIFS($B12:$B299,AM12:AM299,"&gt;="&amp;AM2,AM12:AM299,"&lt;="&amp;AM3))</f>
        <v>-</v>
      </c>
      <c r="AO5" s="232">
        <f ca="1">IF(COUNT(AO12:AO299)=0,"-",SUMIFS(AN12:AN299,AO12:AO299,"&gt;="&amp;AO2,AO12:AO299,"&lt;="&amp;AO3)/SUMIFS($B12:$B299,AO12:AO299,"&gt;="&amp;AO2,AO12:AO299,"&lt;="&amp;AO3))</f>
        <v>110.26599573587515</v>
      </c>
      <c r="AQ5" s="232">
        <f ca="1">IF(COUNT(AQ12:AQ299)=0,"-",SUMIFS(AP12:AP299,AQ12:AQ299,"&gt;="&amp;AQ2,AQ12:AQ299,"&lt;="&amp;AQ3)/SUMIFS($B12:$B299,AQ12:AQ299,"&gt;="&amp;AQ2,AQ12:AQ299,"&lt;="&amp;AQ3))</f>
        <v>6668.7098220100279</v>
      </c>
    </row>
    <row r="6" spans="1:43" x14ac:dyDescent="0.25">
      <c r="A6" s="1101"/>
      <c r="C6" s="227" t="s">
        <v>286</v>
      </c>
      <c r="E6" s="233">
        <f ca="1">IF(COUNT(E12:E299)=0,"-",SUMIFS(E12:E299, E12:E299, "&gt;="&amp;E2,E12:E299,"&lt;="&amp;E3)/($A$1-COUNTIF(E12:E299,"&lt;"&amp;E$2)-COUNTIF(E12:E299,"&gt;"&amp;E$3)))</f>
        <v>15893.009967573433</v>
      </c>
      <c r="G6" s="233">
        <f ca="1">IF(COUNT(G12:G299)=0,"-",SUMIFS(G12:G299, G12:G299, "&gt;="&amp;G2,G12:G299,"&lt;="&amp;G3)/($A$1-COUNTIF(G12:G299,"&lt;"&amp;G$2)-COUNTIF(G12:G299,"&gt;"&amp;G$3)))</f>
        <v>47.61951350511368</v>
      </c>
      <c r="I6" s="233">
        <f ca="1">IF(COUNT(I12:I299)=0,"-",SUMIFS(I12:I299, I12:I299, "&gt;="&amp;I2,I12:I299,"&lt;="&amp;I3)/($A$1-COUNTIF(I12:I299,"&lt;"&amp;I$2)-COUNTIF(I12:I299,"&gt;"&amp;I$3)))</f>
        <v>0</v>
      </c>
      <c r="K6" s="233" t="str">
        <f>IF(COUNT(K12:K299)=0,"-",SUMIFS(K12:K299, K12:K299, "&gt;="&amp;K2,K12:K299,"&lt;="&amp;K3)/($A$1-COUNTIF(K12:K299,"&lt;"&amp;K$2)-COUNTIF(K12:K299,"&gt;"&amp;K$3)))</f>
        <v>-</v>
      </c>
      <c r="M6" s="233" t="str">
        <f>IF(COUNT(M12:M299)=0,"-",SUMIFS(M12:M299, M12:M299, "&gt;="&amp;M2,M12:M299,"&lt;="&amp;M3)/($A$1-COUNTIF(M12:M299,"&lt;"&amp;M$2)-COUNTIF(M12:M299,"&gt;"&amp;M$3)))</f>
        <v>-</v>
      </c>
      <c r="O6" s="233">
        <f ca="1">IF(COUNT(O12:O299)=0,"-",SUMIFS(O12:O299, O12:O299, "&gt;="&amp;O2,O12:O299,"&lt;="&amp;O3)/($A$1-COUNTIF(O12:O299,"&lt;"&amp;O$2)-COUNTIF(O12:O299,"&gt;"&amp;O$3)))</f>
        <v>351.79633677573906</v>
      </c>
      <c r="Q6" s="233">
        <f ca="1">IF(COUNT(Q12:Q299)=0,"-",SUMIFS(Q12:Q299, Q12:Q299, "&gt;="&amp;Q2,Q12:Q299,"&lt;="&amp;Q3)/($A$1-COUNTIF(Q12:Q299,"&lt;"&amp;Q$2)-COUNTIF(Q12:Q299,"&gt;"&amp;Q$3)))</f>
        <v>177.05719217627089</v>
      </c>
      <c r="S6" s="233">
        <f ca="1">IF(COUNT(S12:S299)=0,"-",SUMIFS(S12:S299, S12:S299, "&gt;="&amp;S2,S12:S299,"&lt;="&amp;S3)/($A$1-COUNTIF(S12:S299,"&lt;"&amp;S$2)-COUNTIF(S12:S299,"&gt;"&amp;S$3)))</f>
        <v>2951.4492867001686</v>
      </c>
      <c r="U6" s="233">
        <f ca="1">IF(COUNT(U12:U299)=0,"-",SUMIFS(U12:U299, U12:U299, "&gt;="&amp;U2,U12:U299,"&lt;="&amp;U3)/($A$1-COUNTIF(U12:U299,"&lt;"&amp;U$2)-COUNTIF(U12:U299,"&gt;"&amp;U$3)))</f>
        <v>2.4065952692411172</v>
      </c>
      <c r="W6" s="233">
        <f ca="1">IF(COUNT(W12:W299)=0,"-",SUMIFS(W12:W299, W12:W299, "&gt;="&amp;W2,W12:W299,"&lt;="&amp;W3)/($A$1-COUNTIF(W12:W299,"&lt;"&amp;W$2)-COUNTIF(W12:W299,"&gt;"&amp;W$3)))</f>
        <v>1575.728501615587</v>
      </c>
      <c r="Y6" s="233">
        <f ca="1">IF(COUNT(Y12:Y299)=0,"-",SUMIFS(Y12:Y299, Y12:Y299, "&gt;="&amp;Y2,Y12:Y299,"&lt;="&amp;Y3)/($A$1-COUNTIF(Y12:Y299,"&lt;"&amp;Y$2)-COUNTIF(Y12:Y299,"&gt;"&amp;Y$3)))</f>
        <v>245.1890969614962</v>
      </c>
      <c r="AA6" s="233">
        <f ca="1">IF(COUNT(AA12:AA299)=0,"-",SUMIFS(AA12:AA299, AA12:AA299, "&gt;="&amp;AA2,AA12:AA299,"&lt;="&amp;AA3)/($A$1-COUNTIF(AA12:AA299,"&lt;"&amp;AA$2)-COUNTIF(AA12:AA299,"&gt;"&amp;AA$3)))</f>
        <v>34.71831525608286</v>
      </c>
      <c r="AC6" s="233">
        <f ca="1">IF(COUNT(AC12:AC299)=0,"-",SUMIFS(AC12:AC299, AC12:AC299, "&gt;="&amp;AC2,AC12:AC299,"&lt;="&amp;AC3)/($A$1-COUNTIF(AC12:AC299,"&lt;"&amp;AC$2)-COUNTIF(AC12:AC299,"&gt;"&amp;AC$3)))</f>
        <v>175.72321855581845</v>
      </c>
      <c r="AE6" s="233">
        <f ca="1">IF(COUNT(AE12:AE299)=0,"-",SUMIFS(AE12:AE299, AE12:AE299, "&gt;="&amp;AE2,AE12:AE299,"&lt;="&amp;AE3)/($A$1-COUNTIF(AE12:AE299,"&lt;"&amp;AE$2)-COUNTIF(AE12:AE299,"&gt;"&amp;AE$3)))</f>
        <v>45.45582011379944</v>
      </c>
      <c r="AG6" s="233">
        <f ca="1">IF(COUNT(AG12:AG299)=0,"-",SUMIFS(AG12:AG299, AG12:AG299, "&gt;="&amp;AG2,AG12:AG299,"&lt;="&amp;AG3)/($A$1-COUNTIF(AG12:AG299,"&lt;"&amp;AG$2)-COUNTIF(AG12:AG299,"&gt;"&amp;AG$3)))</f>
        <v>12.286403233251292</v>
      </c>
      <c r="AI6" s="233" t="str">
        <f>IF(COUNT(AI12:AI299)=0,"-",SUMIFS(AI12:AI299, AI12:AI299, "&gt;="&amp;AI2,AI12:AI299,"&lt;="&amp;AI3)/($A$1-COUNTIF(AI12:AI299,"&lt;"&amp;AI$2)-COUNTIF(AI12:AI299,"&gt;"&amp;AI$3)))</f>
        <v>-</v>
      </c>
      <c r="AK6" s="233">
        <f ca="1">IF(COUNT(AK12:AK299)=0,"-",SUMIFS(AK12:AK299, AK12:AK299, "&gt;="&amp;AK2,AK12:AK299,"&lt;="&amp;AK3)/($A$1-COUNTIF(AK12:AK299,"&lt;"&amp;AK$2)-COUNTIF(AK12:AK299,"&gt;"&amp;AK$3)))</f>
        <v>1189.123106665382</v>
      </c>
      <c r="AM6" s="233" t="str">
        <f>IF(COUNT(AM12:AM299)=0,"-",SUMIFS(AM12:AM299, AM12:AM299, "&gt;="&amp;AM2,AM12:AM299,"&lt;="&amp;AM3)/($A$1-COUNTIF(AM12:AM299,"&lt;"&amp;AM$2)-COUNTIF(AM12:AM299,"&gt;"&amp;AM$3)))</f>
        <v>-</v>
      </c>
      <c r="AO6" s="233">
        <f ca="1">IF(COUNT(AO12:AO299)=0,"-",SUMIFS(AO12:AO299, AO12:AO299, "&gt;="&amp;AO2,AO12:AO299,"&lt;="&amp;AO3)/($A$1-COUNTIF(AO12:AO299,"&lt;"&amp;AO$2)-COUNTIF(AO12:AO299,"&gt;"&amp;AO$3)))</f>
        <v>68.529385831872318</v>
      </c>
      <c r="AQ6" s="233">
        <f ca="1">IF(COUNT(AQ12:AQ299)=0,"-",SUMIFS(AQ12:AQ299, AQ12:AQ299, "&gt;="&amp;AQ2,AQ12:AQ299,"&lt;="&amp;AQ3)/($A$1-COUNTIF(AQ12:AQ299,"&lt;"&amp;AQ$2)-COUNTIF(AQ12:AQ299,"&gt;"&amp;AQ$3)))</f>
        <v>6594.4664979133695</v>
      </c>
    </row>
    <row r="9" spans="1:43" x14ac:dyDescent="0.25">
      <c r="D9" t="s">
        <v>287</v>
      </c>
      <c r="E9" s="234"/>
      <c r="F9" t="s">
        <v>288</v>
      </c>
      <c r="G9" s="234"/>
      <c r="H9" t="s">
        <v>289</v>
      </c>
      <c r="I9" s="234"/>
      <c r="J9" t="s">
        <v>290</v>
      </c>
      <c r="K9" s="234"/>
      <c r="L9" t="s">
        <v>291</v>
      </c>
      <c r="M9" s="234"/>
      <c r="N9" t="s">
        <v>292</v>
      </c>
      <c r="O9" s="234"/>
      <c r="P9" t="s">
        <v>293</v>
      </c>
      <c r="Q9" s="234"/>
      <c r="R9" t="s">
        <v>294</v>
      </c>
      <c r="S9" s="234"/>
      <c r="T9" t="s">
        <v>295</v>
      </c>
      <c r="U9" s="234"/>
      <c r="V9" t="s">
        <v>296</v>
      </c>
      <c r="W9" s="234"/>
      <c r="X9" t="s">
        <v>297</v>
      </c>
      <c r="Y9" s="234"/>
      <c r="Z9" t="s">
        <v>298</v>
      </c>
      <c r="AA9" s="234"/>
      <c r="AB9" t="s">
        <v>299</v>
      </c>
      <c r="AC9" s="234"/>
      <c r="AD9" t="s">
        <v>300</v>
      </c>
      <c r="AE9" s="234"/>
      <c r="AF9" t="s">
        <v>301</v>
      </c>
      <c r="AG9" s="234"/>
      <c r="AH9" t="s">
        <v>302</v>
      </c>
      <c r="AI9" s="234"/>
      <c r="AJ9" t="s">
        <v>303</v>
      </c>
      <c r="AK9" s="234"/>
      <c r="AL9" t="s">
        <v>304</v>
      </c>
      <c r="AM9" s="234"/>
      <c r="AN9" t="s">
        <v>305</v>
      </c>
      <c r="AO9" s="234"/>
      <c r="AP9" t="s">
        <v>306</v>
      </c>
      <c r="AQ9" s="234"/>
    </row>
    <row r="10" spans="1:43" ht="72" x14ac:dyDescent="0.25">
      <c r="A10" s="192"/>
      <c r="B10" s="192"/>
      <c r="D10" s="192" t="s">
        <v>307</v>
      </c>
      <c r="E10" s="235" t="str">
        <f>D10&amp;"
per FTE"</f>
        <v>Total Occupancy
per FTE</v>
      </c>
      <c r="F10" s="192" t="s">
        <v>308</v>
      </c>
      <c r="G10" s="235" t="str">
        <f>F10&amp;"
per FTE"</f>
        <v>Direct Care Consultant 201
per FTE</v>
      </c>
      <c r="H10" s="192" t="s">
        <v>309</v>
      </c>
      <c r="I10" s="235" t="str">
        <f>H10&amp;"
per FTE"</f>
        <v>Temporary Help 202
per FTE</v>
      </c>
      <c r="J10" s="192" t="s">
        <v>310</v>
      </c>
      <c r="K10" s="235" t="str">
        <f>J10&amp;"
per FTE"</f>
        <v>Clients and Caregivers Reimb./Stipends 203
per FTE</v>
      </c>
      <c r="L10" s="192" t="s">
        <v>311</v>
      </c>
      <c r="M10" s="235" t="str">
        <f>L10&amp;"
per FTE"</f>
        <v>Subcontracted Direct Care 206
per FTE</v>
      </c>
      <c r="N10" s="192" t="s">
        <v>312</v>
      </c>
      <c r="O10" s="235" t="str">
        <f>N10&amp;"
per FTE"</f>
        <v>Staff Training 204
per FTE</v>
      </c>
      <c r="P10" s="192" t="s">
        <v>313</v>
      </c>
      <c r="Q10" s="235" t="str">
        <f>P10&amp;"
per FTE"</f>
        <v>Staff Mileage / Travel 205
per FTE</v>
      </c>
      <c r="R10" s="192" t="s">
        <v>314</v>
      </c>
      <c r="S10" s="235" t="str">
        <f>R10&amp;"
per FTE"</f>
        <v>Meals 207
per FTE</v>
      </c>
      <c r="T10" s="192" t="s">
        <v>315</v>
      </c>
      <c r="U10" s="235" t="str">
        <f>T10&amp;"
per FTE"</f>
        <v>Client Transportation 208
per FTE</v>
      </c>
      <c r="V10" s="192" t="s">
        <v>316</v>
      </c>
      <c r="W10" s="235" t="str">
        <f>V10&amp;"
per FTE"</f>
        <v>Vehicle Expenses 208
per FTE</v>
      </c>
      <c r="X10" s="192" t="s">
        <v>317</v>
      </c>
      <c r="Y10" s="235" t="str">
        <f>X10&amp;"
per FTE"</f>
        <v>Vehicle Depreciation 208
per FTE</v>
      </c>
      <c r="Z10" s="192" t="s">
        <v>318</v>
      </c>
      <c r="AA10" s="235" t="str">
        <f>Z10&amp;"
per FTE"</f>
        <v>Incidental Medical /Medicine/Pharmacy 209
per FTE</v>
      </c>
      <c r="AB10" s="192" t="s">
        <v>319</v>
      </c>
      <c r="AC10" s="235" t="str">
        <f>AB10&amp;"
per FTE"</f>
        <v>Client Personal Allowances 211
per FTE</v>
      </c>
      <c r="AD10" s="192" t="s">
        <v>320</v>
      </c>
      <c r="AE10" s="235" t="str">
        <f>AD10&amp;"
per FTE"</f>
        <v>Provision Material Goods/Svs./Benefits 212
per FTE</v>
      </c>
      <c r="AF10" s="192" t="s">
        <v>321</v>
      </c>
      <c r="AG10" s="235" t="str">
        <f>AF10&amp;"
per FTE"</f>
        <v>Direct Client Wages 214
per FTE</v>
      </c>
      <c r="AH10" s="192" t="s">
        <v>322</v>
      </c>
      <c r="AI10" s="235" t="str">
        <f>AH10&amp;"
per FTE"</f>
        <v>Other Commercial Prod. &amp; Svs. 214
per FTE</v>
      </c>
      <c r="AJ10" s="192" t="s">
        <v>323</v>
      </c>
      <c r="AK10" s="235" t="str">
        <f>AJ10&amp;"
per FTE"</f>
        <v>Program Supplies &amp; Materials 215
per FTE</v>
      </c>
      <c r="AL10" s="192" t="s">
        <v>324</v>
      </c>
      <c r="AM10" s="235" t="str">
        <f>AL10&amp;"
per FTE"</f>
        <v>Non Charitable Expenses
per FTE</v>
      </c>
      <c r="AN10" s="192" t="s">
        <v>325</v>
      </c>
      <c r="AO10" s="235" t="str">
        <f>AN10&amp;"
per FTE"</f>
        <v>Other Expense
per FTE</v>
      </c>
      <c r="AP10" s="192" t="s">
        <v>326</v>
      </c>
      <c r="AQ10" s="235" t="str">
        <f>AP10&amp;"
per FTE"</f>
        <v>Total Other Program Expense
per FTE</v>
      </c>
    </row>
    <row r="11" spans="1:43" x14ac:dyDescent="0.25">
      <c r="A11" t="s">
        <v>327</v>
      </c>
      <c r="B11" t="s">
        <v>328</v>
      </c>
      <c r="D11" t="s">
        <v>329</v>
      </c>
      <c r="E11" s="234"/>
      <c r="F11" t="s">
        <v>329</v>
      </c>
      <c r="G11" s="234"/>
      <c r="H11" t="s">
        <v>329</v>
      </c>
      <c r="I11" s="234"/>
      <c r="J11" t="s">
        <v>329</v>
      </c>
      <c r="K11" s="234"/>
      <c r="L11" t="s">
        <v>329</v>
      </c>
      <c r="M11" s="234"/>
      <c r="N11" t="s">
        <v>329</v>
      </c>
      <c r="O11" s="234"/>
      <c r="P11" t="s">
        <v>329</v>
      </c>
      <c r="Q11" s="234"/>
      <c r="R11" t="s">
        <v>329</v>
      </c>
      <c r="S11" s="234"/>
      <c r="T11" t="s">
        <v>329</v>
      </c>
      <c r="U11" s="234"/>
      <c r="V11" t="s">
        <v>329</v>
      </c>
      <c r="W11" s="234"/>
      <c r="X11" t="s">
        <v>329</v>
      </c>
      <c r="Y11" s="234"/>
      <c r="Z11" t="s">
        <v>329</v>
      </c>
      <c r="AA11" s="234"/>
      <c r="AB11" t="s">
        <v>329</v>
      </c>
      <c r="AC11" s="234"/>
      <c r="AD11" t="s">
        <v>329</v>
      </c>
      <c r="AE11" s="234"/>
      <c r="AF11" t="s">
        <v>329</v>
      </c>
      <c r="AG11" s="234"/>
      <c r="AH11" t="s">
        <v>329</v>
      </c>
      <c r="AI11" s="234"/>
      <c r="AJ11" t="s">
        <v>329</v>
      </c>
      <c r="AK11" s="234"/>
      <c r="AL11" t="s">
        <v>329</v>
      </c>
      <c r="AM11" s="234"/>
      <c r="AN11" t="s">
        <v>329</v>
      </c>
      <c r="AO11" s="234"/>
      <c r="AP11" t="s">
        <v>329</v>
      </c>
      <c r="AQ11" s="234"/>
    </row>
    <row r="12" spans="1:43" x14ac:dyDescent="0.25">
      <c r="A12" t="s">
        <v>330</v>
      </c>
      <c r="B12">
        <v>5.9</v>
      </c>
      <c r="D12">
        <v>65066</v>
      </c>
      <c r="E12" s="236">
        <f>IF(OR($B12=0,D12=0),"",D12/$B12)</f>
        <v>11028.135593220339</v>
      </c>
      <c r="F12">
        <v>14</v>
      </c>
      <c r="G12" s="236">
        <f>IF(OR($B12=0,F12=0),"",F12/$B12)</f>
        <v>2.3728813559322033</v>
      </c>
      <c r="I12" s="236" t="str">
        <f>IF(OR($B12=0,H12=0),"",H12/$B12)</f>
        <v/>
      </c>
      <c r="K12" s="236" t="str">
        <f>IF(OR($B12=0,J12=0),"",J12/$B12)</f>
        <v/>
      </c>
      <c r="M12" s="236" t="str">
        <f>IF(OR($B12=0,L12=0),"",L12/$B12)</f>
        <v/>
      </c>
      <c r="N12">
        <v>1409</v>
      </c>
      <c r="O12" s="236">
        <f>IF(OR($B12=0,N12=0),"",N12/$B12)</f>
        <v>238.81355932203388</v>
      </c>
      <c r="P12">
        <v>5514</v>
      </c>
      <c r="Q12" s="236">
        <f>IF(OR($B12=0,P12=0),"",P12/$B12)</f>
        <v>934.57627118644064</v>
      </c>
      <c r="R12">
        <v>18816</v>
      </c>
      <c r="S12" s="236">
        <f>IF(OR($B12=0,R12=0),"",R12/$B12)</f>
        <v>3189.1525423728813</v>
      </c>
      <c r="U12" s="236" t="str">
        <f>IF(OR($B12=0,T12=0),"",T12/$B12)</f>
        <v/>
      </c>
      <c r="W12" s="236" t="str">
        <f>IF(OR($B12=0,V12=0),"",V12/$B12)</f>
        <v/>
      </c>
      <c r="Y12" s="236" t="str">
        <f>IF(OR($B12=0,X12=0),"",X12/$B12)</f>
        <v/>
      </c>
      <c r="Z12">
        <v>492</v>
      </c>
      <c r="AA12" s="236">
        <f>IF(OR($B12=0,Z12=0),"",Z12/$B12)</f>
        <v>83.389830508474574</v>
      </c>
      <c r="AC12" s="236" t="str">
        <f>IF(OR($B12=0,AB12=0),"",AB12/$B12)</f>
        <v/>
      </c>
      <c r="AE12" s="236" t="str">
        <f>IF(OR($B12=0,AD12=0),"",AD12/$B12)</f>
        <v/>
      </c>
      <c r="AG12" s="236" t="str">
        <f>IF(OR($B12=0,AF12=0),"",AF12/$B12)</f>
        <v/>
      </c>
      <c r="AI12" s="236" t="str">
        <f>IF(OR($B12=0,AH12=0),"",AH12/$B12)</f>
        <v/>
      </c>
      <c r="AJ12">
        <v>5182</v>
      </c>
      <c r="AK12" s="236">
        <f>IF(OR($B12=0,AJ12=0),"",AJ12/$B12)</f>
        <v>878.30508474576266</v>
      </c>
      <c r="AM12" s="236" t="str">
        <f>IF(OR($B12=0,AL12=0),"",AL12/$B12)</f>
        <v/>
      </c>
      <c r="AN12">
        <v>140</v>
      </c>
      <c r="AO12" s="236">
        <f>IF(OR($B12=0,AN12=0),"",AN12/$B12)</f>
        <v>23.728813559322031</v>
      </c>
      <c r="AP12">
        <v>31567</v>
      </c>
      <c r="AQ12" s="236">
        <f>IF(OR($B12=0,AP12=0),"",AP12/$B12)</f>
        <v>5350.3389830508468</v>
      </c>
    </row>
    <row r="13" spans="1:43" x14ac:dyDescent="0.25">
      <c r="A13" t="s">
        <v>331</v>
      </c>
      <c r="B13">
        <v>10.64</v>
      </c>
      <c r="D13">
        <v>129387</v>
      </c>
      <c r="E13" s="236">
        <f t="shared" ref="E13:G75" si="0">IF(OR($B13=0,D13=0),"",D13/$B13)</f>
        <v>12160.432330827067</v>
      </c>
      <c r="G13" s="236" t="str">
        <f t="shared" si="0"/>
        <v/>
      </c>
      <c r="I13" s="236" t="str">
        <f t="shared" ref="I13:I75" si="1">IF(OR($B13=0,H13=0),"",H13/$B13)</f>
        <v/>
      </c>
      <c r="K13" s="236" t="str">
        <f t="shared" ref="K13:K75" si="2">IF(OR($B13=0,J13=0),"",J13/$B13)</f>
        <v/>
      </c>
      <c r="M13" s="236" t="str">
        <f t="shared" ref="M13:M75" si="3">IF(OR($B13=0,L13=0),"",L13/$B13)</f>
        <v/>
      </c>
      <c r="N13">
        <v>706</v>
      </c>
      <c r="O13" s="236">
        <f t="shared" ref="O13:O75" si="4">IF(OR($B13=0,N13=0),"",N13/$B13)</f>
        <v>66.353383458646618</v>
      </c>
      <c r="P13">
        <v>5473</v>
      </c>
      <c r="Q13" s="236">
        <f t="shared" ref="Q13:Q75" si="5">IF(OR($B13=0,P13=0),"",P13/$B13)</f>
        <v>514.37969924812023</v>
      </c>
      <c r="R13">
        <v>49734</v>
      </c>
      <c r="S13" s="236">
        <f t="shared" ref="S13:S75" si="6">IF(OR($B13=0,R13=0),"",R13/$B13)</f>
        <v>4674.2481203007519</v>
      </c>
      <c r="U13" s="236" t="str">
        <f t="shared" ref="U13:U75" si="7">IF(OR($B13=0,T13=0),"",T13/$B13)</f>
        <v/>
      </c>
      <c r="V13">
        <v>15824</v>
      </c>
      <c r="W13" s="236">
        <f t="shared" ref="W13:W75" si="8">IF(OR($B13=0,V13=0),"",V13/$B13)</f>
        <v>1487.218045112782</v>
      </c>
      <c r="Y13" s="236" t="str">
        <f t="shared" ref="Y13:Y75" si="9">IF(OR($B13=0,X13=0),"",X13/$B13)</f>
        <v/>
      </c>
      <c r="AA13" s="236" t="str">
        <f t="shared" ref="AA13:AA75" si="10">IF(OR($B13=0,Z13=0),"",Z13/$B13)</f>
        <v/>
      </c>
      <c r="AB13">
        <v>21732</v>
      </c>
      <c r="AC13" s="236">
        <f t="shared" ref="AC13:AC75" si="11">IF(OR($B13=0,AB13=0),"",AB13/$B13)</f>
        <v>2042.4812030075186</v>
      </c>
      <c r="AD13">
        <v>2643</v>
      </c>
      <c r="AE13" s="236">
        <f t="shared" ref="AE13:AE75" si="12">IF(OR($B13=0,AD13=0),"",AD13/$B13)</f>
        <v>248.40225563909772</v>
      </c>
      <c r="AG13" s="236" t="str">
        <f t="shared" ref="AG13:AG75" si="13">IF(OR($B13=0,AF13=0),"",AF13/$B13)</f>
        <v/>
      </c>
      <c r="AI13" s="236" t="str">
        <f t="shared" ref="AI13:AI75" si="14">IF(OR($B13=0,AH13=0),"",AH13/$B13)</f>
        <v/>
      </c>
      <c r="AJ13">
        <v>45533</v>
      </c>
      <c r="AK13" s="236">
        <f t="shared" ref="AK13:AK75" si="15">IF(OR($B13=0,AJ13=0),"",AJ13/$B13)</f>
        <v>4279.4172932330821</v>
      </c>
      <c r="AM13" s="236" t="str">
        <f t="shared" ref="AM13:AM75" si="16">IF(OR($B13=0,AL13=0),"",AL13/$B13)</f>
        <v/>
      </c>
      <c r="AO13" s="236" t="str">
        <f t="shared" ref="AO13:AO75" si="17">IF(OR($B13=0,AN13=0),"",AN13/$B13)</f>
        <v/>
      </c>
      <c r="AP13">
        <v>141645</v>
      </c>
      <c r="AQ13" s="236">
        <f t="shared" ref="AQ13:AQ75" si="18">IF(OR($B13=0,AP13=0),"",AP13/$B13)</f>
        <v>13312.5</v>
      </c>
    </row>
    <row r="14" spans="1:43" x14ac:dyDescent="0.25">
      <c r="B14">
        <v>6.29</v>
      </c>
      <c r="D14">
        <v>84269</v>
      </c>
      <c r="E14" s="236">
        <f t="shared" si="0"/>
        <v>13397.297297297297</v>
      </c>
      <c r="G14" s="236" t="str">
        <f t="shared" si="0"/>
        <v/>
      </c>
      <c r="I14" s="236" t="str">
        <f t="shared" si="1"/>
        <v/>
      </c>
      <c r="K14" s="236" t="str">
        <f t="shared" si="2"/>
        <v/>
      </c>
      <c r="M14" s="236" t="str">
        <f t="shared" si="3"/>
        <v/>
      </c>
      <c r="O14" s="236" t="str">
        <f t="shared" si="4"/>
        <v/>
      </c>
      <c r="P14">
        <v>1209</v>
      </c>
      <c r="Q14" s="236">
        <f t="shared" si="5"/>
        <v>192.20985691573927</v>
      </c>
      <c r="R14">
        <v>34301</v>
      </c>
      <c r="S14" s="236">
        <f t="shared" si="6"/>
        <v>5453.2591414944354</v>
      </c>
      <c r="U14" s="236" t="str">
        <f t="shared" si="7"/>
        <v/>
      </c>
      <c r="V14">
        <v>16709</v>
      </c>
      <c r="W14" s="236">
        <f t="shared" si="8"/>
        <v>2656.4387917329095</v>
      </c>
      <c r="Y14" s="236" t="str">
        <f t="shared" si="9"/>
        <v/>
      </c>
      <c r="AA14" s="236" t="str">
        <f t="shared" si="10"/>
        <v/>
      </c>
      <c r="AB14">
        <v>375</v>
      </c>
      <c r="AC14" s="236">
        <f t="shared" si="11"/>
        <v>59.618441971383149</v>
      </c>
      <c r="AE14" s="236" t="str">
        <f t="shared" si="12"/>
        <v/>
      </c>
      <c r="AG14" s="236" t="str">
        <f t="shared" si="13"/>
        <v/>
      </c>
      <c r="AI14" s="236" t="str">
        <f t="shared" si="14"/>
        <v/>
      </c>
      <c r="AJ14">
        <v>15070</v>
      </c>
      <c r="AK14" s="236">
        <f t="shared" si="15"/>
        <v>2395.866454689984</v>
      </c>
      <c r="AM14" s="236" t="str">
        <f t="shared" si="16"/>
        <v/>
      </c>
      <c r="AO14" s="236" t="str">
        <f t="shared" si="17"/>
        <v/>
      </c>
      <c r="AP14">
        <v>67664</v>
      </c>
      <c r="AQ14" s="236">
        <f t="shared" si="18"/>
        <v>10757.392686804451</v>
      </c>
    </row>
    <row r="15" spans="1:43" x14ac:dyDescent="0.25">
      <c r="A15" t="s">
        <v>332</v>
      </c>
      <c r="B15">
        <v>4.71</v>
      </c>
      <c r="D15">
        <v>138186</v>
      </c>
      <c r="E15" s="236">
        <f t="shared" si="0"/>
        <v>29338.853503184713</v>
      </c>
      <c r="G15" s="236" t="str">
        <f t="shared" si="0"/>
        <v/>
      </c>
      <c r="I15" s="236" t="str">
        <f t="shared" si="1"/>
        <v/>
      </c>
      <c r="K15" s="236" t="str">
        <f t="shared" si="2"/>
        <v/>
      </c>
      <c r="M15" s="236" t="str">
        <f t="shared" si="3"/>
        <v/>
      </c>
      <c r="N15">
        <v>1594</v>
      </c>
      <c r="O15" s="236">
        <f t="shared" si="4"/>
        <v>338.42887473460723</v>
      </c>
      <c r="P15">
        <v>189</v>
      </c>
      <c r="Q15" s="236">
        <f t="shared" si="5"/>
        <v>40.127388535031848</v>
      </c>
      <c r="R15">
        <v>9363</v>
      </c>
      <c r="S15" s="236">
        <f t="shared" si="6"/>
        <v>1987.8980891719746</v>
      </c>
      <c r="U15" s="236" t="str">
        <f t="shared" si="7"/>
        <v/>
      </c>
      <c r="V15">
        <v>8554</v>
      </c>
      <c r="W15" s="236">
        <f t="shared" si="8"/>
        <v>1816.1358811040341</v>
      </c>
      <c r="Y15" s="236" t="str">
        <f t="shared" si="9"/>
        <v/>
      </c>
      <c r="AA15" s="236" t="str">
        <f t="shared" si="10"/>
        <v/>
      </c>
      <c r="AC15" s="236" t="str">
        <f t="shared" si="11"/>
        <v/>
      </c>
      <c r="AE15" s="236" t="str">
        <f t="shared" si="12"/>
        <v/>
      </c>
      <c r="AG15" s="236" t="str">
        <f t="shared" si="13"/>
        <v/>
      </c>
      <c r="AI15" s="236" t="str">
        <f t="shared" si="14"/>
        <v/>
      </c>
      <c r="AJ15">
        <v>5212</v>
      </c>
      <c r="AK15" s="236">
        <f t="shared" si="15"/>
        <v>1106.5817409766455</v>
      </c>
      <c r="AM15" s="236" t="str">
        <f t="shared" si="16"/>
        <v/>
      </c>
      <c r="AO15" s="236" t="str">
        <f t="shared" si="17"/>
        <v/>
      </c>
      <c r="AP15">
        <v>24912</v>
      </c>
      <c r="AQ15" s="236">
        <f t="shared" si="18"/>
        <v>5289.1719745222927</v>
      </c>
    </row>
    <row r="16" spans="1:43" x14ac:dyDescent="0.25">
      <c r="A16" t="s">
        <v>333</v>
      </c>
      <c r="B16">
        <v>11.3</v>
      </c>
      <c r="D16">
        <v>73740</v>
      </c>
      <c r="E16" s="236">
        <f t="shared" si="0"/>
        <v>6525.6637168141588</v>
      </c>
      <c r="G16" s="236" t="str">
        <f t="shared" si="0"/>
        <v/>
      </c>
      <c r="I16" s="236" t="str">
        <f t="shared" si="1"/>
        <v/>
      </c>
      <c r="K16" s="236" t="str">
        <f t="shared" si="2"/>
        <v/>
      </c>
      <c r="M16" s="236" t="str">
        <f t="shared" si="3"/>
        <v/>
      </c>
      <c r="O16" s="236" t="str">
        <f t="shared" si="4"/>
        <v/>
      </c>
      <c r="P16">
        <v>1171</v>
      </c>
      <c r="Q16" s="236">
        <f t="shared" si="5"/>
        <v>103.62831858407078</v>
      </c>
      <c r="R16">
        <v>30349</v>
      </c>
      <c r="S16" s="236">
        <f t="shared" si="6"/>
        <v>2685.7522123893805</v>
      </c>
      <c r="U16" s="236" t="str">
        <f t="shared" si="7"/>
        <v/>
      </c>
      <c r="V16">
        <v>5211</v>
      </c>
      <c r="W16" s="236">
        <f t="shared" si="8"/>
        <v>461.15044247787608</v>
      </c>
      <c r="Y16" s="236" t="str">
        <f t="shared" si="9"/>
        <v/>
      </c>
      <c r="Z16">
        <v>43</v>
      </c>
      <c r="AA16" s="236">
        <f t="shared" si="10"/>
        <v>3.805309734513274</v>
      </c>
      <c r="AC16" s="236" t="str">
        <f t="shared" si="11"/>
        <v/>
      </c>
      <c r="AD16">
        <v>6637</v>
      </c>
      <c r="AE16" s="236">
        <f t="shared" si="12"/>
        <v>587.3451327433628</v>
      </c>
      <c r="AG16" s="236" t="str">
        <f t="shared" si="13"/>
        <v/>
      </c>
      <c r="AI16" s="236" t="str">
        <f t="shared" si="14"/>
        <v/>
      </c>
      <c r="AK16" s="236" t="str">
        <f t="shared" si="15"/>
        <v/>
      </c>
      <c r="AM16" s="236" t="str">
        <f t="shared" si="16"/>
        <v/>
      </c>
      <c r="AO16" s="236" t="str">
        <f t="shared" si="17"/>
        <v/>
      </c>
      <c r="AP16">
        <v>43411</v>
      </c>
      <c r="AQ16" s="236">
        <f t="shared" si="18"/>
        <v>3841.6814159292035</v>
      </c>
    </row>
    <row r="17" spans="1:843 1044:1163" x14ac:dyDescent="0.25">
      <c r="A17" t="s">
        <v>334</v>
      </c>
      <c r="B17">
        <v>21.85</v>
      </c>
      <c r="D17">
        <v>385301</v>
      </c>
      <c r="E17" s="236">
        <f t="shared" si="0"/>
        <v>17633.91304347826</v>
      </c>
      <c r="F17">
        <v>6815</v>
      </c>
      <c r="G17" s="236">
        <f t="shared" si="0"/>
        <v>311.89931350114415</v>
      </c>
      <c r="I17" s="236" t="str">
        <f t="shared" si="1"/>
        <v/>
      </c>
      <c r="K17" s="236" t="str">
        <f t="shared" si="2"/>
        <v/>
      </c>
      <c r="M17" s="236" t="str">
        <f t="shared" si="3"/>
        <v/>
      </c>
      <c r="N17">
        <v>6132</v>
      </c>
      <c r="O17" s="236">
        <f t="shared" si="4"/>
        <v>280.64073226544622</v>
      </c>
      <c r="P17">
        <v>5906</v>
      </c>
      <c r="Q17" s="236">
        <f t="shared" si="5"/>
        <v>270.29748283752861</v>
      </c>
      <c r="R17">
        <v>80270</v>
      </c>
      <c r="S17" s="236">
        <f t="shared" si="6"/>
        <v>3673.6842105263154</v>
      </c>
      <c r="T17">
        <v>206</v>
      </c>
      <c r="U17" s="236">
        <f t="shared" si="7"/>
        <v>9.4279176201372987</v>
      </c>
      <c r="V17">
        <v>53939</v>
      </c>
      <c r="W17" s="236">
        <f t="shared" si="8"/>
        <v>2468.6041189931348</v>
      </c>
      <c r="Y17" s="236" t="str">
        <f t="shared" si="9"/>
        <v/>
      </c>
      <c r="AA17" s="236" t="str">
        <f t="shared" si="10"/>
        <v/>
      </c>
      <c r="AC17" s="236" t="str">
        <f t="shared" si="11"/>
        <v/>
      </c>
      <c r="AE17" s="236" t="str">
        <f t="shared" si="12"/>
        <v/>
      </c>
      <c r="AG17" s="236" t="str">
        <f t="shared" si="13"/>
        <v/>
      </c>
      <c r="AI17" s="236" t="str">
        <f t="shared" si="14"/>
        <v/>
      </c>
      <c r="AJ17">
        <v>14561</v>
      </c>
      <c r="AK17" s="236">
        <f t="shared" si="15"/>
        <v>666.40732265446218</v>
      </c>
      <c r="AM17" s="236" t="str">
        <f t="shared" si="16"/>
        <v/>
      </c>
      <c r="AO17" s="236" t="str">
        <f t="shared" si="17"/>
        <v/>
      </c>
      <c r="AP17">
        <v>167829</v>
      </c>
      <c r="AQ17" s="236">
        <f t="shared" si="18"/>
        <v>7680.9610983981693</v>
      </c>
    </row>
    <row r="18" spans="1:843 1044:1163" x14ac:dyDescent="0.25">
      <c r="A18" t="s">
        <v>335</v>
      </c>
      <c r="B18">
        <v>3.65</v>
      </c>
      <c r="D18">
        <v>76031</v>
      </c>
      <c r="E18" s="236">
        <f t="shared" si="0"/>
        <v>20830.410958904111</v>
      </c>
      <c r="G18" s="236" t="str">
        <f t="shared" si="0"/>
        <v/>
      </c>
      <c r="I18" s="236" t="str">
        <f t="shared" si="1"/>
        <v/>
      </c>
      <c r="K18" s="236" t="str">
        <f t="shared" si="2"/>
        <v/>
      </c>
      <c r="M18" s="236" t="str">
        <f t="shared" si="3"/>
        <v/>
      </c>
      <c r="N18">
        <v>412</v>
      </c>
      <c r="O18" s="236">
        <f t="shared" si="4"/>
        <v>112.87671232876713</v>
      </c>
      <c r="P18">
        <v>1166</v>
      </c>
      <c r="Q18" s="236">
        <f t="shared" si="5"/>
        <v>319.45205479452056</v>
      </c>
      <c r="R18">
        <v>5458</v>
      </c>
      <c r="S18" s="236">
        <f t="shared" si="6"/>
        <v>1495.3424657534247</v>
      </c>
      <c r="U18" s="236" t="str">
        <f t="shared" si="7"/>
        <v/>
      </c>
      <c r="V18">
        <v>12036</v>
      </c>
      <c r="W18" s="236">
        <f t="shared" si="8"/>
        <v>3297.5342465753424</v>
      </c>
      <c r="Y18" s="236" t="str">
        <f t="shared" si="9"/>
        <v/>
      </c>
      <c r="Z18">
        <v>511</v>
      </c>
      <c r="AA18" s="236">
        <f t="shared" si="10"/>
        <v>140</v>
      </c>
      <c r="AC18" s="236" t="str">
        <f t="shared" si="11"/>
        <v/>
      </c>
      <c r="AE18" s="236" t="str">
        <f t="shared" si="12"/>
        <v/>
      </c>
      <c r="AG18" s="236" t="str">
        <f t="shared" si="13"/>
        <v/>
      </c>
      <c r="AI18" s="236" t="str">
        <f t="shared" si="14"/>
        <v/>
      </c>
      <c r="AJ18">
        <v>176</v>
      </c>
      <c r="AK18" s="236">
        <f t="shared" si="15"/>
        <v>48.219178082191782</v>
      </c>
      <c r="AM18" s="236" t="str">
        <f t="shared" si="16"/>
        <v/>
      </c>
      <c r="AO18" s="236" t="str">
        <f t="shared" si="17"/>
        <v/>
      </c>
      <c r="AP18">
        <v>19759</v>
      </c>
      <c r="AQ18" s="236">
        <f t="shared" si="18"/>
        <v>5413.4246575342468</v>
      </c>
    </row>
    <row r="19" spans="1:843 1044:1163" x14ac:dyDescent="0.25">
      <c r="B19">
        <v>5.0199999999999996</v>
      </c>
      <c r="D19">
        <v>143090</v>
      </c>
      <c r="E19" s="236">
        <f t="shared" si="0"/>
        <v>28503.984063745022</v>
      </c>
      <c r="G19" s="236" t="str">
        <f t="shared" si="0"/>
        <v/>
      </c>
      <c r="I19" s="236" t="str">
        <f t="shared" si="1"/>
        <v/>
      </c>
      <c r="K19" s="236" t="str">
        <f t="shared" si="2"/>
        <v/>
      </c>
      <c r="M19" s="236" t="str">
        <f t="shared" si="3"/>
        <v/>
      </c>
      <c r="N19">
        <v>6214</v>
      </c>
      <c r="O19" s="236">
        <f t="shared" si="4"/>
        <v>1237.8486055776893</v>
      </c>
      <c r="P19">
        <v>148</v>
      </c>
      <c r="Q19" s="236">
        <f t="shared" si="5"/>
        <v>29.482071713147413</v>
      </c>
      <c r="R19">
        <v>18628</v>
      </c>
      <c r="S19" s="236">
        <f t="shared" si="6"/>
        <v>3710.7569721115542</v>
      </c>
      <c r="U19" s="236" t="str">
        <f t="shared" si="7"/>
        <v/>
      </c>
      <c r="V19">
        <v>6756</v>
      </c>
      <c r="W19" s="236">
        <f t="shared" si="8"/>
        <v>1345.8167330677293</v>
      </c>
      <c r="Y19" s="236" t="str">
        <f t="shared" si="9"/>
        <v/>
      </c>
      <c r="Z19">
        <v>642</v>
      </c>
      <c r="AA19" s="236">
        <f t="shared" si="10"/>
        <v>127.88844621513945</v>
      </c>
      <c r="AC19" s="236" t="str">
        <f t="shared" si="11"/>
        <v/>
      </c>
      <c r="AE19" s="236" t="str">
        <f t="shared" si="12"/>
        <v/>
      </c>
      <c r="AG19" s="236" t="str">
        <f t="shared" si="13"/>
        <v/>
      </c>
      <c r="AI19" s="236" t="str">
        <f t="shared" si="14"/>
        <v/>
      </c>
      <c r="AJ19">
        <v>6477</v>
      </c>
      <c r="AK19" s="236">
        <f t="shared" si="15"/>
        <v>1290.2390438247014</v>
      </c>
      <c r="AM19" s="236" t="str">
        <f t="shared" si="16"/>
        <v/>
      </c>
      <c r="AO19" s="236" t="str">
        <f t="shared" si="17"/>
        <v/>
      </c>
      <c r="AP19">
        <v>38865</v>
      </c>
      <c r="AQ19" s="236">
        <f t="shared" si="18"/>
        <v>7742.0318725099605</v>
      </c>
    </row>
    <row r="20" spans="1:843 1044:1163" x14ac:dyDescent="0.25">
      <c r="B20">
        <v>3.86</v>
      </c>
      <c r="D20">
        <v>44612</v>
      </c>
      <c r="E20" s="236">
        <f t="shared" si="0"/>
        <v>11557.512953367876</v>
      </c>
      <c r="G20" s="236" t="str">
        <f t="shared" si="0"/>
        <v/>
      </c>
      <c r="I20" s="236" t="str">
        <f t="shared" si="1"/>
        <v/>
      </c>
      <c r="K20" s="236" t="str">
        <f t="shared" si="2"/>
        <v/>
      </c>
      <c r="M20" s="236" t="str">
        <f t="shared" si="3"/>
        <v/>
      </c>
      <c r="N20">
        <v>1084</v>
      </c>
      <c r="O20" s="236">
        <f t="shared" si="4"/>
        <v>280.82901554404145</v>
      </c>
      <c r="P20">
        <v>225</v>
      </c>
      <c r="Q20" s="236">
        <f t="shared" si="5"/>
        <v>58.290155440414509</v>
      </c>
      <c r="R20">
        <v>25869</v>
      </c>
      <c r="S20" s="236">
        <f t="shared" si="6"/>
        <v>6701.8134715025908</v>
      </c>
      <c r="U20" s="236" t="str">
        <f t="shared" si="7"/>
        <v/>
      </c>
      <c r="V20">
        <v>4459</v>
      </c>
      <c r="W20" s="236">
        <f t="shared" si="8"/>
        <v>1155.1813471502592</v>
      </c>
      <c r="Y20" s="236" t="str">
        <f t="shared" si="9"/>
        <v/>
      </c>
      <c r="Z20">
        <v>613</v>
      </c>
      <c r="AA20" s="236">
        <f t="shared" si="10"/>
        <v>158.80829015544043</v>
      </c>
      <c r="AC20" s="236" t="str">
        <f t="shared" si="11"/>
        <v/>
      </c>
      <c r="AE20" s="236" t="str">
        <f t="shared" si="12"/>
        <v/>
      </c>
      <c r="AG20" s="236" t="str">
        <f t="shared" si="13"/>
        <v/>
      </c>
      <c r="AI20" s="236" t="str">
        <f t="shared" si="14"/>
        <v/>
      </c>
      <c r="AJ20">
        <v>521</v>
      </c>
      <c r="AK20" s="236">
        <f t="shared" si="15"/>
        <v>134.97409326424872</v>
      </c>
      <c r="AM20" s="236" t="str">
        <f t="shared" si="16"/>
        <v/>
      </c>
      <c r="AO20" s="236" t="str">
        <f t="shared" si="17"/>
        <v/>
      </c>
      <c r="AP20">
        <v>32771</v>
      </c>
      <c r="AQ20" s="236">
        <f t="shared" si="18"/>
        <v>8489.8963730569958</v>
      </c>
    </row>
    <row r="21" spans="1:843 1044:1163" x14ac:dyDescent="0.25">
      <c r="B21">
        <v>4.41</v>
      </c>
      <c r="D21">
        <v>225626</v>
      </c>
      <c r="E21" s="236">
        <f t="shared" si="0"/>
        <v>51162.358276643987</v>
      </c>
      <c r="G21" s="236" t="str">
        <f t="shared" si="0"/>
        <v/>
      </c>
      <c r="I21" s="236" t="str">
        <f t="shared" si="1"/>
        <v/>
      </c>
      <c r="K21" s="236" t="str">
        <f t="shared" si="2"/>
        <v/>
      </c>
      <c r="M21" s="236" t="str">
        <f t="shared" si="3"/>
        <v/>
      </c>
      <c r="N21">
        <v>1545</v>
      </c>
      <c r="O21" s="236">
        <f t="shared" si="4"/>
        <v>350.34013605442175</v>
      </c>
      <c r="P21">
        <v>955</v>
      </c>
      <c r="Q21" s="236">
        <f t="shared" si="5"/>
        <v>216.5532879818594</v>
      </c>
      <c r="R21">
        <v>11791</v>
      </c>
      <c r="S21" s="236">
        <f t="shared" si="6"/>
        <v>2673.6961451247166</v>
      </c>
      <c r="U21" s="236" t="str">
        <f t="shared" si="7"/>
        <v/>
      </c>
      <c r="V21">
        <v>4520</v>
      </c>
      <c r="W21" s="236">
        <f t="shared" si="8"/>
        <v>1024.9433106575964</v>
      </c>
      <c r="Y21" s="236" t="str">
        <f t="shared" si="9"/>
        <v/>
      </c>
      <c r="Z21">
        <v>949</v>
      </c>
      <c r="AA21" s="236">
        <f t="shared" si="10"/>
        <v>215.19274376417232</v>
      </c>
      <c r="AC21" s="236" t="str">
        <f t="shared" si="11"/>
        <v/>
      </c>
      <c r="AE21" s="236" t="str">
        <f t="shared" si="12"/>
        <v/>
      </c>
      <c r="AG21" s="236" t="str">
        <f t="shared" si="13"/>
        <v/>
      </c>
      <c r="AI21" s="236" t="str">
        <f t="shared" si="14"/>
        <v/>
      </c>
      <c r="AK21" s="236" t="str">
        <f t="shared" si="15"/>
        <v/>
      </c>
      <c r="AM21" s="236" t="str">
        <f t="shared" si="16"/>
        <v/>
      </c>
      <c r="AO21" s="236" t="str">
        <f t="shared" si="17"/>
        <v/>
      </c>
      <c r="AP21">
        <v>19760</v>
      </c>
      <c r="AQ21" s="236">
        <f t="shared" si="18"/>
        <v>4480.7256235827663</v>
      </c>
    </row>
    <row r="22" spans="1:843 1044:1163" x14ac:dyDescent="0.25">
      <c r="A22" t="s">
        <v>336</v>
      </c>
      <c r="B22">
        <v>15.56</v>
      </c>
      <c r="D22">
        <v>299622</v>
      </c>
      <c r="E22" s="236">
        <f t="shared" si="0"/>
        <v>19255.912596401027</v>
      </c>
      <c r="G22" s="236" t="str">
        <f t="shared" si="0"/>
        <v/>
      </c>
      <c r="I22" s="236" t="str">
        <f t="shared" si="1"/>
        <v/>
      </c>
      <c r="K22" s="236" t="str">
        <f t="shared" si="2"/>
        <v/>
      </c>
      <c r="M22" s="236" t="str">
        <f t="shared" si="3"/>
        <v/>
      </c>
      <c r="N22">
        <v>991</v>
      </c>
      <c r="O22" s="236">
        <f t="shared" si="4"/>
        <v>63.688946015424165</v>
      </c>
      <c r="P22">
        <v>2787</v>
      </c>
      <c r="Q22" s="236">
        <f t="shared" si="5"/>
        <v>179.11311053984576</v>
      </c>
      <c r="R22">
        <v>50612</v>
      </c>
      <c r="S22" s="236">
        <f t="shared" si="6"/>
        <v>3252.6992287917737</v>
      </c>
      <c r="U22" s="236" t="str">
        <f t="shared" si="7"/>
        <v/>
      </c>
      <c r="V22">
        <v>12127</v>
      </c>
      <c r="W22" s="236">
        <f t="shared" si="8"/>
        <v>779.37017994858604</v>
      </c>
      <c r="X22">
        <v>7685</v>
      </c>
      <c r="Y22" s="236">
        <f t="shared" si="9"/>
        <v>493.89460154241641</v>
      </c>
      <c r="AA22" s="236" t="str">
        <f t="shared" si="10"/>
        <v/>
      </c>
      <c r="AC22" s="236" t="str">
        <f t="shared" si="11"/>
        <v/>
      </c>
      <c r="AE22" s="236" t="str">
        <f t="shared" si="12"/>
        <v/>
      </c>
      <c r="AG22" s="236" t="str">
        <f t="shared" si="13"/>
        <v/>
      </c>
      <c r="AI22" s="236" t="str">
        <f t="shared" si="14"/>
        <v/>
      </c>
      <c r="AJ22">
        <v>13027</v>
      </c>
      <c r="AK22" s="236">
        <f t="shared" si="15"/>
        <v>837.21079691516707</v>
      </c>
      <c r="AM22" s="236" t="str">
        <f t="shared" si="16"/>
        <v/>
      </c>
      <c r="AO22" s="236" t="str">
        <f t="shared" si="17"/>
        <v/>
      </c>
      <c r="AP22">
        <v>87229</v>
      </c>
      <c r="AQ22" s="236">
        <f t="shared" si="18"/>
        <v>5605.9768637532134</v>
      </c>
    </row>
    <row r="23" spans="1:843 1044:1163" x14ac:dyDescent="0.25">
      <c r="A23" t="s">
        <v>338</v>
      </c>
      <c r="B23">
        <v>25.44</v>
      </c>
      <c r="D23">
        <v>670027.47</v>
      </c>
      <c r="E23" s="236">
        <f t="shared" si="0"/>
        <v>26337.557783018867</v>
      </c>
      <c r="F23">
        <v>149.97</v>
      </c>
      <c r="G23" s="236">
        <f t="shared" si="0"/>
        <v>5.8950471698113205</v>
      </c>
      <c r="I23" s="236" t="str">
        <f t="shared" si="1"/>
        <v/>
      </c>
      <c r="K23" s="236" t="str">
        <f t="shared" si="2"/>
        <v/>
      </c>
      <c r="M23" s="236" t="str">
        <f t="shared" si="3"/>
        <v/>
      </c>
      <c r="N23">
        <v>7011.59</v>
      </c>
      <c r="O23" s="236">
        <f t="shared" si="4"/>
        <v>275.6128144654088</v>
      </c>
      <c r="P23">
        <v>2459.31</v>
      </c>
      <c r="Q23" s="236">
        <f t="shared" si="5"/>
        <v>96.67099056603773</v>
      </c>
      <c r="R23">
        <v>71864.240000000005</v>
      </c>
      <c r="S23" s="236">
        <f t="shared" si="6"/>
        <v>2824.8522012578619</v>
      </c>
      <c r="T23">
        <v>895.42</v>
      </c>
      <c r="U23" s="236">
        <f t="shared" si="7"/>
        <v>35.197327044025151</v>
      </c>
      <c r="V23">
        <v>63945.04</v>
      </c>
      <c r="W23" s="236">
        <f t="shared" si="8"/>
        <v>2513.5628930817611</v>
      </c>
      <c r="Y23" s="236" t="str">
        <f t="shared" si="9"/>
        <v/>
      </c>
      <c r="AA23" s="236" t="str">
        <f t="shared" si="10"/>
        <v/>
      </c>
      <c r="AB23">
        <v>1027.23</v>
      </c>
      <c r="AC23" s="236">
        <f t="shared" si="11"/>
        <v>40.378537735849058</v>
      </c>
      <c r="AE23" s="236" t="str">
        <f t="shared" si="12"/>
        <v/>
      </c>
      <c r="AG23" s="236" t="str">
        <f t="shared" si="13"/>
        <v/>
      </c>
      <c r="AI23" s="236" t="str">
        <f t="shared" si="14"/>
        <v/>
      </c>
      <c r="AK23" s="236" t="str">
        <f t="shared" si="15"/>
        <v/>
      </c>
      <c r="AM23" s="236" t="str">
        <f t="shared" si="16"/>
        <v/>
      </c>
      <c r="AO23" s="236" t="str">
        <f t="shared" si="17"/>
        <v/>
      </c>
      <c r="AP23">
        <v>147352.79999999999</v>
      </c>
      <c r="AQ23" s="236">
        <f t="shared" si="18"/>
        <v>5792.169811320754</v>
      </c>
    </row>
    <row r="24" spans="1:843 1044:1163" x14ac:dyDescent="0.25">
      <c r="A24" t="s">
        <v>339</v>
      </c>
      <c r="B24">
        <v>5.16</v>
      </c>
      <c r="D24">
        <v>38982</v>
      </c>
      <c r="E24" s="236">
        <f t="shared" si="0"/>
        <v>7554.6511627906975</v>
      </c>
      <c r="F24">
        <v>1474</v>
      </c>
      <c r="G24" s="236">
        <f t="shared" si="0"/>
        <v>285.65891472868213</v>
      </c>
      <c r="I24" s="236" t="str">
        <f t="shared" si="1"/>
        <v/>
      </c>
      <c r="K24" s="236" t="str">
        <f t="shared" si="2"/>
        <v/>
      </c>
      <c r="M24" s="236" t="str">
        <f t="shared" si="3"/>
        <v/>
      </c>
      <c r="O24" s="236" t="str">
        <f t="shared" si="4"/>
        <v/>
      </c>
      <c r="P24">
        <v>168</v>
      </c>
      <c r="Q24" s="236">
        <f t="shared" si="5"/>
        <v>32.558139534883722</v>
      </c>
      <c r="R24">
        <v>8010</v>
      </c>
      <c r="S24" s="236">
        <f t="shared" si="6"/>
        <v>1552.3255813953488</v>
      </c>
      <c r="U24" s="236" t="str">
        <f t="shared" si="7"/>
        <v/>
      </c>
      <c r="V24">
        <v>13650</v>
      </c>
      <c r="W24" s="236">
        <f t="shared" si="8"/>
        <v>2645.3488372093025</v>
      </c>
      <c r="Y24" s="236" t="str">
        <f t="shared" si="9"/>
        <v/>
      </c>
      <c r="AA24" s="236" t="str">
        <f t="shared" si="10"/>
        <v/>
      </c>
      <c r="AC24" s="236" t="str">
        <f t="shared" si="11"/>
        <v/>
      </c>
      <c r="AE24" s="236" t="str">
        <f t="shared" si="12"/>
        <v/>
      </c>
      <c r="AG24" s="236" t="str">
        <f t="shared" si="13"/>
        <v/>
      </c>
      <c r="AI24" s="236" t="str">
        <f t="shared" si="14"/>
        <v/>
      </c>
      <c r="AJ24">
        <v>4222</v>
      </c>
      <c r="AK24" s="236">
        <f t="shared" si="15"/>
        <v>818.21705426356584</v>
      </c>
      <c r="AM24" s="236" t="str">
        <f t="shared" si="16"/>
        <v/>
      </c>
      <c r="AO24" s="236" t="str">
        <f t="shared" si="17"/>
        <v/>
      </c>
      <c r="AP24">
        <v>27524</v>
      </c>
      <c r="AQ24" s="236">
        <f t="shared" si="18"/>
        <v>5334.1085271317825</v>
      </c>
    </row>
    <row r="25" spans="1:843 1044:1163" x14ac:dyDescent="0.25">
      <c r="A25" t="s">
        <v>340</v>
      </c>
      <c r="B25">
        <v>7.88</v>
      </c>
      <c r="D25">
        <v>84059</v>
      </c>
      <c r="E25" s="236">
        <f t="shared" si="0"/>
        <v>10667.385786802031</v>
      </c>
      <c r="F25">
        <v>7243</v>
      </c>
      <c r="G25" s="236">
        <f t="shared" si="0"/>
        <v>919.16243654822335</v>
      </c>
      <c r="I25" s="236" t="str">
        <f t="shared" si="1"/>
        <v/>
      </c>
      <c r="K25" s="236" t="str">
        <f t="shared" si="2"/>
        <v/>
      </c>
      <c r="M25" s="236" t="str">
        <f t="shared" si="3"/>
        <v/>
      </c>
      <c r="N25">
        <v>1481</v>
      </c>
      <c r="O25" s="236">
        <f t="shared" si="4"/>
        <v>187.94416243654823</v>
      </c>
      <c r="P25">
        <v>457</v>
      </c>
      <c r="Q25" s="236">
        <f t="shared" si="5"/>
        <v>57.994923857868024</v>
      </c>
      <c r="R25">
        <v>12958</v>
      </c>
      <c r="S25" s="236">
        <f t="shared" si="6"/>
        <v>1644.4162436548224</v>
      </c>
      <c r="U25" s="236" t="str">
        <f t="shared" si="7"/>
        <v/>
      </c>
      <c r="V25">
        <v>8100</v>
      </c>
      <c r="W25" s="236">
        <f t="shared" si="8"/>
        <v>1027.9187817258883</v>
      </c>
      <c r="X25">
        <v>3254</v>
      </c>
      <c r="Y25" s="236">
        <f t="shared" si="9"/>
        <v>412.94416243654825</v>
      </c>
      <c r="AA25" s="236" t="str">
        <f t="shared" si="10"/>
        <v/>
      </c>
      <c r="AB25">
        <v>361</v>
      </c>
      <c r="AC25" s="236">
        <f t="shared" si="11"/>
        <v>45.81218274111675</v>
      </c>
      <c r="AE25" s="236" t="str">
        <f t="shared" si="12"/>
        <v/>
      </c>
      <c r="AF25">
        <v>446</v>
      </c>
      <c r="AG25" s="236">
        <f t="shared" si="13"/>
        <v>56.598984771573605</v>
      </c>
      <c r="AI25" s="236" t="str">
        <f t="shared" si="14"/>
        <v/>
      </c>
      <c r="AJ25">
        <v>8470</v>
      </c>
      <c r="AK25" s="236">
        <f t="shared" si="15"/>
        <v>1074.8730964467006</v>
      </c>
      <c r="AM25" s="236" t="str">
        <f t="shared" si="16"/>
        <v/>
      </c>
      <c r="AN25">
        <v>1548</v>
      </c>
      <c r="AO25" s="236">
        <f t="shared" si="17"/>
        <v>196.44670050761422</v>
      </c>
      <c r="AP25">
        <v>44318</v>
      </c>
      <c r="AQ25" s="236">
        <f t="shared" si="18"/>
        <v>5624.1116751269037</v>
      </c>
    </row>
    <row r="26" spans="1:843 1044:1163" x14ac:dyDescent="0.25">
      <c r="B26">
        <v>5.74</v>
      </c>
      <c r="D26">
        <v>22223</v>
      </c>
      <c r="E26" s="236">
        <f t="shared" si="0"/>
        <v>3871.6027874564456</v>
      </c>
      <c r="F26">
        <v>483</v>
      </c>
      <c r="G26" s="236">
        <f t="shared" si="0"/>
        <v>84.146341463414629</v>
      </c>
      <c r="I26" s="236" t="str">
        <f t="shared" si="1"/>
        <v/>
      </c>
      <c r="K26" s="236" t="str">
        <f t="shared" si="2"/>
        <v/>
      </c>
      <c r="M26" s="236" t="str">
        <f t="shared" si="3"/>
        <v/>
      </c>
      <c r="N26">
        <v>7031</v>
      </c>
      <c r="O26" s="236">
        <f t="shared" si="4"/>
        <v>1224.9128919860627</v>
      </c>
      <c r="P26">
        <v>1864</v>
      </c>
      <c r="Q26" s="236">
        <f t="shared" si="5"/>
        <v>324.73867595818814</v>
      </c>
      <c r="R26">
        <v>16273</v>
      </c>
      <c r="S26" s="236">
        <f t="shared" si="6"/>
        <v>2835.0174216027872</v>
      </c>
      <c r="U26" s="236" t="str">
        <f t="shared" si="7"/>
        <v/>
      </c>
      <c r="V26">
        <v>15150</v>
      </c>
      <c r="W26" s="236">
        <f t="shared" si="8"/>
        <v>2639.3728222996515</v>
      </c>
      <c r="X26">
        <v>13240</v>
      </c>
      <c r="Y26" s="236">
        <f t="shared" si="9"/>
        <v>2306.6202090592333</v>
      </c>
      <c r="AA26" s="236" t="str">
        <f t="shared" si="10"/>
        <v/>
      </c>
      <c r="AB26">
        <v>738</v>
      </c>
      <c r="AC26" s="236">
        <f t="shared" si="11"/>
        <v>128.57142857142856</v>
      </c>
      <c r="AE26" s="236" t="str">
        <f t="shared" si="12"/>
        <v/>
      </c>
      <c r="AF26">
        <v>176</v>
      </c>
      <c r="AG26" s="236">
        <f t="shared" si="13"/>
        <v>30.662020905923345</v>
      </c>
      <c r="AI26" s="236" t="str">
        <f t="shared" si="14"/>
        <v/>
      </c>
      <c r="AJ26">
        <v>20600</v>
      </c>
      <c r="AK26" s="236">
        <f t="shared" si="15"/>
        <v>3588.8501742160279</v>
      </c>
      <c r="AM26" s="236" t="str">
        <f t="shared" si="16"/>
        <v/>
      </c>
      <c r="AN26">
        <v>1142</v>
      </c>
      <c r="AO26" s="236">
        <f t="shared" si="17"/>
        <v>198.95470383275261</v>
      </c>
      <c r="AP26">
        <v>76697</v>
      </c>
      <c r="AQ26" s="236">
        <f t="shared" si="18"/>
        <v>13361.84668989547</v>
      </c>
    </row>
    <row r="27" spans="1:843 1044:1163" x14ac:dyDescent="0.25">
      <c r="B27">
        <v>5.97</v>
      </c>
      <c r="D27">
        <v>19242</v>
      </c>
      <c r="E27" s="236">
        <f t="shared" si="0"/>
        <v>3223.1155778894472</v>
      </c>
      <c r="G27" s="236" t="str">
        <f t="shared" si="0"/>
        <v/>
      </c>
      <c r="I27" s="236" t="str">
        <f t="shared" si="1"/>
        <v/>
      </c>
      <c r="K27" s="236" t="str">
        <f t="shared" si="2"/>
        <v/>
      </c>
      <c r="M27" s="236" t="str">
        <f t="shared" si="3"/>
        <v/>
      </c>
      <c r="N27">
        <v>1167</v>
      </c>
      <c r="O27" s="236">
        <f t="shared" si="4"/>
        <v>195.47738693467338</v>
      </c>
      <c r="P27">
        <v>1852</v>
      </c>
      <c r="Q27" s="236">
        <f t="shared" si="5"/>
        <v>310.21775544388612</v>
      </c>
      <c r="R27">
        <v>14630</v>
      </c>
      <c r="S27" s="236">
        <f t="shared" si="6"/>
        <v>2450.5862646566165</v>
      </c>
      <c r="U27" s="236" t="str">
        <f t="shared" si="7"/>
        <v/>
      </c>
      <c r="V27">
        <v>2995</v>
      </c>
      <c r="W27" s="236">
        <f t="shared" si="8"/>
        <v>501.67504187604692</v>
      </c>
      <c r="Y27" s="236" t="str">
        <f t="shared" si="9"/>
        <v/>
      </c>
      <c r="AA27" s="236" t="str">
        <f t="shared" si="10"/>
        <v/>
      </c>
      <c r="AB27">
        <v>190</v>
      </c>
      <c r="AC27" s="236">
        <f t="shared" si="11"/>
        <v>31.825795644891123</v>
      </c>
      <c r="AE27" s="236" t="str">
        <f t="shared" si="12"/>
        <v/>
      </c>
      <c r="AG27" s="236" t="str">
        <f t="shared" si="13"/>
        <v/>
      </c>
      <c r="AI27" s="236" t="str">
        <f t="shared" si="14"/>
        <v/>
      </c>
      <c r="AJ27">
        <v>7484</v>
      </c>
      <c r="AK27" s="236">
        <f t="shared" si="15"/>
        <v>1253.6013400335009</v>
      </c>
      <c r="AM27" s="236" t="str">
        <f t="shared" si="16"/>
        <v/>
      </c>
      <c r="AN27">
        <v>2425</v>
      </c>
      <c r="AO27" s="236">
        <f t="shared" si="17"/>
        <v>406.19765494137357</v>
      </c>
      <c r="AP27">
        <v>30743</v>
      </c>
      <c r="AQ27" s="236">
        <f t="shared" si="18"/>
        <v>5149.5812395309886</v>
      </c>
    </row>
    <row r="28" spans="1:843 1044:1163" x14ac:dyDescent="0.25">
      <c r="B28">
        <v>5.0199999999999996</v>
      </c>
      <c r="D28">
        <v>49697</v>
      </c>
      <c r="E28" s="236">
        <f t="shared" si="0"/>
        <v>9899.8007968127495</v>
      </c>
      <c r="G28" s="236" t="str">
        <f t="shared" si="0"/>
        <v/>
      </c>
      <c r="I28" s="236" t="str">
        <f t="shared" si="1"/>
        <v/>
      </c>
      <c r="K28" s="236" t="str">
        <f t="shared" si="2"/>
        <v/>
      </c>
      <c r="M28" s="236" t="str">
        <f t="shared" si="3"/>
        <v/>
      </c>
      <c r="N28">
        <v>429</v>
      </c>
      <c r="O28" s="236">
        <f t="shared" si="4"/>
        <v>85.458167330677298</v>
      </c>
      <c r="P28">
        <v>1491</v>
      </c>
      <c r="Q28" s="236">
        <f t="shared" si="5"/>
        <v>297.01195219123508</v>
      </c>
      <c r="R28">
        <v>12331</v>
      </c>
      <c r="S28" s="236">
        <f t="shared" si="6"/>
        <v>2456.374501992032</v>
      </c>
      <c r="U28" s="236" t="str">
        <f t="shared" si="7"/>
        <v/>
      </c>
      <c r="V28">
        <v>8482</v>
      </c>
      <c r="W28" s="236">
        <f t="shared" si="8"/>
        <v>1689.6414342629485</v>
      </c>
      <c r="X28">
        <v>6908</v>
      </c>
      <c r="Y28" s="236">
        <f t="shared" si="9"/>
        <v>1376.0956175298807</v>
      </c>
      <c r="AA28" s="236" t="str">
        <f t="shared" si="10"/>
        <v/>
      </c>
      <c r="AC28" s="236" t="str">
        <f t="shared" si="11"/>
        <v/>
      </c>
      <c r="AE28" s="236" t="str">
        <f t="shared" si="12"/>
        <v/>
      </c>
      <c r="AG28" s="236" t="str">
        <f t="shared" si="13"/>
        <v/>
      </c>
      <c r="AI28" s="236" t="str">
        <f t="shared" si="14"/>
        <v/>
      </c>
      <c r="AJ28">
        <v>3455</v>
      </c>
      <c r="AK28" s="236">
        <f t="shared" si="15"/>
        <v>688.24701195219131</v>
      </c>
      <c r="AM28" s="236" t="str">
        <f t="shared" si="16"/>
        <v/>
      </c>
      <c r="AN28">
        <v>789</v>
      </c>
      <c r="AO28" s="236">
        <f t="shared" si="17"/>
        <v>157.17131474103587</v>
      </c>
      <c r="AP28">
        <v>33885</v>
      </c>
      <c r="AQ28" s="236">
        <f t="shared" si="18"/>
        <v>6750.0000000000009</v>
      </c>
    </row>
    <row r="29" spans="1:843 1044:1163" x14ac:dyDescent="0.25">
      <c r="B29">
        <v>3.77</v>
      </c>
      <c r="D29">
        <v>17321</v>
      </c>
      <c r="E29" s="236">
        <f t="shared" si="0"/>
        <v>4594.4297082228113</v>
      </c>
      <c r="F29">
        <v>388</v>
      </c>
      <c r="G29" s="236">
        <f t="shared" si="0"/>
        <v>102.91777188328912</v>
      </c>
      <c r="I29" s="236" t="str">
        <f t="shared" si="1"/>
        <v/>
      </c>
      <c r="K29" s="236" t="str">
        <f t="shared" si="2"/>
        <v/>
      </c>
      <c r="M29" s="236" t="str">
        <f t="shared" si="3"/>
        <v/>
      </c>
      <c r="N29">
        <v>5707</v>
      </c>
      <c r="O29" s="236">
        <f t="shared" si="4"/>
        <v>1513.7931034482758</v>
      </c>
      <c r="P29">
        <v>513</v>
      </c>
      <c r="Q29" s="236">
        <f t="shared" si="5"/>
        <v>136.07427055702917</v>
      </c>
      <c r="R29">
        <v>11931</v>
      </c>
      <c r="S29" s="236">
        <f t="shared" si="6"/>
        <v>3164.7214854111407</v>
      </c>
      <c r="U29" s="236" t="str">
        <f t="shared" si="7"/>
        <v/>
      </c>
      <c r="V29">
        <v>3953</v>
      </c>
      <c r="W29" s="236">
        <f t="shared" si="8"/>
        <v>1048.5411140583553</v>
      </c>
      <c r="X29">
        <v>2109</v>
      </c>
      <c r="Y29" s="236">
        <f t="shared" si="9"/>
        <v>559.41644562334216</v>
      </c>
      <c r="AA29" s="236" t="str">
        <f t="shared" si="10"/>
        <v/>
      </c>
      <c r="AC29" s="236" t="str">
        <f t="shared" si="11"/>
        <v/>
      </c>
      <c r="AE29" s="236" t="str">
        <f t="shared" si="12"/>
        <v/>
      </c>
      <c r="AF29">
        <v>545</v>
      </c>
      <c r="AG29" s="236">
        <f t="shared" si="13"/>
        <v>144.56233421750662</v>
      </c>
      <c r="AI29" s="236" t="str">
        <f t="shared" si="14"/>
        <v/>
      </c>
      <c r="AJ29">
        <v>10808</v>
      </c>
      <c r="AK29" s="236">
        <f t="shared" si="15"/>
        <v>2866.8435013262601</v>
      </c>
      <c r="AM29" s="236" t="str">
        <f t="shared" si="16"/>
        <v/>
      </c>
      <c r="AN29">
        <v>825</v>
      </c>
      <c r="AO29" s="236">
        <f t="shared" si="17"/>
        <v>218.83289124668434</v>
      </c>
      <c r="AP29">
        <v>36779</v>
      </c>
      <c r="AQ29" s="236">
        <f t="shared" si="18"/>
        <v>9755.7029177718832</v>
      </c>
    </row>
    <row r="30" spans="1:843 1044:1163" x14ac:dyDescent="0.25">
      <c r="B30">
        <v>6</v>
      </c>
      <c r="D30">
        <v>70868</v>
      </c>
      <c r="E30" s="236">
        <f t="shared" si="0"/>
        <v>11811.333333333334</v>
      </c>
      <c r="F30">
        <v>957</v>
      </c>
      <c r="G30" s="236">
        <f t="shared" si="0"/>
        <v>159.5</v>
      </c>
      <c r="I30" s="236" t="str">
        <f t="shared" si="1"/>
        <v/>
      </c>
      <c r="K30" s="236" t="str">
        <f t="shared" si="2"/>
        <v/>
      </c>
      <c r="M30" s="236" t="str">
        <f t="shared" si="3"/>
        <v/>
      </c>
      <c r="N30">
        <v>3694</v>
      </c>
      <c r="O30" s="236">
        <f t="shared" si="4"/>
        <v>615.66666666666663</v>
      </c>
      <c r="P30">
        <v>1087</v>
      </c>
      <c r="Q30" s="236">
        <f t="shared" si="5"/>
        <v>181.16666666666666</v>
      </c>
      <c r="R30">
        <v>19057</v>
      </c>
      <c r="S30" s="236">
        <f t="shared" si="6"/>
        <v>3176.1666666666665</v>
      </c>
      <c r="U30" s="236" t="str">
        <f t="shared" si="7"/>
        <v/>
      </c>
      <c r="V30">
        <v>4884</v>
      </c>
      <c r="W30" s="236">
        <f t="shared" si="8"/>
        <v>814</v>
      </c>
      <c r="Y30" s="236" t="str">
        <f t="shared" si="9"/>
        <v/>
      </c>
      <c r="AA30" s="236" t="str">
        <f t="shared" si="10"/>
        <v/>
      </c>
      <c r="AB30">
        <v>8049</v>
      </c>
      <c r="AC30" s="236">
        <f t="shared" si="11"/>
        <v>1341.5</v>
      </c>
      <c r="AE30" s="236" t="str">
        <f t="shared" si="12"/>
        <v/>
      </c>
      <c r="AG30" s="236" t="str">
        <f t="shared" si="13"/>
        <v/>
      </c>
      <c r="AI30" s="236" t="str">
        <f t="shared" si="14"/>
        <v/>
      </c>
      <c r="AJ30">
        <v>15293</v>
      </c>
      <c r="AK30" s="236">
        <f t="shared" si="15"/>
        <v>2548.8333333333335</v>
      </c>
      <c r="AM30" s="236" t="str">
        <f t="shared" si="16"/>
        <v/>
      </c>
      <c r="AN30">
        <v>1307</v>
      </c>
      <c r="AO30" s="236">
        <f t="shared" si="17"/>
        <v>217.83333333333334</v>
      </c>
      <c r="AP30">
        <v>54328</v>
      </c>
      <c r="AQ30" s="236">
        <f t="shared" si="18"/>
        <v>9054.6666666666661</v>
      </c>
    </row>
    <row r="31" spans="1:843 1044:1163" x14ac:dyDescent="0.25">
      <c r="A31" t="s">
        <v>341</v>
      </c>
      <c r="B31">
        <v>41.349879999999999</v>
      </c>
      <c r="D31">
        <v>1080242.3999999999</v>
      </c>
      <c r="E31" s="236">
        <f t="shared" si="0"/>
        <v>26124.438571526687</v>
      </c>
      <c r="G31" s="236" t="str">
        <f t="shared" si="0"/>
        <v/>
      </c>
      <c r="I31" s="236" t="str">
        <f t="shared" si="1"/>
        <v/>
      </c>
      <c r="K31" s="236" t="str">
        <f t="shared" si="2"/>
        <v/>
      </c>
      <c r="M31" s="236" t="str">
        <f t="shared" si="3"/>
        <v/>
      </c>
      <c r="N31">
        <v>46693.87</v>
      </c>
      <c r="O31" s="236">
        <f t="shared" si="4"/>
        <v>1129.2383436179259</v>
      </c>
      <c r="P31">
        <v>2313.94</v>
      </c>
      <c r="Q31" s="236">
        <f t="shared" si="5"/>
        <v>55.960017296301707</v>
      </c>
      <c r="R31">
        <v>91123.6</v>
      </c>
      <c r="S31" s="236">
        <f t="shared" si="6"/>
        <v>2203.7210265180943</v>
      </c>
      <c r="T31">
        <v>145</v>
      </c>
      <c r="U31" s="236">
        <f t="shared" si="7"/>
        <v>3.506660720659891</v>
      </c>
      <c r="V31">
        <v>88576.24</v>
      </c>
      <c r="W31" s="236">
        <f t="shared" si="8"/>
        <v>2142.116010977541</v>
      </c>
      <c r="Y31" s="236" t="str">
        <f t="shared" si="9"/>
        <v/>
      </c>
      <c r="AA31" s="236" t="str">
        <f t="shared" si="10"/>
        <v/>
      </c>
      <c r="AC31" s="236" t="str">
        <f t="shared" si="11"/>
        <v/>
      </c>
      <c r="AD31">
        <v>3617.31</v>
      </c>
      <c r="AE31" s="236">
        <f t="shared" si="12"/>
        <v>87.4805440789671</v>
      </c>
      <c r="AF31">
        <v>1083</v>
      </c>
      <c r="AG31" s="236">
        <f t="shared" si="13"/>
        <v>26.19112800327353</v>
      </c>
      <c r="AI31" s="236" t="str">
        <f t="shared" si="14"/>
        <v/>
      </c>
      <c r="AJ31">
        <v>23677.69</v>
      </c>
      <c r="AK31" s="236">
        <f t="shared" si="15"/>
        <v>572.61810675145853</v>
      </c>
      <c r="AM31" s="236" t="str">
        <f t="shared" si="16"/>
        <v/>
      </c>
      <c r="AN31">
        <v>825</v>
      </c>
      <c r="AO31" s="236">
        <f t="shared" si="17"/>
        <v>19.951690307202828</v>
      </c>
      <c r="AP31">
        <v>258055.65</v>
      </c>
      <c r="AQ31" s="236">
        <f t="shared" si="18"/>
        <v>6240.7835282714241</v>
      </c>
    </row>
    <row r="32" spans="1:843 1044:1163" s="238" customFormat="1" x14ac:dyDescent="0.25">
      <c r="E32" s="239" t="str">
        <f t="shared" si="0"/>
        <v/>
      </c>
      <c r="G32" s="239" t="str">
        <f t="shared" si="0"/>
        <v/>
      </c>
      <c r="I32" s="239" t="str">
        <f t="shared" si="1"/>
        <v/>
      </c>
      <c r="K32" s="239" t="str">
        <f t="shared" si="2"/>
        <v/>
      </c>
      <c r="M32" s="239" t="str">
        <f t="shared" si="3"/>
        <v/>
      </c>
      <c r="O32" s="239" t="str">
        <f t="shared" si="4"/>
        <v/>
      </c>
      <c r="Q32" s="239" t="str">
        <f t="shared" si="5"/>
        <v/>
      </c>
      <c r="S32" s="239" t="str">
        <f t="shared" si="6"/>
        <v/>
      </c>
      <c r="U32" s="239" t="str">
        <f t="shared" si="7"/>
        <v/>
      </c>
      <c r="W32" s="239" t="str">
        <f t="shared" si="8"/>
        <v/>
      </c>
      <c r="Y32" s="239" t="str">
        <f t="shared" si="9"/>
        <v/>
      </c>
      <c r="AA32" s="239" t="str">
        <f t="shared" si="10"/>
        <v/>
      </c>
      <c r="AC32" s="239" t="str">
        <f t="shared" si="11"/>
        <v/>
      </c>
      <c r="AE32" s="239" t="str">
        <f t="shared" si="12"/>
        <v/>
      </c>
      <c r="AG32" s="239" t="str">
        <f t="shared" si="13"/>
        <v/>
      </c>
      <c r="AI32" s="239" t="str">
        <f t="shared" si="14"/>
        <v/>
      </c>
      <c r="AK32" s="239" t="str">
        <f t="shared" si="15"/>
        <v/>
      </c>
      <c r="AM32" s="239" t="str">
        <f t="shared" si="16"/>
        <v/>
      </c>
      <c r="AO32" s="239" t="str">
        <f t="shared" si="17"/>
        <v/>
      </c>
      <c r="AQ32" s="239" t="str">
        <f t="shared" si="18"/>
        <v/>
      </c>
      <c r="ADX32" s="240"/>
      <c r="ADY32" s="240"/>
      <c r="ADZ32" s="240"/>
      <c r="AEA32" s="240"/>
      <c r="AEB32" s="240"/>
      <c r="AEC32" s="240"/>
      <c r="AED32" s="240"/>
      <c r="AEE32" s="240"/>
      <c r="AEF32" s="240"/>
      <c r="AEG32" s="240"/>
      <c r="AEH32" s="240"/>
      <c r="AEI32" s="240"/>
      <c r="AEJ32" s="240"/>
      <c r="AEK32" s="240"/>
      <c r="AEL32" s="240"/>
      <c r="AEM32" s="240"/>
      <c r="AEN32" s="240"/>
      <c r="AEO32" s="240"/>
      <c r="AEP32" s="240"/>
      <c r="AEQ32" s="240"/>
      <c r="AER32" s="240"/>
      <c r="AES32" s="240"/>
      <c r="AET32" s="240"/>
      <c r="AEU32" s="240"/>
      <c r="AEV32" s="240"/>
      <c r="AEW32" s="240"/>
      <c r="AEX32" s="240"/>
      <c r="AEY32" s="240"/>
      <c r="AEZ32" s="240"/>
      <c r="AFA32" s="240"/>
      <c r="AFB32" s="240"/>
      <c r="AFC32" s="240"/>
      <c r="AFD32" s="240"/>
      <c r="AFE32" s="240"/>
      <c r="AFF32" s="240"/>
      <c r="AFG32" s="240"/>
      <c r="AFH32" s="240"/>
      <c r="AFI32" s="240"/>
      <c r="AFJ32" s="240"/>
      <c r="AFK32" s="240"/>
      <c r="AND32" s="241"/>
      <c r="ANE32" s="241"/>
      <c r="ANF32" s="241"/>
      <c r="ANG32" s="241"/>
      <c r="ANH32" s="241"/>
      <c r="ANI32" s="241"/>
      <c r="ANJ32" s="241"/>
      <c r="ANK32" s="241"/>
      <c r="ANL32" s="241"/>
      <c r="ANM32" s="241"/>
      <c r="ANN32" s="241"/>
      <c r="ANO32" s="241"/>
      <c r="ANP32" s="241"/>
      <c r="ANQ32" s="241"/>
      <c r="ANR32" s="241"/>
      <c r="ANS32" s="241"/>
      <c r="ANT32" s="241"/>
      <c r="ANU32" s="241"/>
      <c r="ANV32" s="241"/>
      <c r="ANW32" s="241"/>
      <c r="ANX32" s="241"/>
      <c r="ANY32" s="241"/>
      <c r="ANZ32" s="241"/>
      <c r="AOA32" s="241"/>
      <c r="AOB32" s="241"/>
      <c r="AOC32" s="241"/>
      <c r="AOD32" s="241"/>
      <c r="AOE32" s="241"/>
      <c r="AOF32" s="241"/>
      <c r="AOG32" s="241"/>
      <c r="AOH32" s="241"/>
      <c r="AOI32" s="241"/>
      <c r="AOJ32" s="241"/>
      <c r="AOK32" s="241"/>
      <c r="AOL32" s="241"/>
      <c r="AOM32" s="241"/>
      <c r="AON32" s="241"/>
      <c r="AOO32" s="241"/>
      <c r="AOP32" s="241"/>
      <c r="AOQ32" s="241"/>
      <c r="AOR32" s="241"/>
      <c r="AOS32" s="241"/>
      <c r="AOT32" s="241"/>
      <c r="AOU32" s="241"/>
      <c r="AOV32" s="241"/>
      <c r="AOW32" s="241"/>
      <c r="AOX32" s="241"/>
      <c r="AOY32" s="241"/>
      <c r="AOZ32" s="241"/>
      <c r="APA32" s="241"/>
      <c r="APB32" s="241"/>
      <c r="APC32" s="241"/>
      <c r="APD32" s="241"/>
      <c r="APE32" s="241"/>
      <c r="APF32" s="241"/>
      <c r="APG32" s="241"/>
      <c r="APH32" s="241"/>
      <c r="API32" s="241"/>
      <c r="APJ32" s="241"/>
      <c r="APK32" s="241"/>
      <c r="APL32" s="241"/>
      <c r="APM32" s="241"/>
      <c r="APN32" s="241"/>
      <c r="APO32" s="241"/>
      <c r="APP32" s="241"/>
      <c r="APQ32" s="241"/>
      <c r="APR32" s="241"/>
      <c r="APS32" s="241"/>
      <c r="APT32" s="241"/>
      <c r="APU32" s="241"/>
      <c r="APV32" s="241"/>
      <c r="APW32" s="241"/>
      <c r="APX32" s="241"/>
      <c r="APY32" s="241"/>
      <c r="APZ32" s="241"/>
      <c r="AQA32" s="241"/>
      <c r="AQB32" s="241"/>
      <c r="AQC32" s="241"/>
      <c r="AQD32" s="241"/>
      <c r="AQE32" s="241"/>
      <c r="AQF32" s="241"/>
      <c r="AQG32" s="241"/>
      <c r="AQH32" s="241"/>
      <c r="AQI32" s="241"/>
      <c r="AQJ32" s="241"/>
      <c r="AQK32" s="241"/>
      <c r="AQL32" s="241"/>
      <c r="AQM32" s="241"/>
      <c r="AQN32" s="241"/>
      <c r="AQO32" s="241"/>
      <c r="AQP32" s="241"/>
      <c r="AQQ32" s="241"/>
      <c r="AQR32" s="241"/>
      <c r="AQS32" s="241"/>
      <c r="AQT32" s="241"/>
      <c r="AQU32" s="241"/>
      <c r="AQV32" s="241"/>
      <c r="AQW32" s="241"/>
      <c r="AQX32" s="241"/>
      <c r="AQY32" s="241"/>
      <c r="AQZ32" s="241"/>
      <c r="ARA32" s="241"/>
      <c r="ARB32" s="241"/>
      <c r="ARC32" s="241"/>
      <c r="ARD32" s="241"/>
      <c r="ARE32" s="241"/>
      <c r="ARF32" s="241"/>
      <c r="ARG32" s="241"/>
      <c r="ARH32" s="241"/>
      <c r="ARI32" s="241"/>
      <c r="ARJ32" s="241"/>
      <c r="ARK32" s="241"/>
      <c r="ARL32" s="241"/>
      <c r="ARM32" s="241"/>
      <c r="ARN32" s="241"/>
      <c r="ARO32" s="241"/>
      <c r="ARP32" s="241"/>
      <c r="ARQ32" s="241"/>
      <c r="ARR32" s="241"/>
      <c r="ARS32" s="241"/>
    </row>
    <row r="33" spans="1:843 1044:1163" ht="15.75" thickBot="1" x14ac:dyDescent="0.3">
      <c r="B33">
        <f>SUM(B12:B31)</f>
        <v>199.51988</v>
      </c>
      <c r="D33" s="237">
        <f>SUM(D12:D31)</f>
        <v>3717591.8699999996</v>
      </c>
      <c r="E33" s="236">
        <f t="shared" si="0"/>
        <v>18632.688983173004</v>
      </c>
      <c r="G33" s="236" t="str">
        <f t="shared" si="0"/>
        <v/>
      </c>
      <c r="I33" s="236" t="str">
        <f t="shared" si="1"/>
        <v/>
      </c>
      <c r="K33" s="236" t="str">
        <f t="shared" si="2"/>
        <v/>
      </c>
      <c r="M33" s="236" t="str">
        <f t="shared" si="3"/>
        <v/>
      </c>
      <c r="O33" s="236" t="str">
        <f t="shared" si="4"/>
        <v/>
      </c>
      <c r="Q33" s="236" t="str">
        <f t="shared" si="5"/>
        <v/>
      </c>
      <c r="S33" s="236" t="str">
        <f t="shared" si="6"/>
        <v/>
      </c>
      <c r="U33" s="236" t="str">
        <f t="shared" si="7"/>
        <v/>
      </c>
      <c r="W33" s="236" t="str">
        <f t="shared" si="8"/>
        <v/>
      </c>
      <c r="Y33" s="236" t="str">
        <f t="shared" si="9"/>
        <v/>
      </c>
      <c r="AA33" s="236" t="str">
        <f t="shared" si="10"/>
        <v/>
      </c>
      <c r="AC33" s="236" t="str">
        <f t="shared" si="11"/>
        <v/>
      </c>
      <c r="AE33" s="236" t="str">
        <f t="shared" si="12"/>
        <v/>
      </c>
      <c r="AG33" s="236" t="str">
        <f t="shared" si="13"/>
        <v/>
      </c>
      <c r="AI33" s="236" t="str">
        <f t="shared" si="14"/>
        <v/>
      </c>
      <c r="AK33" s="236" t="str">
        <f t="shared" si="15"/>
        <v/>
      </c>
      <c r="AM33" s="236" t="str">
        <f t="shared" si="16"/>
        <v/>
      </c>
      <c r="AO33" s="236" t="str">
        <f t="shared" si="17"/>
        <v/>
      </c>
      <c r="AP33">
        <f>SUM(AP12:AP31)</f>
        <v>1385094.45</v>
      </c>
      <c r="AQ33" s="236">
        <f t="shared" si="18"/>
        <v>6942.1375453914661</v>
      </c>
    </row>
    <row r="34" spans="1:843 1044:1163" ht="15.75" thickBot="1" x14ac:dyDescent="0.3">
      <c r="A34" s="242" t="s">
        <v>342</v>
      </c>
      <c r="B34">
        <v>410191</v>
      </c>
      <c r="D34" s="791">
        <f>D33/B34</f>
        <v>9.0630751771735589</v>
      </c>
      <c r="E34" s="790"/>
      <c r="G34" s="236" t="str">
        <f t="shared" si="0"/>
        <v/>
      </c>
      <c r="I34" s="236" t="str">
        <f t="shared" si="1"/>
        <v/>
      </c>
      <c r="K34" s="236" t="str">
        <f t="shared" si="2"/>
        <v/>
      </c>
      <c r="M34" s="236" t="str">
        <f t="shared" si="3"/>
        <v/>
      </c>
      <c r="O34" s="236" t="str">
        <f t="shared" si="4"/>
        <v/>
      </c>
      <c r="Q34" s="236" t="str">
        <f t="shared" si="5"/>
        <v/>
      </c>
      <c r="S34" s="236" t="str">
        <f t="shared" si="6"/>
        <v/>
      </c>
      <c r="U34" s="236" t="str">
        <f t="shared" si="7"/>
        <v/>
      </c>
      <c r="W34" s="236" t="str">
        <f t="shared" si="8"/>
        <v/>
      </c>
      <c r="Y34" s="236" t="str">
        <f t="shared" si="9"/>
        <v/>
      </c>
      <c r="AA34" s="236" t="str">
        <f t="shared" si="10"/>
        <v/>
      </c>
      <c r="AC34" s="236" t="str">
        <f t="shared" si="11"/>
        <v/>
      </c>
      <c r="AE34" s="236" t="str">
        <f t="shared" si="12"/>
        <v/>
      </c>
      <c r="AG34" s="236" t="str">
        <f t="shared" si="13"/>
        <v/>
      </c>
      <c r="AI34" s="236" t="str">
        <f t="shared" si="14"/>
        <v/>
      </c>
      <c r="AK34" s="236" t="str">
        <f t="shared" si="15"/>
        <v/>
      </c>
      <c r="AM34" s="236" t="str">
        <f t="shared" si="16"/>
        <v/>
      </c>
      <c r="AO34" s="789" t="str">
        <f t="shared" si="17"/>
        <v/>
      </c>
      <c r="AP34" s="791">
        <f>AP33/B34</f>
        <v>3.3767060954530939</v>
      </c>
      <c r="AQ34" s="790"/>
    </row>
    <row r="35" spans="1:843 1044:1163" x14ac:dyDescent="0.25">
      <c r="E35" s="236" t="str">
        <f t="shared" si="0"/>
        <v/>
      </c>
      <c r="G35" s="236" t="str">
        <f t="shared" si="0"/>
        <v/>
      </c>
      <c r="I35" s="236" t="str">
        <f t="shared" si="1"/>
        <v/>
      </c>
      <c r="K35" s="236" t="str">
        <f t="shared" si="2"/>
        <v/>
      </c>
      <c r="M35" s="236" t="str">
        <f t="shared" si="3"/>
        <v/>
      </c>
      <c r="O35" s="236" t="str">
        <f t="shared" si="4"/>
        <v/>
      </c>
      <c r="Q35" s="236" t="str">
        <f t="shared" si="5"/>
        <v/>
      </c>
      <c r="S35" s="236" t="str">
        <f t="shared" si="6"/>
        <v/>
      </c>
      <c r="U35" s="236" t="str">
        <f t="shared" si="7"/>
        <v/>
      </c>
      <c r="W35" s="236" t="str">
        <f t="shared" si="8"/>
        <v/>
      </c>
      <c r="Y35" s="236" t="str">
        <f t="shared" si="9"/>
        <v/>
      </c>
      <c r="AA35" s="236" t="str">
        <f t="shared" si="10"/>
        <v/>
      </c>
      <c r="AC35" s="236" t="str">
        <f t="shared" si="11"/>
        <v/>
      </c>
      <c r="AE35" s="236" t="str">
        <f t="shared" si="12"/>
        <v/>
      </c>
      <c r="AG35" s="236" t="str">
        <f t="shared" si="13"/>
        <v/>
      </c>
      <c r="AI35" s="236" t="str">
        <f t="shared" si="14"/>
        <v/>
      </c>
      <c r="AK35" s="236" t="str">
        <f t="shared" si="15"/>
        <v/>
      </c>
      <c r="AM35" s="236" t="str">
        <f t="shared" si="16"/>
        <v/>
      </c>
      <c r="AO35" s="236" t="str">
        <f t="shared" si="17"/>
        <v/>
      </c>
      <c r="AQ35" s="236" t="str">
        <f t="shared" si="18"/>
        <v/>
      </c>
    </row>
    <row r="36" spans="1:843 1044:1163" s="238" customFormat="1" x14ac:dyDescent="0.25">
      <c r="E36" s="239" t="str">
        <f t="shared" si="0"/>
        <v/>
      </c>
      <c r="G36" s="239" t="str">
        <f t="shared" si="0"/>
        <v/>
      </c>
      <c r="I36" s="239" t="str">
        <f t="shared" si="1"/>
        <v/>
      </c>
      <c r="K36" s="239" t="str">
        <f t="shared" si="2"/>
        <v/>
      </c>
      <c r="M36" s="239" t="str">
        <f t="shared" si="3"/>
        <v/>
      </c>
      <c r="O36" s="239" t="str">
        <f t="shared" si="4"/>
        <v/>
      </c>
      <c r="Q36" s="239" t="str">
        <f t="shared" si="5"/>
        <v/>
      </c>
      <c r="S36" s="239" t="str">
        <f t="shared" si="6"/>
        <v/>
      </c>
      <c r="U36" s="239" t="str">
        <f t="shared" si="7"/>
        <v/>
      </c>
      <c r="W36" s="239" t="str">
        <f t="shared" si="8"/>
        <v/>
      </c>
      <c r="Y36" s="239" t="str">
        <f t="shared" si="9"/>
        <v/>
      </c>
      <c r="AA36" s="239" t="str">
        <f t="shared" si="10"/>
        <v/>
      </c>
      <c r="AC36" s="239" t="str">
        <f t="shared" si="11"/>
        <v/>
      </c>
      <c r="AE36" s="239" t="str">
        <f t="shared" si="12"/>
        <v/>
      </c>
      <c r="AG36" s="239" t="str">
        <f t="shared" si="13"/>
        <v/>
      </c>
      <c r="AI36" s="239" t="str">
        <f t="shared" si="14"/>
        <v/>
      </c>
      <c r="AK36" s="239" t="str">
        <f t="shared" si="15"/>
        <v/>
      </c>
      <c r="AM36" s="239" t="str">
        <f t="shared" si="16"/>
        <v/>
      </c>
      <c r="AO36" s="239" t="str">
        <f t="shared" si="17"/>
        <v/>
      </c>
      <c r="AQ36" s="239" t="str">
        <f t="shared" si="18"/>
        <v/>
      </c>
      <c r="ADX36" s="240"/>
      <c r="ADY36" s="240"/>
      <c r="ADZ36" s="240"/>
      <c r="AEA36" s="240"/>
      <c r="AEB36" s="240"/>
      <c r="AEC36" s="240"/>
      <c r="AED36" s="240"/>
      <c r="AEE36" s="240"/>
      <c r="AEF36" s="240"/>
      <c r="AEG36" s="240"/>
      <c r="AEH36" s="240"/>
      <c r="AEI36" s="240"/>
      <c r="AEJ36" s="240"/>
      <c r="AEK36" s="240"/>
      <c r="AEL36" s="240"/>
      <c r="AEM36" s="240"/>
      <c r="AEN36" s="240"/>
      <c r="AEO36" s="240"/>
      <c r="AEP36" s="240"/>
      <c r="AEQ36" s="240"/>
      <c r="AER36" s="240"/>
      <c r="AES36" s="240"/>
      <c r="AET36" s="240"/>
      <c r="AEU36" s="240"/>
      <c r="AEV36" s="240"/>
      <c r="AEW36" s="240"/>
      <c r="AEX36" s="240"/>
      <c r="AEY36" s="240"/>
      <c r="AEZ36" s="240"/>
      <c r="AFA36" s="240"/>
      <c r="AFB36" s="240"/>
      <c r="AFC36" s="240"/>
      <c r="AFD36" s="240"/>
      <c r="AFE36" s="240"/>
      <c r="AFF36" s="240"/>
      <c r="AFG36" s="240"/>
      <c r="AFH36" s="240"/>
      <c r="AFI36" s="240"/>
      <c r="AFJ36" s="240"/>
      <c r="AFK36" s="240"/>
      <c r="AND36" s="241"/>
      <c r="ANE36" s="241"/>
      <c r="ANF36" s="241"/>
      <c r="ANG36" s="241"/>
      <c r="ANH36" s="241"/>
      <c r="ANI36" s="241"/>
      <c r="ANJ36" s="241"/>
      <c r="ANK36" s="241"/>
      <c r="ANL36" s="241"/>
      <c r="ANM36" s="241"/>
      <c r="ANN36" s="241"/>
      <c r="ANO36" s="241"/>
      <c r="ANP36" s="241"/>
      <c r="ANQ36" s="241"/>
      <c r="ANR36" s="241"/>
      <c r="ANS36" s="241"/>
      <c r="ANT36" s="241"/>
      <c r="ANU36" s="241"/>
      <c r="ANV36" s="241"/>
      <c r="ANW36" s="241"/>
      <c r="ANX36" s="241"/>
      <c r="ANY36" s="241"/>
      <c r="ANZ36" s="241"/>
      <c r="AOA36" s="241"/>
      <c r="AOB36" s="241"/>
      <c r="AOC36" s="241"/>
      <c r="AOD36" s="241"/>
      <c r="AOE36" s="241"/>
      <c r="AOF36" s="241"/>
      <c r="AOG36" s="241"/>
      <c r="AOH36" s="241"/>
      <c r="AOI36" s="241"/>
      <c r="AOJ36" s="241"/>
      <c r="AOK36" s="241"/>
      <c r="AOL36" s="241"/>
      <c r="AOM36" s="241"/>
      <c r="AON36" s="241"/>
      <c r="AOO36" s="241"/>
      <c r="AOP36" s="241"/>
      <c r="AOQ36" s="241"/>
      <c r="AOR36" s="241"/>
      <c r="AOS36" s="241"/>
      <c r="AOT36" s="241"/>
      <c r="AOU36" s="241"/>
      <c r="AOV36" s="241"/>
      <c r="AOW36" s="241"/>
      <c r="AOX36" s="241"/>
      <c r="AOY36" s="241"/>
      <c r="AOZ36" s="241"/>
      <c r="APA36" s="241"/>
      <c r="APB36" s="241"/>
      <c r="APC36" s="241"/>
      <c r="APD36" s="241"/>
      <c r="APE36" s="241"/>
      <c r="APF36" s="241"/>
      <c r="APG36" s="241"/>
      <c r="APH36" s="241"/>
      <c r="API36" s="241"/>
      <c r="APJ36" s="241"/>
      <c r="APK36" s="241"/>
      <c r="APL36" s="241"/>
      <c r="APM36" s="241"/>
      <c r="APN36" s="241"/>
      <c r="APO36" s="241"/>
      <c r="APP36" s="241"/>
      <c r="APQ36" s="241"/>
      <c r="APR36" s="241"/>
      <c r="APS36" s="241"/>
      <c r="APT36" s="241"/>
      <c r="APU36" s="241"/>
      <c r="APV36" s="241"/>
      <c r="APW36" s="241"/>
      <c r="APX36" s="241"/>
      <c r="APY36" s="241"/>
      <c r="APZ36" s="241"/>
      <c r="AQA36" s="241"/>
      <c r="AQB36" s="241"/>
      <c r="AQC36" s="241"/>
      <c r="AQD36" s="241"/>
      <c r="AQE36" s="241"/>
      <c r="AQF36" s="241"/>
      <c r="AQG36" s="241"/>
      <c r="AQH36" s="241"/>
      <c r="AQI36" s="241"/>
      <c r="AQJ36" s="241"/>
      <c r="AQK36" s="241"/>
      <c r="AQL36" s="241"/>
      <c r="AQM36" s="241"/>
      <c r="AQN36" s="241"/>
      <c r="AQO36" s="241"/>
      <c r="AQP36" s="241"/>
      <c r="AQQ36" s="241"/>
      <c r="AQR36" s="241"/>
      <c r="AQS36" s="241"/>
      <c r="AQT36" s="241"/>
      <c r="AQU36" s="241"/>
      <c r="AQV36" s="241"/>
      <c r="AQW36" s="241"/>
      <c r="AQX36" s="241"/>
      <c r="AQY36" s="241"/>
      <c r="AQZ36" s="241"/>
      <c r="ARA36" s="241"/>
      <c r="ARB36" s="241"/>
      <c r="ARC36" s="241"/>
      <c r="ARD36" s="241"/>
      <c r="ARE36" s="241"/>
      <c r="ARF36" s="241"/>
      <c r="ARG36" s="241"/>
      <c r="ARH36" s="241"/>
      <c r="ARI36" s="241"/>
      <c r="ARJ36" s="241"/>
      <c r="ARK36" s="241"/>
      <c r="ARL36" s="241"/>
      <c r="ARM36" s="241"/>
      <c r="ARN36" s="241"/>
      <c r="ARO36" s="241"/>
      <c r="ARP36" s="241"/>
      <c r="ARQ36" s="241"/>
      <c r="ARR36" s="241"/>
      <c r="ARS36" s="241"/>
    </row>
    <row r="37" spans="1:843 1044:1163" ht="15.75" thickBot="1" x14ac:dyDescent="0.3">
      <c r="A37" t="s">
        <v>337</v>
      </c>
      <c r="B37">
        <v>2.3730000000000002</v>
      </c>
      <c r="D37">
        <v>59113.99</v>
      </c>
      <c r="E37" s="236">
        <f>IF(OR($B37=0,D37=0),"",D37/$B37)</f>
        <v>24911.078803202694</v>
      </c>
      <c r="G37" s="236" t="str">
        <f>IF(OR($B37=0,F37=0),"",F37/$B37)</f>
        <v/>
      </c>
      <c r="H37">
        <v>8</v>
      </c>
      <c r="I37" s="236">
        <f>IF(OR($B37=0,H37=0),"",H37/$B37)</f>
        <v>3.3712600084281497</v>
      </c>
      <c r="K37" s="236" t="str">
        <f>IF(OR($B37=0,J37=0),"",J37/$B37)</f>
        <v/>
      </c>
      <c r="M37" s="236" t="str">
        <f>IF(OR($B37=0,L37=0),"",L37/$B37)</f>
        <v/>
      </c>
      <c r="N37">
        <v>6018</v>
      </c>
      <c r="O37" s="236">
        <f>IF(OR($B37=0,N37=0),"",N37/$B37)</f>
        <v>2536.0303413400757</v>
      </c>
      <c r="P37">
        <v>297.14</v>
      </c>
      <c r="Q37" s="236">
        <f>IF(OR($B37=0,P37=0),"",P37/$B37)</f>
        <v>125.21702486304254</v>
      </c>
      <c r="R37">
        <v>9312.4</v>
      </c>
      <c r="S37" s="236">
        <f>IF(OR($B37=0,R37=0),"",R37/$B37)</f>
        <v>3924.3152128107877</v>
      </c>
      <c r="T37">
        <v>586</v>
      </c>
      <c r="U37" s="236">
        <f>IF(OR($B37=0,T37=0),"",T37/$B37)</f>
        <v>246.94479561736196</v>
      </c>
      <c r="V37">
        <v>11238.35</v>
      </c>
      <c r="W37" s="236">
        <f>IF(OR($B37=0,V37=0),"",V37/$B37)</f>
        <v>4735.9249894648119</v>
      </c>
      <c r="Y37" s="236" t="str">
        <f>IF(OR($B37=0,X37=0),"",X37/$B37)</f>
        <v/>
      </c>
      <c r="AA37" s="236" t="str">
        <f>IF(OR($B37=0,Z37=0),"",Z37/$B37)</f>
        <v/>
      </c>
      <c r="AC37" s="236" t="str">
        <f>IF(OR($B37=0,AB37=0),"",AB37/$B37)</f>
        <v/>
      </c>
      <c r="AD37">
        <v>74.38</v>
      </c>
      <c r="AE37" s="236">
        <f>IF(OR($B37=0,AD37=0),"",AD37/$B37)</f>
        <v>31.34428992836072</v>
      </c>
      <c r="AG37" s="236" t="str">
        <f>IF(OR($B37=0,AF37=0),"",AF37/$B37)</f>
        <v/>
      </c>
      <c r="AI37" s="236" t="str">
        <f>IF(OR($B37=0,AH37=0),"",AH37/$B37)</f>
        <v/>
      </c>
      <c r="AJ37">
        <v>7148.84</v>
      </c>
      <c r="AK37" s="236">
        <f>IF(OR($B37=0,AJ37=0),"",AJ37/$B37)</f>
        <v>3012.5747998314368</v>
      </c>
      <c r="AM37" s="236" t="str">
        <f>IF(OR($B37=0,AL37=0),"",AL37/$B37)</f>
        <v/>
      </c>
      <c r="AO37" s="236" t="str">
        <f>IF(OR($B37=0,AN37=0),"",AN37/$B37)</f>
        <v/>
      </c>
      <c r="AP37">
        <v>34683.11</v>
      </c>
      <c r="AQ37" s="236"/>
    </row>
    <row r="38" spans="1:843 1044:1163" ht="15.75" thickBot="1" x14ac:dyDescent="0.3">
      <c r="A38" s="242" t="s">
        <v>342</v>
      </c>
      <c r="B38">
        <v>3000</v>
      </c>
      <c r="D38" s="791">
        <f>D37/B38</f>
        <v>19.704663333333333</v>
      </c>
      <c r="E38" s="790"/>
      <c r="G38" s="236" t="str">
        <f t="shared" si="0"/>
        <v/>
      </c>
      <c r="I38" s="236" t="str">
        <f t="shared" si="1"/>
        <v/>
      </c>
      <c r="K38" s="236" t="str">
        <f t="shared" si="2"/>
        <v/>
      </c>
      <c r="M38" s="236" t="str">
        <f t="shared" si="3"/>
        <v/>
      </c>
      <c r="O38" s="236" t="str">
        <f t="shared" si="4"/>
        <v/>
      </c>
      <c r="Q38" s="236" t="str">
        <f t="shared" si="5"/>
        <v/>
      </c>
      <c r="S38" s="236" t="str">
        <f t="shared" si="6"/>
        <v/>
      </c>
      <c r="U38" s="236" t="str">
        <f t="shared" si="7"/>
        <v/>
      </c>
      <c r="W38" s="236" t="str">
        <f t="shared" si="8"/>
        <v/>
      </c>
      <c r="Y38" s="236" t="str">
        <f t="shared" si="9"/>
        <v/>
      </c>
      <c r="AA38" s="236" t="str">
        <f t="shared" si="10"/>
        <v/>
      </c>
      <c r="AC38" s="236" t="str">
        <f t="shared" si="11"/>
        <v/>
      </c>
      <c r="AE38" s="236" t="str">
        <f t="shared" si="12"/>
        <v/>
      </c>
      <c r="AG38" s="236" t="str">
        <f t="shared" si="13"/>
        <v/>
      </c>
      <c r="AI38" s="236" t="str">
        <f t="shared" si="14"/>
        <v/>
      </c>
      <c r="AK38" s="236" t="str">
        <f t="shared" si="15"/>
        <v/>
      </c>
      <c r="AM38" s="236" t="str">
        <f t="shared" si="16"/>
        <v/>
      </c>
      <c r="AO38" s="789" t="str">
        <f t="shared" si="17"/>
        <v/>
      </c>
      <c r="AP38" s="791">
        <f>AP37/B38</f>
        <v>11.561036666666666</v>
      </c>
      <c r="AQ38" s="790"/>
    </row>
    <row r="39" spans="1:843 1044:1163" x14ac:dyDescent="0.25">
      <c r="E39" s="236" t="str">
        <f t="shared" si="0"/>
        <v/>
      </c>
      <c r="G39" s="236" t="str">
        <f t="shared" si="0"/>
        <v/>
      </c>
      <c r="I39" s="236" t="str">
        <f t="shared" si="1"/>
        <v/>
      </c>
      <c r="K39" s="236" t="str">
        <f t="shared" si="2"/>
        <v/>
      </c>
      <c r="M39" s="236" t="str">
        <f t="shared" si="3"/>
        <v/>
      </c>
      <c r="O39" s="236" t="str">
        <f t="shared" si="4"/>
        <v/>
      </c>
      <c r="Q39" s="236" t="str">
        <f t="shared" si="5"/>
        <v/>
      </c>
      <c r="S39" s="236" t="str">
        <f t="shared" si="6"/>
        <v/>
      </c>
      <c r="U39" s="236" t="str">
        <f t="shared" si="7"/>
        <v/>
      </c>
      <c r="W39" s="236" t="str">
        <f t="shared" si="8"/>
        <v/>
      </c>
      <c r="Y39" s="236" t="str">
        <f t="shared" si="9"/>
        <v/>
      </c>
      <c r="AA39" s="236" t="str">
        <f t="shared" si="10"/>
        <v/>
      </c>
      <c r="AC39" s="236" t="str">
        <f t="shared" si="11"/>
        <v/>
      </c>
      <c r="AE39" s="236" t="str">
        <f t="shared" si="12"/>
        <v/>
      </c>
      <c r="AG39" s="236" t="str">
        <f t="shared" si="13"/>
        <v/>
      </c>
      <c r="AI39" s="236" t="str">
        <f t="shared" si="14"/>
        <v/>
      </c>
      <c r="AK39" s="236" t="str">
        <f t="shared" si="15"/>
        <v/>
      </c>
      <c r="AM39" s="236" t="str">
        <f t="shared" si="16"/>
        <v/>
      </c>
      <c r="AO39" s="236" t="str">
        <f t="shared" si="17"/>
        <v/>
      </c>
      <c r="AQ39" s="236" t="str">
        <f t="shared" si="18"/>
        <v/>
      </c>
    </row>
    <row r="40" spans="1:843 1044:1163" x14ac:dyDescent="0.25">
      <c r="E40" s="236" t="str">
        <f t="shared" si="0"/>
        <v/>
      </c>
      <c r="G40" s="236" t="str">
        <f t="shared" si="0"/>
        <v/>
      </c>
      <c r="I40" s="236" t="str">
        <f t="shared" si="1"/>
        <v/>
      </c>
      <c r="K40" s="236" t="str">
        <f t="shared" si="2"/>
        <v/>
      </c>
      <c r="M40" s="236" t="str">
        <f t="shared" si="3"/>
        <v/>
      </c>
      <c r="O40" s="236" t="str">
        <f t="shared" si="4"/>
        <v/>
      </c>
      <c r="Q40" s="236" t="str">
        <f t="shared" si="5"/>
        <v/>
      </c>
      <c r="S40" s="236" t="str">
        <f t="shared" si="6"/>
        <v/>
      </c>
      <c r="U40" s="236" t="str">
        <f t="shared" si="7"/>
        <v/>
      </c>
      <c r="W40" s="236" t="str">
        <f t="shared" si="8"/>
        <v/>
      </c>
      <c r="Y40" s="236" t="str">
        <f t="shared" si="9"/>
        <v/>
      </c>
      <c r="AA40" s="236" t="str">
        <f t="shared" si="10"/>
        <v/>
      </c>
      <c r="AC40" s="236" t="str">
        <f t="shared" si="11"/>
        <v/>
      </c>
      <c r="AE40" s="236" t="str">
        <f t="shared" si="12"/>
        <v/>
      </c>
      <c r="AG40" s="236" t="str">
        <f t="shared" si="13"/>
        <v/>
      </c>
      <c r="AI40" s="236" t="str">
        <f t="shared" si="14"/>
        <v/>
      </c>
      <c r="AK40" s="236" t="str">
        <f t="shared" si="15"/>
        <v/>
      </c>
      <c r="AM40" s="236" t="str">
        <f t="shared" si="16"/>
        <v/>
      </c>
      <c r="AO40" s="236" t="str">
        <f t="shared" si="17"/>
        <v/>
      </c>
      <c r="AQ40" s="236" t="str">
        <f t="shared" si="18"/>
        <v/>
      </c>
    </row>
    <row r="41" spans="1:843 1044:1163" x14ac:dyDescent="0.25">
      <c r="E41" s="236" t="str">
        <f t="shared" si="0"/>
        <v/>
      </c>
      <c r="G41" s="236" t="str">
        <f t="shared" si="0"/>
        <v/>
      </c>
      <c r="I41" s="236" t="str">
        <f t="shared" si="1"/>
        <v/>
      </c>
      <c r="K41" s="236" t="str">
        <f t="shared" si="2"/>
        <v/>
      </c>
      <c r="M41" s="236" t="str">
        <f t="shared" si="3"/>
        <v/>
      </c>
      <c r="O41" s="236" t="str">
        <f t="shared" si="4"/>
        <v/>
      </c>
      <c r="Q41" s="236" t="str">
        <f t="shared" si="5"/>
        <v/>
      </c>
      <c r="S41" s="236" t="str">
        <f t="shared" si="6"/>
        <v/>
      </c>
      <c r="U41" s="236" t="str">
        <f t="shared" si="7"/>
        <v/>
      </c>
      <c r="W41" s="236" t="str">
        <f t="shared" si="8"/>
        <v/>
      </c>
      <c r="Y41" s="236" t="str">
        <f t="shared" si="9"/>
        <v/>
      </c>
      <c r="AA41" s="236" t="str">
        <f t="shared" si="10"/>
        <v/>
      </c>
      <c r="AC41" s="236" t="str">
        <f t="shared" si="11"/>
        <v/>
      </c>
      <c r="AE41" s="236" t="str">
        <f t="shared" si="12"/>
        <v/>
      </c>
      <c r="AG41" s="236" t="str">
        <f t="shared" si="13"/>
        <v/>
      </c>
      <c r="AI41" s="236" t="str">
        <f t="shared" si="14"/>
        <v/>
      </c>
      <c r="AK41" s="236" t="str">
        <f t="shared" si="15"/>
        <v/>
      </c>
      <c r="AM41" s="236" t="str">
        <f t="shared" si="16"/>
        <v/>
      </c>
      <c r="AO41" s="236" t="str">
        <f t="shared" si="17"/>
        <v/>
      </c>
      <c r="AQ41" s="236" t="str">
        <f t="shared" si="18"/>
        <v/>
      </c>
    </row>
    <row r="42" spans="1:843 1044:1163" x14ac:dyDescent="0.25">
      <c r="A42" s="242" t="s">
        <v>451</v>
      </c>
      <c r="E42" s="236" t="str">
        <f t="shared" si="0"/>
        <v/>
      </c>
      <c r="G42" s="236" t="str">
        <f t="shared" si="0"/>
        <v/>
      </c>
      <c r="I42" s="236" t="str">
        <f t="shared" si="1"/>
        <v/>
      </c>
      <c r="K42" s="236" t="str">
        <f t="shared" si="2"/>
        <v/>
      </c>
      <c r="M42" s="236" t="str">
        <f t="shared" si="3"/>
        <v/>
      </c>
      <c r="O42" s="236" t="str">
        <f t="shared" si="4"/>
        <v/>
      </c>
      <c r="Q42" s="236" t="str">
        <f t="shared" si="5"/>
        <v/>
      </c>
      <c r="S42" s="236" t="str">
        <f t="shared" si="6"/>
        <v/>
      </c>
      <c r="U42" s="236" t="str">
        <f t="shared" si="7"/>
        <v/>
      </c>
      <c r="W42" s="236" t="str">
        <f t="shared" si="8"/>
        <v/>
      </c>
      <c r="Y42" s="236" t="str">
        <f t="shared" si="9"/>
        <v/>
      </c>
      <c r="AA42" s="236" t="str">
        <f t="shared" si="10"/>
        <v/>
      </c>
      <c r="AC42" s="236" t="str">
        <f t="shared" si="11"/>
        <v/>
      </c>
      <c r="AE42" s="236" t="str">
        <f t="shared" si="12"/>
        <v/>
      </c>
      <c r="AG42" s="236" t="str">
        <f t="shared" si="13"/>
        <v/>
      </c>
      <c r="AI42" s="236" t="str">
        <f t="shared" si="14"/>
        <v/>
      </c>
      <c r="AK42" s="236" t="str">
        <f t="shared" si="15"/>
        <v/>
      </c>
      <c r="AM42" s="236" t="str">
        <f t="shared" si="16"/>
        <v/>
      </c>
      <c r="AO42" s="236" t="str">
        <f t="shared" si="17"/>
        <v/>
      </c>
      <c r="AQ42" s="236" t="str">
        <f t="shared" si="18"/>
        <v/>
      </c>
    </row>
    <row r="43" spans="1:843 1044:1163" x14ac:dyDescent="0.25">
      <c r="E43" s="236" t="str">
        <f t="shared" si="0"/>
        <v/>
      </c>
      <c r="G43" s="236" t="str">
        <f t="shared" si="0"/>
        <v/>
      </c>
      <c r="I43" s="236" t="str">
        <f t="shared" si="1"/>
        <v/>
      </c>
      <c r="K43" s="236" t="str">
        <f t="shared" si="2"/>
        <v/>
      </c>
      <c r="M43" s="236" t="str">
        <f t="shared" si="3"/>
        <v/>
      </c>
      <c r="O43" s="236" t="str">
        <f t="shared" si="4"/>
        <v/>
      </c>
      <c r="Q43" s="236" t="str">
        <f t="shared" si="5"/>
        <v/>
      </c>
      <c r="S43" s="236" t="str">
        <f t="shared" si="6"/>
        <v/>
      </c>
      <c r="U43" s="236" t="str">
        <f t="shared" si="7"/>
        <v/>
      </c>
      <c r="W43" s="236" t="str">
        <f t="shared" si="8"/>
        <v/>
      </c>
      <c r="Y43" s="236" t="str">
        <f t="shared" si="9"/>
        <v/>
      </c>
      <c r="AA43" s="236" t="str">
        <f t="shared" si="10"/>
        <v/>
      </c>
      <c r="AC43" s="236" t="str">
        <f t="shared" si="11"/>
        <v/>
      </c>
      <c r="AE43" s="236" t="str">
        <f t="shared" si="12"/>
        <v/>
      </c>
      <c r="AG43" s="236" t="str">
        <f t="shared" si="13"/>
        <v/>
      </c>
      <c r="AI43" s="236" t="str">
        <f t="shared" si="14"/>
        <v/>
      </c>
      <c r="AK43" s="236" t="str">
        <f t="shared" si="15"/>
        <v/>
      </c>
      <c r="AM43" s="236" t="str">
        <f t="shared" si="16"/>
        <v/>
      </c>
      <c r="AO43" s="236" t="str">
        <f t="shared" si="17"/>
        <v/>
      </c>
      <c r="AQ43" s="236" t="str">
        <f t="shared" si="18"/>
        <v/>
      </c>
    </row>
    <row r="44" spans="1:843 1044:1163" x14ac:dyDescent="0.25">
      <c r="E44" s="236" t="str">
        <f t="shared" si="0"/>
        <v/>
      </c>
      <c r="G44" s="236" t="str">
        <f t="shared" si="0"/>
        <v/>
      </c>
      <c r="I44" s="236" t="str">
        <f t="shared" si="1"/>
        <v/>
      </c>
      <c r="K44" s="236" t="str">
        <f t="shared" si="2"/>
        <v/>
      </c>
      <c r="M44" s="236" t="str">
        <f t="shared" si="3"/>
        <v/>
      </c>
      <c r="O44" s="236" t="str">
        <f t="shared" si="4"/>
        <v/>
      </c>
      <c r="Q44" s="236" t="str">
        <f t="shared" si="5"/>
        <v/>
      </c>
      <c r="S44" s="236" t="str">
        <f t="shared" si="6"/>
        <v/>
      </c>
      <c r="U44" s="236" t="str">
        <f t="shared" si="7"/>
        <v/>
      </c>
      <c r="W44" s="236" t="str">
        <f t="shared" si="8"/>
        <v/>
      </c>
      <c r="Y44" s="236" t="str">
        <f t="shared" si="9"/>
        <v/>
      </c>
      <c r="AA44" s="236" t="str">
        <f t="shared" si="10"/>
        <v/>
      </c>
      <c r="AC44" s="236" t="str">
        <f t="shared" si="11"/>
        <v/>
      </c>
      <c r="AE44" s="236" t="str">
        <f t="shared" si="12"/>
        <v/>
      </c>
      <c r="AG44" s="236" t="str">
        <f t="shared" si="13"/>
        <v/>
      </c>
      <c r="AI44" s="236" t="str">
        <f t="shared" si="14"/>
        <v/>
      </c>
      <c r="AK44" s="236" t="str">
        <f t="shared" si="15"/>
        <v/>
      </c>
      <c r="AM44" s="236" t="str">
        <f t="shared" si="16"/>
        <v/>
      </c>
      <c r="AO44" s="236" t="str">
        <f t="shared" si="17"/>
        <v/>
      </c>
      <c r="AQ44" s="236" t="str">
        <f t="shared" si="18"/>
        <v/>
      </c>
    </row>
    <row r="45" spans="1:843 1044:1163" x14ac:dyDescent="0.25">
      <c r="E45" s="236" t="str">
        <f t="shared" si="0"/>
        <v/>
      </c>
      <c r="G45" s="236" t="str">
        <f t="shared" si="0"/>
        <v/>
      </c>
      <c r="I45" s="236" t="str">
        <f t="shared" si="1"/>
        <v/>
      </c>
      <c r="K45" s="236" t="str">
        <f t="shared" si="2"/>
        <v/>
      </c>
      <c r="M45" s="236" t="str">
        <f t="shared" si="3"/>
        <v/>
      </c>
      <c r="O45" s="236" t="str">
        <f t="shared" si="4"/>
        <v/>
      </c>
      <c r="Q45" s="236" t="str">
        <f t="shared" si="5"/>
        <v/>
      </c>
      <c r="S45" s="236" t="str">
        <f t="shared" si="6"/>
        <v/>
      </c>
      <c r="U45" s="236" t="str">
        <f t="shared" si="7"/>
        <v/>
      </c>
      <c r="W45" s="236" t="str">
        <f t="shared" si="8"/>
        <v/>
      </c>
      <c r="Y45" s="236" t="str">
        <f t="shared" si="9"/>
        <v/>
      </c>
      <c r="AA45" s="236" t="str">
        <f t="shared" si="10"/>
        <v/>
      </c>
      <c r="AC45" s="236" t="str">
        <f t="shared" si="11"/>
        <v/>
      </c>
      <c r="AE45" s="236" t="str">
        <f t="shared" si="12"/>
        <v/>
      </c>
      <c r="AG45" s="236" t="str">
        <f t="shared" si="13"/>
        <v/>
      </c>
      <c r="AI45" s="236" t="str">
        <f t="shared" si="14"/>
        <v/>
      </c>
      <c r="AK45" s="236" t="str">
        <f t="shared" si="15"/>
        <v/>
      </c>
      <c r="AM45" s="236" t="str">
        <f t="shared" si="16"/>
        <v/>
      </c>
      <c r="AO45" s="236" t="str">
        <f t="shared" si="17"/>
        <v/>
      </c>
      <c r="AQ45" s="236" t="str">
        <f t="shared" si="18"/>
        <v/>
      </c>
    </row>
    <row r="46" spans="1:843 1044:1163" x14ac:dyDescent="0.25">
      <c r="E46" s="236" t="str">
        <f t="shared" si="0"/>
        <v/>
      </c>
      <c r="G46" s="236" t="str">
        <f t="shared" si="0"/>
        <v/>
      </c>
      <c r="I46" s="236" t="str">
        <f t="shared" si="1"/>
        <v/>
      </c>
      <c r="K46" s="236" t="str">
        <f t="shared" si="2"/>
        <v/>
      </c>
      <c r="M46" s="236" t="str">
        <f t="shared" si="3"/>
        <v/>
      </c>
      <c r="O46" s="236" t="str">
        <f t="shared" si="4"/>
        <v/>
      </c>
      <c r="Q46" s="236" t="str">
        <f t="shared" si="5"/>
        <v/>
      </c>
      <c r="S46" s="236" t="str">
        <f t="shared" si="6"/>
        <v/>
      </c>
      <c r="U46" s="236" t="str">
        <f t="shared" si="7"/>
        <v/>
      </c>
      <c r="W46" s="236" t="str">
        <f t="shared" si="8"/>
        <v/>
      </c>
      <c r="Y46" s="236" t="str">
        <f t="shared" si="9"/>
        <v/>
      </c>
      <c r="AA46" s="236" t="str">
        <f t="shared" si="10"/>
        <v/>
      </c>
      <c r="AC46" s="236" t="str">
        <f t="shared" si="11"/>
        <v/>
      </c>
      <c r="AE46" s="236" t="str">
        <f t="shared" si="12"/>
        <v/>
      </c>
      <c r="AG46" s="236" t="str">
        <f t="shared" si="13"/>
        <v/>
      </c>
      <c r="AI46" s="236" t="str">
        <f t="shared" si="14"/>
        <v/>
      </c>
      <c r="AK46" s="236" t="str">
        <f t="shared" si="15"/>
        <v/>
      </c>
      <c r="AM46" s="236" t="str">
        <f t="shared" si="16"/>
        <v/>
      </c>
      <c r="AO46" s="236" t="str">
        <f t="shared" si="17"/>
        <v/>
      </c>
      <c r="AQ46" s="236" t="str">
        <f t="shared" si="18"/>
        <v/>
      </c>
    </row>
    <row r="47" spans="1:843 1044:1163" x14ac:dyDescent="0.25">
      <c r="E47" s="236" t="str">
        <f t="shared" si="0"/>
        <v/>
      </c>
      <c r="G47" s="236" t="str">
        <f t="shared" si="0"/>
        <v/>
      </c>
      <c r="I47" s="236" t="str">
        <f t="shared" si="1"/>
        <v/>
      </c>
      <c r="K47" s="236" t="str">
        <f t="shared" si="2"/>
        <v/>
      </c>
      <c r="M47" s="236" t="str">
        <f t="shared" si="3"/>
        <v/>
      </c>
      <c r="O47" s="236" t="str">
        <f t="shared" si="4"/>
        <v/>
      </c>
      <c r="Q47" s="236" t="str">
        <f t="shared" si="5"/>
        <v/>
      </c>
      <c r="S47" s="236" t="str">
        <f t="shared" si="6"/>
        <v/>
      </c>
      <c r="U47" s="236" t="str">
        <f t="shared" si="7"/>
        <v/>
      </c>
      <c r="W47" s="236" t="str">
        <f t="shared" si="8"/>
        <v/>
      </c>
      <c r="Y47" s="236" t="str">
        <f t="shared" si="9"/>
        <v/>
      </c>
      <c r="AA47" s="236" t="str">
        <f t="shared" si="10"/>
        <v/>
      </c>
      <c r="AC47" s="236" t="str">
        <f t="shared" si="11"/>
        <v/>
      </c>
      <c r="AE47" s="236" t="str">
        <f t="shared" si="12"/>
        <v/>
      </c>
      <c r="AG47" s="236" t="str">
        <f t="shared" si="13"/>
        <v/>
      </c>
      <c r="AI47" s="236" t="str">
        <f t="shared" si="14"/>
        <v/>
      </c>
      <c r="AK47" s="236" t="str">
        <f t="shared" si="15"/>
        <v/>
      </c>
      <c r="AM47" s="236" t="str">
        <f t="shared" si="16"/>
        <v/>
      </c>
      <c r="AO47" s="236" t="str">
        <f t="shared" si="17"/>
        <v/>
      </c>
      <c r="AQ47" s="236" t="str">
        <f t="shared" si="18"/>
        <v/>
      </c>
    </row>
    <row r="48" spans="1:843 1044:1163" x14ac:dyDescent="0.25">
      <c r="E48" s="236" t="str">
        <f t="shared" si="0"/>
        <v/>
      </c>
      <c r="G48" s="236" t="str">
        <f t="shared" si="0"/>
        <v/>
      </c>
      <c r="I48" s="236" t="str">
        <f t="shared" si="1"/>
        <v/>
      </c>
      <c r="K48" s="236" t="str">
        <f t="shared" si="2"/>
        <v/>
      </c>
      <c r="M48" s="236" t="str">
        <f t="shared" si="3"/>
        <v/>
      </c>
      <c r="O48" s="236" t="str">
        <f t="shared" si="4"/>
        <v/>
      </c>
      <c r="Q48" s="236" t="str">
        <f t="shared" si="5"/>
        <v/>
      </c>
      <c r="S48" s="236" t="str">
        <f t="shared" si="6"/>
        <v/>
      </c>
      <c r="U48" s="236" t="str">
        <f t="shared" si="7"/>
        <v/>
      </c>
      <c r="W48" s="236" t="str">
        <f t="shared" si="8"/>
        <v/>
      </c>
      <c r="Y48" s="236" t="str">
        <f t="shared" si="9"/>
        <v/>
      </c>
      <c r="AA48" s="236" t="str">
        <f t="shared" si="10"/>
        <v/>
      </c>
      <c r="AC48" s="236" t="str">
        <f t="shared" si="11"/>
        <v/>
      </c>
      <c r="AE48" s="236" t="str">
        <f t="shared" si="12"/>
        <v/>
      </c>
      <c r="AG48" s="236" t="str">
        <f t="shared" si="13"/>
        <v/>
      </c>
      <c r="AI48" s="236" t="str">
        <f t="shared" si="14"/>
        <v/>
      </c>
      <c r="AK48" s="236" t="str">
        <f t="shared" si="15"/>
        <v/>
      </c>
      <c r="AM48" s="236" t="str">
        <f t="shared" si="16"/>
        <v/>
      </c>
      <c r="AO48" s="236" t="str">
        <f t="shared" si="17"/>
        <v/>
      </c>
      <c r="AQ48" s="236" t="str">
        <f t="shared" si="18"/>
        <v/>
      </c>
    </row>
    <row r="49" spans="5:43" x14ac:dyDescent="0.25">
      <c r="E49" s="236" t="str">
        <f t="shared" si="0"/>
        <v/>
      </c>
      <c r="G49" s="236" t="str">
        <f t="shared" si="0"/>
        <v/>
      </c>
      <c r="I49" s="236" t="str">
        <f t="shared" si="1"/>
        <v/>
      </c>
      <c r="K49" s="236" t="str">
        <f t="shared" si="2"/>
        <v/>
      </c>
      <c r="M49" s="236" t="str">
        <f t="shared" si="3"/>
        <v/>
      </c>
      <c r="O49" s="236" t="str">
        <f t="shared" si="4"/>
        <v/>
      </c>
      <c r="Q49" s="236" t="str">
        <f t="shared" si="5"/>
        <v/>
      </c>
      <c r="S49" s="236" t="str">
        <f t="shared" si="6"/>
        <v/>
      </c>
      <c r="U49" s="236" t="str">
        <f t="shared" si="7"/>
        <v/>
      </c>
      <c r="W49" s="236" t="str">
        <f t="shared" si="8"/>
        <v/>
      </c>
      <c r="Y49" s="236" t="str">
        <f t="shared" si="9"/>
        <v/>
      </c>
      <c r="AA49" s="236" t="str">
        <f t="shared" si="10"/>
        <v/>
      </c>
      <c r="AC49" s="236" t="str">
        <f t="shared" si="11"/>
        <v/>
      </c>
      <c r="AE49" s="236" t="str">
        <f t="shared" si="12"/>
        <v/>
      </c>
      <c r="AG49" s="236" t="str">
        <f t="shared" si="13"/>
        <v/>
      </c>
      <c r="AI49" s="236" t="str">
        <f t="shared" si="14"/>
        <v/>
      </c>
      <c r="AK49" s="236" t="str">
        <f t="shared" si="15"/>
        <v/>
      </c>
      <c r="AM49" s="236" t="str">
        <f t="shared" si="16"/>
        <v/>
      </c>
      <c r="AO49" s="236" t="str">
        <f t="shared" si="17"/>
        <v/>
      </c>
      <c r="AQ49" s="236" t="str">
        <f t="shared" si="18"/>
        <v/>
      </c>
    </row>
    <row r="50" spans="5:43" x14ac:dyDescent="0.25">
      <c r="E50" s="236" t="str">
        <f t="shared" si="0"/>
        <v/>
      </c>
      <c r="G50" s="236" t="str">
        <f t="shared" si="0"/>
        <v/>
      </c>
      <c r="I50" s="236" t="str">
        <f t="shared" si="1"/>
        <v/>
      </c>
      <c r="K50" s="236" t="str">
        <f t="shared" si="2"/>
        <v/>
      </c>
      <c r="M50" s="236" t="str">
        <f t="shared" si="3"/>
        <v/>
      </c>
      <c r="O50" s="236" t="str">
        <f t="shared" si="4"/>
        <v/>
      </c>
      <c r="Q50" s="236" t="str">
        <f t="shared" si="5"/>
        <v/>
      </c>
      <c r="S50" s="236" t="str">
        <f t="shared" si="6"/>
        <v/>
      </c>
      <c r="U50" s="236" t="str">
        <f t="shared" si="7"/>
        <v/>
      </c>
      <c r="W50" s="236" t="str">
        <f t="shared" si="8"/>
        <v/>
      </c>
      <c r="Y50" s="236" t="str">
        <f t="shared" si="9"/>
        <v/>
      </c>
      <c r="AA50" s="236" t="str">
        <f t="shared" si="10"/>
        <v/>
      </c>
      <c r="AC50" s="236" t="str">
        <f t="shared" si="11"/>
        <v/>
      </c>
      <c r="AE50" s="236" t="str">
        <f t="shared" si="12"/>
        <v/>
      </c>
      <c r="AG50" s="236" t="str">
        <f t="shared" si="13"/>
        <v/>
      </c>
      <c r="AI50" s="236" t="str">
        <f t="shared" si="14"/>
        <v/>
      </c>
      <c r="AK50" s="236" t="str">
        <f t="shared" si="15"/>
        <v/>
      </c>
      <c r="AM50" s="236" t="str">
        <f t="shared" si="16"/>
        <v/>
      </c>
      <c r="AO50" s="236" t="str">
        <f t="shared" si="17"/>
        <v/>
      </c>
      <c r="AQ50" s="236" t="str">
        <f t="shared" si="18"/>
        <v/>
      </c>
    </row>
    <row r="51" spans="5:43" x14ac:dyDescent="0.25">
      <c r="E51" s="236" t="str">
        <f t="shared" si="0"/>
        <v/>
      </c>
      <c r="G51" s="236" t="str">
        <f t="shared" si="0"/>
        <v/>
      </c>
      <c r="I51" s="236" t="str">
        <f t="shared" si="1"/>
        <v/>
      </c>
      <c r="K51" s="236" t="str">
        <f t="shared" si="2"/>
        <v/>
      </c>
      <c r="M51" s="236" t="str">
        <f t="shared" si="3"/>
        <v/>
      </c>
      <c r="O51" s="236" t="str">
        <f t="shared" si="4"/>
        <v/>
      </c>
      <c r="Q51" s="236" t="str">
        <f t="shared" si="5"/>
        <v/>
      </c>
      <c r="S51" s="236" t="str">
        <f t="shared" si="6"/>
        <v/>
      </c>
      <c r="U51" s="236" t="str">
        <f t="shared" si="7"/>
        <v/>
      </c>
      <c r="W51" s="236" t="str">
        <f t="shared" si="8"/>
        <v/>
      </c>
      <c r="Y51" s="236" t="str">
        <f t="shared" si="9"/>
        <v/>
      </c>
      <c r="AA51" s="236" t="str">
        <f t="shared" si="10"/>
        <v/>
      </c>
      <c r="AC51" s="236" t="str">
        <f t="shared" si="11"/>
        <v/>
      </c>
      <c r="AE51" s="236" t="str">
        <f t="shared" si="12"/>
        <v/>
      </c>
      <c r="AG51" s="236" t="str">
        <f t="shared" si="13"/>
        <v/>
      </c>
      <c r="AI51" s="236" t="str">
        <f t="shared" si="14"/>
        <v/>
      </c>
      <c r="AK51" s="236" t="str">
        <f t="shared" si="15"/>
        <v/>
      </c>
      <c r="AM51" s="236" t="str">
        <f t="shared" si="16"/>
        <v/>
      </c>
      <c r="AO51" s="236" t="str">
        <f t="shared" si="17"/>
        <v/>
      </c>
      <c r="AQ51" s="236" t="str">
        <f t="shared" si="18"/>
        <v/>
      </c>
    </row>
    <row r="52" spans="5:43" x14ac:dyDescent="0.25">
      <c r="E52" s="236" t="str">
        <f t="shared" si="0"/>
        <v/>
      </c>
      <c r="G52" s="236" t="str">
        <f t="shared" si="0"/>
        <v/>
      </c>
      <c r="I52" s="236" t="str">
        <f t="shared" si="1"/>
        <v/>
      </c>
      <c r="K52" s="236" t="str">
        <f t="shared" si="2"/>
        <v/>
      </c>
      <c r="M52" s="236" t="str">
        <f t="shared" si="3"/>
        <v/>
      </c>
      <c r="O52" s="236" t="str">
        <f t="shared" si="4"/>
        <v/>
      </c>
      <c r="Q52" s="236" t="str">
        <f t="shared" si="5"/>
        <v/>
      </c>
      <c r="S52" s="236" t="str">
        <f t="shared" si="6"/>
        <v/>
      </c>
      <c r="U52" s="236" t="str">
        <f t="shared" si="7"/>
        <v/>
      </c>
      <c r="W52" s="236" t="str">
        <f t="shared" si="8"/>
        <v/>
      </c>
      <c r="Y52" s="236" t="str">
        <f t="shared" si="9"/>
        <v/>
      </c>
      <c r="AA52" s="236" t="str">
        <f t="shared" si="10"/>
        <v/>
      </c>
      <c r="AC52" s="236" t="str">
        <f t="shared" si="11"/>
        <v/>
      </c>
      <c r="AE52" s="236" t="str">
        <f t="shared" si="12"/>
        <v/>
      </c>
      <c r="AG52" s="236" t="str">
        <f t="shared" si="13"/>
        <v/>
      </c>
      <c r="AI52" s="236" t="str">
        <f t="shared" si="14"/>
        <v/>
      </c>
      <c r="AK52" s="236" t="str">
        <f t="shared" si="15"/>
        <v/>
      </c>
      <c r="AM52" s="236" t="str">
        <f t="shared" si="16"/>
        <v/>
      </c>
      <c r="AO52" s="236" t="str">
        <f t="shared" si="17"/>
        <v/>
      </c>
      <c r="AQ52" s="236" t="str">
        <f t="shared" si="18"/>
        <v/>
      </c>
    </row>
    <row r="53" spans="5:43" x14ac:dyDescent="0.25">
      <c r="E53" s="236" t="str">
        <f t="shared" si="0"/>
        <v/>
      </c>
      <c r="G53" s="236" t="str">
        <f t="shared" si="0"/>
        <v/>
      </c>
      <c r="I53" s="236" t="str">
        <f t="shared" si="1"/>
        <v/>
      </c>
      <c r="K53" s="236" t="str">
        <f t="shared" si="2"/>
        <v/>
      </c>
      <c r="M53" s="236" t="str">
        <f t="shared" si="3"/>
        <v/>
      </c>
      <c r="O53" s="236" t="str">
        <f t="shared" si="4"/>
        <v/>
      </c>
      <c r="Q53" s="236" t="str">
        <f t="shared" si="5"/>
        <v/>
      </c>
      <c r="S53" s="236" t="str">
        <f t="shared" si="6"/>
        <v/>
      </c>
      <c r="U53" s="236" t="str">
        <f t="shared" si="7"/>
        <v/>
      </c>
      <c r="W53" s="236" t="str">
        <f t="shared" si="8"/>
        <v/>
      </c>
      <c r="Y53" s="236" t="str">
        <f t="shared" si="9"/>
        <v/>
      </c>
      <c r="AA53" s="236" t="str">
        <f t="shared" si="10"/>
        <v/>
      </c>
      <c r="AC53" s="236" t="str">
        <f t="shared" si="11"/>
        <v/>
      </c>
      <c r="AE53" s="236" t="str">
        <f t="shared" si="12"/>
        <v/>
      </c>
      <c r="AG53" s="236" t="str">
        <f t="shared" si="13"/>
        <v/>
      </c>
      <c r="AI53" s="236" t="str">
        <f t="shared" si="14"/>
        <v/>
      </c>
      <c r="AK53" s="236" t="str">
        <f t="shared" si="15"/>
        <v/>
      </c>
      <c r="AM53" s="236" t="str">
        <f t="shared" si="16"/>
        <v/>
      </c>
      <c r="AO53" s="236" t="str">
        <f t="shared" si="17"/>
        <v/>
      </c>
      <c r="AQ53" s="236" t="str">
        <f t="shared" si="18"/>
        <v/>
      </c>
    </row>
    <row r="54" spans="5:43" x14ac:dyDescent="0.25">
      <c r="E54" s="236" t="str">
        <f t="shared" si="0"/>
        <v/>
      </c>
      <c r="G54" s="236" t="str">
        <f t="shared" si="0"/>
        <v/>
      </c>
      <c r="I54" s="236" t="str">
        <f t="shared" si="1"/>
        <v/>
      </c>
      <c r="K54" s="236" t="str">
        <f t="shared" si="2"/>
        <v/>
      </c>
      <c r="M54" s="236" t="str">
        <f t="shared" si="3"/>
        <v/>
      </c>
      <c r="O54" s="236" t="str">
        <f t="shared" si="4"/>
        <v/>
      </c>
      <c r="Q54" s="236" t="str">
        <f t="shared" si="5"/>
        <v/>
      </c>
      <c r="S54" s="236" t="str">
        <f t="shared" si="6"/>
        <v/>
      </c>
      <c r="U54" s="236" t="str">
        <f t="shared" si="7"/>
        <v/>
      </c>
      <c r="W54" s="236" t="str">
        <f t="shared" si="8"/>
        <v/>
      </c>
      <c r="Y54" s="236" t="str">
        <f t="shared" si="9"/>
        <v/>
      </c>
      <c r="AA54" s="236" t="str">
        <f t="shared" si="10"/>
        <v/>
      </c>
      <c r="AC54" s="236" t="str">
        <f t="shared" si="11"/>
        <v/>
      </c>
      <c r="AE54" s="236" t="str">
        <f t="shared" si="12"/>
        <v/>
      </c>
      <c r="AG54" s="236" t="str">
        <f t="shared" si="13"/>
        <v/>
      </c>
      <c r="AI54" s="236" t="str">
        <f t="shared" si="14"/>
        <v/>
      </c>
      <c r="AK54" s="236" t="str">
        <f t="shared" si="15"/>
        <v/>
      </c>
      <c r="AM54" s="236" t="str">
        <f t="shared" si="16"/>
        <v/>
      </c>
      <c r="AO54" s="236" t="str">
        <f t="shared" si="17"/>
        <v/>
      </c>
      <c r="AQ54" s="236" t="str">
        <f t="shared" si="18"/>
        <v/>
      </c>
    </row>
    <row r="55" spans="5:43" x14ac:dyDescent="0.25">
      <c r="E55" s="236" t="str">
        <f t="shared" si="0"/>
        <v/>
      </c>
      <c r="G55" s="236" t="str">
        <f t="shared" si="0"/>
        <v/>
      </c>
      <c r="I55" s="236" t="str">
        <f t="shared" si="1"/>
        <v/>
      </c>
      <c r="K55" s="236" t="str">
        <f t="shared" si="2"/>
        <v/>
      </c>
      <c r="M55" s="236" t="str">
        <f t="shared" si="3"/>
        <v/>
      </c>
      <c r="O55" s="236" t="str">
        <f t="shared" si="4"/>
        <v/>
      </c>
      <c r="Q55" s="236" t="str">
        <f t="shared" si="5"/>
        <v/>
      </c>
      <c r="S55" s="236" t="str">
        <f t="shared" si="6"/>
        <v/>
      </c>
      <c r="U55" s="236" t="str">
        <f t="shared" si="7"/>
        <v/>
      </c>
      <c r="W55" s="236" t="str">
        <f t="shared" si="8"/>
        <v/>
      </c>
      <c r="Y55" s="236" t="str">
        <f t="shared" si="9"/>
        <v/>
      </c>
      <c r="AA55" s="236" t="str">
        <f t="shared" si="10"/>
        <v/>
      </c>
      <c r="AC55" s="236" t="str">
        <f t="shared" si="11"/>
        <v/>
      </c>
      <c r="AE55" s="236" t="str">
        <f t="shared" si="12"/>
        <v/>
      </c>
      <c r="AG55" s="236" t="str">
        <f t="shared" si="13"/>
        <v/>
      </c>
      <c r="AI55" s="236" t="str">
        <f t="shared" si="14"/>
        <v/>
      </c>
      <c r="AK55" s="236" t="str">
        <f t="shared" si="15"/>
        <v/>
      </c>
      <c r="AM55" s="236" t="str">
        <f t="shared" si="16"/>
        <v/>
      </c>
      <c r="AO55" s="236" t="str">
        <f t="shared" si="17"/>
        <v/>
      </c>
      <c r="AQ55" s="236" t="str">
        <f t="shared" si="18"/>
        <v/>
      </c>
    </row>
    <row r="56" spans="5:43" x14ac:dyDescent="0.25">
      <c r="E56" s="236" t="str">
        <f t="shared" si="0"/>
        <v/>
      </c>
      <c r="G56" s="236" t="str">
        <f t="shared" si="0"/>
        <v/>
      </c>
      <c r="I56" s="236" t="str">
        <f t="shared" si="1"/>
        <v/>
      </c>
      <c r="K56" s="236" t="str">
        <f t="shared" si="2"/>
        <v/>
      </c>
      <c r="M56" s="236" t="str">
        <f t="shared" si="3"/>
        <v/>
      </c>
      <c r="O56" s="236" t="str">
        <f t="shared" si="4"/>
        <v/>
      </c>
      <c r="Q56" s="236" t="str">
        <f t="shared" si="5"/>
        <v/>
      </c>
      <c r="S56" s="236" t="str">
        <f t="shared" si="6"/>
        <v/>
      </c>
      <c r="U56" s="236" t="str">
        <f t="shared" si="7"/>
        <v/>
      </c>
      <c r="W56" s="236" t="str">
        <f t="shared" si="8"/>
        <v/>
      </c>
      <c r="Y56" s="236" t="str">
        <f t="shared" si="9"/>
        <v/>
      </c>
      <c r="AA56" s="236" t="str">
        <f t="shared" si="10"/>
        <v/>
      </c>
      <c r="AC56" s="236" t="str">
        <f t="shared" si="11"/>
        <v/>
      </c>
      <c r="AE56" s="236" t="str">
        <f t="shared" si="12"/>
        <v/>
      </c>
      <c r="AG56" s="236" t="str">
        <f t="shared" si="13"/>
        <v/>
      </c>
      <c r="AI56" s="236" t="str">
        <f t="shared" si="14"/>
        <v/>
      </c>
      <c r="AK56" s="236" t="str">
        <f t="shared" si="15"/>
        <v/>
      </c>
      <c r="AM56" s="236" t="str">
        <f t="shared" si="16"/>
        <v/>
      </c>
      <c r="AO56" s="236" t="str">
        <f t="shared" si="17"/>
        <v/>
      </c>
      <c r="AQ56" s="236" t="str">
        <f t="shared" si="18"/>
        <v/>
      </c>
    </row>
    <row r="57" spans="5:43" x14ac:dyDescent="0.25">
      <c r="E57" s="236" t="str">
        <f t="shared" si="0"/>
        <v/>
      </c>
      <c r="G57" s="236" t="str">
        <f t="shared" si="0"/>
        <v/>
      </c>
      <c r="I57" s="236" t="str">
        <f t="shared" si="1"/>
        <v/>
      </c>
      <c r="K57" s="236" t="str">
        <f t="shared" si="2"/>
        <v/>
      </c>
      <c r="M57" s="236" t="str">
        <f t="shared" si="3"/>
        <v/>
      </c>
      <c r="O57" s="236" t="str">
        <f t="shared" si="4"/>
        <v/>
      </c>
      <c r="Q57" s="236" t="str">
        <f t="shared" si="5"/>
        <v/>
      </c>
      <c r="S57" s="236" t="str">
        <f t="shared" si="6"/>
        <v/>
      </c>
      <c r="U57" s="236" t="str">
        <f t="shared" si="7"/>
        <v/>
      </c>
      <c r="W57" s="236" t="str">
        <f t="shared" si="8"/>
        <v/>
      </c>
      <c r="Y57" s="236" t="str">
        <f t="shared" si="9"/>
        <v/>
      </c>
      <c r="AA57" s="236" t="str">
        <f t="shared" si="10"/>
        <v/>
      </c>
      <c r="AC57" s="236" t="str">
        <f t="shared" si="11"/>
        <v/>
      </c>
      <c r="AE57" s="236" t="str">
        <f t="shared" si="12"/>
        <v/>
      </c>
      <c r="AG57" s="236" t="str">
        <f t="shared" si="13"/>
        <v/>
      </c>
      <c r="AI57" s="236" t="str">
        <f t="shared" si="14"/>
        <v/>
      </c>
      <c r="AK57" s="236" t="str">
        <f t="shared" si="15"/>
        <v/>
      </c>
      <c r="AM57" s="236" t="str">
        <f t="shared" si="16"/>
        <v/>
      </c>
      <c r="AO57" s="236" t="str">
        <f t="shared" si="17"/>
        <v/>
      </c>
      <c r="AQ57" s="236" t="str">
        <f t="shared" si="18"/>
        <v/>
      </c>
    </row>
    <row r="58" spans="5:43" x14ac:dyDescent="0.25">
      <c r="E58" s="236" t="str">
        <f t="shared" si="0"/>
        <v/>
      </c>
      <c r="G58" s="236" t="str">
        <f t="shared" si="0"/>
        <v/>
      </c>
      <c r="I58" s="236" t="str">
        <f t="shared" si="1"/>
        <v/>
      </c>
      <c r="K58" s="236" t="str">
        <f t="shared" si="2"/>
        <v/>
      </c>
      <c r="M58" s="236" t="str">
        <f t="shared" si="3"/>
        <v/>
      </c>
      <c r="O58" s="236" t="str">
        <f t="shared" si="4"/>
        <v/>
      </c>
      <c r="Q58" s="236" t="str">
        <f t="shared" si="5"/>
        <v/>
      </c>
      <c r="S58" s="236" t="str">
        <f t="shared" si="6"/>
        <v/>
      </c>
      <c r="U58" s="236" t="str">
        <f t="shared" si="7"/>
        <v/>
      </c>
      <c r="W58" s="236" t="str">
        <f t="shared" si="8"/>
        <v/>
      </c>
      <c r="Y58" s="236" t="str">
        <f t="shared" si="9"/>
        <v/>
      </c>
      <c r="AA58" s="236" t="str">
        <f t="shared" si="10"/>
        <v/>
      </c>
      <c r="AC58" s="236" t="str">
        <f t="shared" si="11"/>
        <v/>
      </c>
      <c r="AE58" s="236" t="str">
        <f t="shared" si="12"/>
        <v/>
      </c>
      <c r="AG58" s="236" t="str">
        <f t="shared" si="13"/>
        <v/>
      </c>
      <c r="AI58" s="236" t="str">
        <f t="shared" si="14"/>
        <v/>
      </c>
      <c r="AK58" s="236" t="str">
        <f t="shared" si="15"/>
        <v/>
      </c>
      <c r="AM58" s="236" t="str">
        <f t="shared" si="16"/>
        <v/>
      </c>
      <c r="AO58" s="236" t="str">
        <f t="shared" si="17"/>
        <v/>
      </c>
      <c r="AQ58" s="236" t="str">
        <f t="shared" si="18"/>
        <v/>
      </c>
    </row>
    <row r="59" spans="5:43" x14ac:dyDescent="0.25">
      <c r="E59" s="236" t="str">
        <f t="shared" si="0"/>
        <v/>
      </c>
      <c r="G59" s="236" t="str">
        <f t="shared" si="0"/>
        <v/>
      </c>
      <c r="I59" s="236" t="str">
        <f t="shared" si="1"/>
        <v/>
      </c>
      <c r="K59" s="236" t="str">
        <f t="shared" si="2"/>
        <v/>
      </c>
      <c r="M59" s="236" t="str">
        <f t="shared" si="3"/>
        <v/>
      </c>
      <c r="O59" s="236" t="str">
        <f t="shared" si="4"/>
        <v/>
      </c>
      <c r="Q59" s="236" t="str">
        <f t="shared" si="5"/>
        <v/>
      </c>
      <c r="S59" s="236" t="str">
        <f t="shared" si="6"/>
        <v/>
      </c>
      <c r="U59" s="236" t="str">
        <f t="shared" si="7"/>
        <v/>
      </c>
      <c r="W59" s="236" t="str">
        <f t="shared" si="8"/>
        <v/>
      </c>
      <c r="Y59" s="236" t="str">
        <f t="shared" si="9"/>
        <v/>
      </c>
      <c r="AA59" s="236" t="str">
        <f t="shared" si="10"/>
        <v/>
      </c>
      <c r="AC59" s="236" t="str">
        <f t="shared" si="11"/>
        <v/>
      </c>
      <c r="AE59" s="236" t="str">
        <f t="shared" si="12"/>
        <v/>
      </c>
      <c r="AG59" s="236" t="str">
        <f t="shared" si="13"/>
        <v/>
      </c>
      <c r="AI59" s="236" t="str">
        <f t="shared" si="14"/>
        <v/>
      </c>
      <c r="AK59" s="236" t="str">
        <f t="shared" si="15"/>
        <v/>
      </c>
      <c r="AM59" s="236" t="str">
        <f t="shared" si="16"/>
        <v/>
      </c>
      <c r="AO59" s="236" t="str">
        <f t="shared" si="17"/>
        <v/>
      </c>
      <c r="AQ59" s="236" t="str">
        <f t="shared" si="18"/>
        <v/>
      </c>
    </row>
    <row r="60" spans="5:43" x14ac:dyDescent="0.25">
      <c r="E60" s="236" t="str">
        <f t="shared" si="0"/>
        <v/>
      </c>
      <c r="G60" s="236" t="str">
        <f t="shared" si="0"/>
        <v/>
      </c>
      <c r="I60" s="236" t="str">
        <f t="shared" si="1"/>
        <v/>
      </c>
      <c r="K60" s="236" t="str">
        <f t="shared" si="2"/>
        <v/>
      </c>
      <c r="M60" s="236" t="str">
        <f t="shared" si="3"/>
        <v/>
      </c>
      <c r="O60" s="236" t="str">
        <f t="shared" si="4"/>
        <v/>
      </c>
      <c r="Q60" s="236" t="str">
        <f t="shared" si="5"/>
        <v/>
      </c>
      <c r="S60" s="236" t="str">
        <f t="shared" si="6"/>
        <v/>
      </c>
      <c r="U60" s="236" t="str">
        <f t="shared" si="7"/>
        <v/>
      </c>
      <c r="W60" s="236" t="str">
        <f t="shared" si="8"/>
        <v/>
      </c>
      <c r="Y60" s="236" t="str">
        <f t="shared" si="9"/>
        <v/>
      </c>
      <c r="AA60" s="236" t="str">
        <f t="shared" si="10"/>
        <v/>
      </c>
      <c r="AC60" s="236" t="str">
        <f t="shared" si="11"/>
        <v/>
      </c>
      <c r="AE60" s="236" t="str">
        <f t="shared" si="12"/>
        <v/>
      </c>
      <c r="AG60" s="236" t="str">
        <f t="shared" si="13"/>
        <v/>
      </c>
      <c r="AI60" s="236" t="str">
        <f t="shared" si="14"/>
        <v/>
      </c>
      <c r="AK60" s="236" t="str">
        <f t="shared" si="15"/>
        <v/>
      </c>
      <c r="AM60" s="236" t="str">
        <f t="shared" si="16"/>
        <v/>
      </c>
      <c r="AO60" s="236" t="str">
        <f t="shared" si="17"/>
        <v/>
      </c>
      <c r="AQ60" s="236" t="str">
        <f t="shared" si="18"/>
        <v/>
      </c>
    </row>
    <row r="61" spans="5:43" x14ac:dyDescent="0.25">
      <c r="E61" s="236" t="str">
        <f t="shared" si="0"/>
        <v/>
      </c>
      <c r="G61" s="236" t="str">
        <f t="shared" si="0"/>
        <v/>
      </c>
      <c r="I61" s="236" t="str">
        <f t="shared" si="1"/>
        <v/>
      </c>
      <c r="K61" s="236" t="str">
        <f t="shared" si="2"/>
        <v/>
      </c>
      <c r="M61" s="236" t="str">
        <f t="shared" si="3"/>
        <v/>
      </c>
      <c r="O61" s="236" t="str">
        <f t="shared" si="4"/>
        <v/>
      </c>
      <c r="Q61" s="236" t="str">
        <f t="shared" si="5"/>
        <v/>
      </c>
      <c r="S61" s="236" t="str">
        <f t="shared" si="6"/>
        <v/>
      </c>
      <c r="U61" s="236" t="str">
        <f t="shared" si="7"/>
        <v/>
      </c>
      <c r="W61" s="236" t="str">
        <f t="shared" si="8"/>
        <v/>
      </c>
      <c r="Y61" s="236" t="str">
        <f t="shared" si="9"/>
        <v/>
      </c>
      <c r="AA61" s="236" t="str">
        <f t="shared" si="10"/>
        <v/>
      </c>
      <c r="AC61" s="236" t="str">
        <f t="shared" si="11"/>
        <v/>
      </c>
      <c r="AE61" s="236" t="str">
        <f t="shared" si="12"/>
        <v/>
      </c>
      <c r="AG61" s="236" t="str">
        <f t="shared" si="13"/>
        <v/>
      </c>
      <c r="AI61" s="236" t="str">
        <f t="shared" si="14"/>
        <v/>
      </c>
      <c r="AK61" s="236" t="str">
        <f t="shared" si="15"/>
        <v/>
      </c>
      <c r="AM61" s="236" t="str">
        <f t="shared" si="16"/>
        <v/>
      </c>
      <c r="AO61" s="236" t="str">
        <f t="shared" si="17"/>
        <v/>
      </c>
      <c r="AQ61" s="236" t="str">
        <f t="shared" si="18"/>
        <v/>
      </c>
    </row>
    <row r="62" spans="5:43" x14ac:dyDescent="0.25">
      <c r="E62" s="236" t="str">
        <f t="shared" si="0"/>
        <v/>
      </c>
      <c r="G62" s="236" t="str">
        <f t="shared" si="0"/>
        <v/>
      </c>
      <c r="I62" s="236" t="str">
        <f t="shared" si="1"/>
        <v/>
      </c>
      <c r="K62" s="236" t="str">
        <f t="shared" si="2"/>
        <v/>
      </c>
      <c r="M62" s="236" t="str">
        <f t="shared" si="3"/>
        <v/>
      </c>
      <c r="O62" s="236" t="str">
        <f t="shared" si="4"/>
        <v/>
      </c>
      <c r="Q62" s="236" t="str">
        <f t="shared" si="5"/>
        <v/>
      </c>
      <c r="S62" s="236" t="str">
        <f t="shared" si="6"/>
        <v/>
      </c>
      <c r="U62" s="236" t="str">
        <f t="shared" si="7"/>
        <v/>
      </c>
      <c r="W62" s="236" t="str">
        <f t="shared" si="8"/>
        <v/>
      </c>
      <c r="Y62" s="236" t="str">
        <f t="shared" si="9"/>
        <v/>
      </c>
      <c r="AA62" s="236" t="str">
        <f t="shared" si="10"/>
        <v/>
      </c>
      <c r="AC62" s="236" t="str">
        <f t="shared" si="11"/>
        <v/>
      </c>
      <c r="AE62" s="236" t="str">
        <f t="shared" si="12"/>
        <v/>
      </c>
      <c r="AG62" s="236" t="str">
        <f t="shared" si="13"/>
        <v/>
      </c>
      <c r="AI62" s="236" t="str">
        <f t="shared" si="14"/>
        <v/>
      </c>
      <c r="AK62" s="236" t="str">
        <f t="shared" si="15"/>
        <v/>
      </c>
      <c r="AM62" s="236" t="str">
        <f t="shared" si="16"/>
        <v/>
      </c>
      <c r="AO62" s="236" t="str">
        <f t="shared" si="17"/>
        <v/>
      </c>
      <c r="AQ62" s="236" t="str">
        <f t="shared" si="18"/>
        <v/>
      </c>
    </row>
    <row r="63" spans="5:43" x14ac:dyDescent="0.25">
      <c r="E63" s="236" t="str">
        <f t="shared" si="0"/>
        <v/>
      </c>
      <c r="G63" s="236" t="str">
        <f t="shared" si="0"/>
        <v/>
      </c>
      <c r="I63" s="236" t="str">
        <f t="shared" si="1"/>
        <v/>
      </c>
      <c r="K63" s="236" t="str">
        <f t="shared" si="2"/>
        <v/>
      </c>
      <c r="M63" s="236" t="str">
        <f t="shared" si="3"/>
        <v/>
      </c>
      <c r="O63" s="236" t="str">
        <f t="shared" si="4"/>
        <v/>
      </c>
      <c r="Q63" s="236" t="str">
        <f t="shared" si="5"/>
        <v/>
      </c>
      <c r="S63" s="236" t="str">
        <f t="shared" si="6"/>
        <v/>
      </c>
      <c r="U63" s="236" t="str">
        <f t="shared" si="7"/>
        <v/>
      </c>
      <c r="W63" s="236" t="str">
        <f t="shared" si="8"/>
        <v/>
      </c>
      <c r="Y63" s="236" t="str">
        <f t="shared" si="9"/>
        <v/>
      </c>
      <c r="AA63" s="236" t="str">
        <f t="shared" si="10"/>
        <v/>
      </c>
      <c r="AC63" s="236" t="str">
        <f t="shared" si="11"/>
        <v/>
      </c>
      <c r="AE63" s="236" t="str">
        <f t="shared" si="12"/>
        <v/>
      </c>
      <c r="AG63" s="236" t="str">
        <f t="shared" si="13"/>
        <v/>
      </c>
      <c r="AI63" s="236" t="str">
        <f t="shared" si="14"/>
        <v/>
      </c>
      <c r="AK63" s="236" t="str">
        <f t="shared" si="15"/>
        <v/>
      </c>
      <c r="AM63" s="236" t="str">
        <f t="shared" si="16"/>
        <v/>
      </c>
      <c r="AO63" s="236" t="str">
        <f t="shared" si="17"/>
        <v/>
      </c>
      <c r="AQ63" s="236" t="str">
        <f t="shared" si="18"/>
        <v/>
      </c>
    </row>
    <row r="64" spans="5:43" x14ac:dyDescent="0.25">
      <c r="E64" s="236" t="str">
        <f t="shared" si="0"/>
        <v/>
      </c>
      <c r="G64" s="236" t="str">
        <f t="shared" si="0"/>
        <v/>
      </c>
      <c r="I64" s="236" t="str">
        <f t="shared" si="1"/>
        <v/>
      </c>
      <c r="K64" s="236" t="str">
        <f t="shared" si="2"/>
        <v/>
      </c>
      <c r="M64" s="236" t="str">
        <f t="shared" si="3"/>
        <v/>
      </c>
      <c r="O64" s="236" t="str">
        <f t="shared" si="4"/>
        <v/>
      </c>
      <c r="Q64" s="236" t="str">
        <f t="shared" si="5"/>
        <v/>
      </c>
      <c r="S64" s="236" t="str">
        <f t="shared" si="6"/>
        <v/>
      </c>
      <c r="U64" s="236" t="str">
        <f t="shared" si="7"/>
        <v/>
      </c>
      <c r="W64" s="236" t="str">
        <f t="shared" si="8"/>
        <v/>
      </c>
      <c r="Y64" s="236" t="str">
        <f t="shared" si="9"/>
        <v/>
      </c>
      <c r="AA64" s="236" t="str">
        <f t="shared" si="10"/>
        <v/>
      </c>
      <c r="AC64" s="236" t="str">
        <f t="shared" si="11"/>
        <v/>
      </c>
      <c r="AE64" s="236" t="str">
        <f t="shared" si="12"/>
        <v/>
      </c>
      <c r="AG64" s="236" t="str">
        <f t="shared" si="13"/>
        <v/>
      </c>
      <c r="AI64" s="236" t="str">
        <f t="shared" si="14"/>
        <v/>
      </c>
      <c r="AK64" s="236" t="str">
        <f t="shared" si="15"/>
        <v/>
      </c>
      <c r="AM64" s="236" t="str">
        <f t="shared" si="16"/>
        <v/>
      </c>
      <c r="AO64" s="236" t="str">
        <f t="shared" si="17"/>
        <v/>
      </c>
      <c r="AQ64" s="236" t="str">
        <f t="shared" si="18"/>
        <v/>
      </c>
    </row>
    <row r="65" spans="5:43" x14ac:dyDescent="0.25">
      <c r="E65" s="236" t="str">
        <f t="shared" si="0"/>
        <v/>
      </c>
      <c r="G65" s="236" t="str">
        <f t="shared" si="0"/>
        <v/>
      </c>
      <c r="I65" s="236" t="str">
        <f t="shared" si="1"/>
        <v/>
      </c>
      <c r="K65" s="236" t="str">
        <f t="shared" si="2"/>
        <v/>
      </c>
      <c r="M65" s="236" t="str">
        <f t="shared" si="3"/>
        <v/>
      </c>
      <c r="O65" s="236" t="str">
        <f t="shared" si="4"/>
        <v/>
      </c>
      <c r="Q65" s="236" t="str">
        <f t="shared" si="5"/>
        <v/>
      </c>
      <c r="S65" s="236" t="str">
        <f t="shared" si="6"/>
        <v/>
      </c>
      <c r="U65" s="236" t="str">
        <f t="shared" si="7"/>
        <v/>
      </c>
      <c r="W65" s="236" t="str">
        <f t="shared" si="8"/>
        <v/>
      </c>
      <c r="Y65" s="236" t="str">
        <f t="shared" si="9"/>
        <v/>
      </c>
      <c r="AA65" s="236" t="str">
        <f t="shared" si="10"/>
        <v/>
      </c>
      <c r="AC65" s="236" t="str">
        <f t="shared" si="11"/>
        <v/>
      </c>
      <c r="AE65" s="236" t="str">
        <f t="shared" si="12"/>
        <v/>
      </c>
      <c r="AG65" s="236" t="str">
        <f t="shared" si="13"/>
        <v/>
      </c>
      <c r="AI65" s="236" t="str">
        <f t="shared" si="14"/>
        <v/>
      </c>
      <c r="AK65" s="236" t="str">
        <f t="shared" si="15"/>
        <v/>
      </c>
      <c r="AM65" s="236" t="str">
        <f t="shared" si="16"/>
        <v/>
      </c>
      <c r="AO65" s="236" t="str">
        <f t="shared" si="17"/>
        <v/>
      </c>
      <c r="AQ65" s="236" t="str">
        <f t="shared" si="18"/>
        <v/>
      </c>
    </row>
    <row r="66" spans="5:43" x14ac:dyDescent="0.25">
      <c r="E66" s="236" t="str">
        <f t="shared" si="0"/>
        <v/>
      </c>
      <c r="G66" s="236" t="str">
        <f t="shared" si="0"/>
        <v/>
      </c>
      <c r="I66" s="236" t="str">
        <f t="shared" si="1"/>
        <v/>
      </c>
      <c r="K66" s="236" t="str">
        <f t="shared" si="2"/>
        <v/>
      </c>
      <c r="M66" s="236" t="str">
        <f t="shared" si="3"/>
        <v/>
      </c>
      <c r="O66" s="236" t="str">
        <f t="shared" si="4"/>
        <v/>
      </c>
      <c r="Q66" s="236" t="str">
        <f t="shared" si="5"/>
        <v/>
      </c>
      <c r="S66" s="236" t="str">
        <f t="shared" si="6"/>
        <v/>
      </c>
      <c r="U66" s="236" t="str">
        <f t="shared" si="7"/>
        <v/>
      </c>
      <c r="W66" s="236" t="str">
        <f t="shared" si="8"/>
        <v/>
      </c>
      <c r="Y66" s="236" t="str">
        <f t="shared" si="9"/>
        <v/>
      </c>
      <c r="AA66" s="236" t="str">
        <f t="shared" si="10"/>
        <v/>
      </c>
      <c r="AC66" s="236" t="str">
        <f t="shared" si="11"/>
        <v/>
      </c>
      <c r="AE66" s="236" t="str">
        <f t="shared" si="12"/>
        <v/>
      </c>
      <c r="AG66" s="236" t="str">
        <f t="shared" si="13"/>
        <v/>
      </c>
      <c r="AI66" s="236" t="str">
        <f t="shared" si="14"/>
        <v/>
      </c>
      <c r="AK66" s="236" t="str">
        <f t="shared" si="15"/>
        <v/>
      </c>
      <c r="AM66" s="236" t="str">
        <f t="shared" si="16"/>
        <v/>
      </c>
      <c r="AO66" s="236" t="str">
        <f t="shared" si="17"/>
        <v/>
      </c>
      <c r="AQ66" s="236" t="str">
        <f t="shared" si="18"/>
        <v/>
      </c>
    </row>
    <row r="67" spans="5:43" x14ac:dyDescent="0.25">
      <c r="E67" s="236" t="str">
        <f t="shared" si="0"/>
        <v/>
      </c>
      <c r="G67" s="236" t="str">
        <f t="shared" si="0"/>
        <v/>
      </c>
      <c r="I67" s="236" t="str">
        <f t="shared" si="1"/>
        <v/>
      </c>
      <c r="K67" s="236" t="str">
        <f t="shared" si="2"/>
        <v/>
      </c>
      <c r="M67" s="236" t="str">
        <f t="shared" si="3"/>
        <v/>
      </c>
      <c r="O67" s="236" t="str">
        <f t="shared" si="4"/>
        <v/>
      </c>
      <c r="Q67" s="236" t="str">
        <f t="shared" si="5"/>
        <v/>
      </c>
      <c r="S67" s="236" t="str">
        <f t="shared" si="6"/>
        <v/>
      </c>
      <c r="U67" s="236" t="str">
        <f t="shared" si="7"/>
        <v/>
      </c>
      <c r="W67" s="236" t="str">
        <f t="shared" si="8"/>
        <v/>
      </c>
      <c r="Y67" s="236" t="str">
        <f t="shared" si="9"/>
        <v/>
      </c>
      <c r="AA67" s="236" t="str">
        <f t="shared" si="10"/>
        <v/>
      </c>
      <c r="AC67" s="236" t="str">
        <f t="shared" si="11"/>
        <v/>
      </c>
      <c r="AE67" s="236" t="str">
        <f t="shared" si="12"/>
        <v/>
      </c>
      <c r="AG67" s="236" t="str">
        <f t="shared" si="13"/>
        <v/>
      </c>
      <c r="AI67" s="236" t="str">
        <f t="shared" si="14"/>
        <v/>
      </c>
      <c r="AK67" s="236" t="str">
        <f t="shared" si="15"/>
        <v/>
      </c>
      <c r="AM67" s="236" t="str">
        <f t="shared" si="16"/>
        <v/>
      </c>
      <c r="AO67" s="236" t="str">
        <f t="shared" si="17"/>
        <v/>
      </c>
      <c r="AQ67" s="236" t="str">
        <f t="shared" si="18"/>
        <v/>
      </c>
    </row>
    <row r="68" spans="5:43" x14ac:dyDescent="0.25">
      <c r="E68" s="236" t="str">
        <f t="shared" si="0"/>
        <v/>
      </c>
      <c r="G68" s="236" t="str">
        <f t="shared" si="0"/>
        <v/>
      </c>
      <c r="I68" s="236" t="str">
        <f t="shared" si="1"/>
        <v/>
      </c>
      <c r="K68" s="236" t="str">
        <f t="shared" si="2"/>
        <v/>
      </c>
      <c r="M68" s="236" t="str">
        <f t="shared" si="3"/>
        <v/>
      </c>
      <c r="O68" s="236" t="str">
        <f t="shared" si="4"/>
        <v/>
      </c>
      <c r="Q68" s="236" t="str">
        <f t="shared" si="5"/>
        <v/>
      </c>
      <c r="S68" s="236" t="str">
        <f t="shared" si="6"/>
        <v/>
      </c>
      <c r="U68" s="236" t="str">
        <f t="shared" si="7"/>
        <v/>
      </c>
      <c r="W68" s="236" t="str">
        <f t="shared" si="8"/>
        <v/>
      </c>
      <c r="Y68" s="236" t="str">
        <f t="shared" si="9"/>
        <v/>
      </c>
      <c r="AA68" s="236" t="str">
        <f t="shared" si="10"/>
        <v/>
      </c>
      <c r="AC68" s="236" t="str">
        <f t="shared" si="11"/>
        <v/>
      </c>
      <c r="AE68" s="236" t="str">
        <f t="shared" si="12"/>
        <v/>
      </c>
      <c r="AG68" s="236" t="str">
        <f t="shared" si="13"/>
        <v/>
      </c>
      <c r="AI68" s="236" t="str">
        <f t="shared" si="14"/>
        <v/>
      </c>
      <c r="AK68" s="236" t="str">
        <f t="shared" si="15"/>
        <v/>
      </c>
      <c r="AM68" s="236" t="str">
        <f t="shared" si="16"/>
        <v/>
      </c>
      <c r="AO68" s="236" t="str">
        <f t="shared" si="17"/>
        <v/>
      </c>
      <c r="AQ68" s="236" t="str">
        <f t="shared" si="18"/>
        <v/>
      </c>
    </row>
    <row r="69" spans="5:43" x14ac:dyDescent="0.25">
      <c r="E69" s="236" t="str">
        <f t="shared" si="0"/>
        <v/>
      </c>
      <c r="G69" s="236" t="str">
        <f t="shared" si="0"/>
        <v/>
      </c>
      <c r="I69" s="236" t="str">
        <f t="shared" si="1"/>
        <v/>
      </c>
      <c r="K69" s="236" t="str">
        <f t="shared" si="2"/>
        <v/>
      </c>
      <c r="M69" s="236" t="str">
        <f t="shared" si="3"/>
        <v/>
      </c>
      <c r="O69" s="236" t="str">
        <f t="shared" si="4"/>
        <v/>
      </c>
      <c r="Q69" s="236" t="str">
        <f t="shared" si="5"/>
        <v/>
      </c>
      <c r="S69" s="236" t="str">
        <f t="shared" si="6"/>
        <v/>
      </c>
      <c r="U69" s="236" t="str">
        <f t="shared" si="7"/>
        <v/>
      </c>
      <c r="W69" s="236" t="str">
        <f t="shared" si="8"/>
        <v/>
      </c>
      <c r="Y69" s="236" t="str">
        <f t="shared" si="9"/>
        <v/>
      </c>
      <c r="AA69" s="236" t="str">
        <f t="shared" si="10"/>
        <v/>
      </c>
      <c r="AC69" s="236" t="str">
        <f t="shared" si="11"/>
        <v/>
      </c>
      <c r="AE69" s="236" t="str">
        <f t="shared" si="12"/>
        <v/>
      </c>
      <c r="AG69" s="236" t="str">
        <f t="shared" si="13"/>
        <v/>
      </c>
      <c r="AI69" s="236" t="str">
        <f t="shared" si="14"/>
        <v/>
      </c>
      <c r="AK69" s="236" t="str">
        <f t="shared" si="15"/>
        <v/>
      </c>
      <c r="AM69" s="236" t="str">
        <f t="shared" si="16"/>
        <v/>
      </c>
      <c r="AO69" s="236" t="str">
        <f t="shared" si="17"/>
        <v/>
      </c>
      <c r="AQ69" s="236" t="str">
        <f t="shared" si="18"/>
        <v/>
      </c>
    </row>
    <row r="70" spans="5:43" x14ac:dyDescent="0.25">
      <c r="E70" s="236" t="str">
        <f t="shared" si="0"/>
        <v/>
      </c>
      <c r="G70" s="236" t="str">
        <f t="shared" si="0"/>
        <v/>
      </c>
      <c r="I70" s="236" t="str">
        <f t="shared" si="1"/>
        <v/>
      </c>
      <c r="K70" s="236" t="str">
        <f t="shared" si="2"/>
        <v/>
      </c>
      <c r="M70" s="236" t="str">
        <f t="shared" si="3"/>
        <v/>
      </c>
      <c r="O70" s="236" t="str">
        <f t="shared" si="4"/>
        <v/>
      </c>
      <c r="Q70" s="236" t="str">
        <f t="shared" si="5"/>
        <v/>
      </c>
      <c r="S70" s="236" t="str">
        <f t="shared" si="6"/>
        <v/>
      </c>
      <c r="U70" s="236" t="str">
        <f t="shared" si="7"/>
        <v/>
      </c>
      <c r="W70" s="236" t="str">
        <f t="shared" si="8"/>
        <v/>
      </c>
      <c r="Y70" s="236" t="str">
        <f t="shared" si="9"/>
        <v/>
      </c>
      <c r="AA70" s="236" t="str">
        <f t="shared" si="10"/>
        <v/>
      </c>
      <c r="AC70" s="236" t="str">
        <f t="shared" si="11"/>
        <v/>
      </c>
      <c r="AE70" s="236" t="str">
        <f t="shared" si="12"/>
        <v/>
      </c>
      <c r="AG70" s="236" t="str">
        <f t="shared" si="13"/>
        <v/>
      </c>
      <c r="AI70" s="236" t="str">
        <f t="shared" si="14"/>
        <v/>
      </c>
      <c r="AK70" s="236" t="str">
        <f t="shared" si="15"/>
        <v/>
      </c>
      <c r="AM70" s="236" t="str">
        <f t="shared" si="16"/>
        <v/>
      </c>
      <c r="AO70" s="236" t="str">
        <f t="shared" si="17"/>
        <v/>
      </c>
      <c r="AQ70" s="236" t="str">
        <f t="shared" si="18"/>
        <v/>
      </c>
    </row>
    <row r="71" spans="5:43" x14ac:dyDescent="0.25">
      <c r="E71" s="236" t="str">
        <f t="shared" si="0"/>
        <v/>
      </c>
      <c r="G71" s="236" t="str">
        <f t="shared" si="0"/>
        <v/>
      </c>
      <c r="I71" s="236" t="str">
        <f t="shared" si="1"/>
        <v/>
      </c>
      <c r="K71" s="236" t="str">
        <f t="shared" si="2"/>
        <v/>
      </c>
      <c r="M71" s="236" t="str">
        <f t="shared" si="3"/>
        <v/>
      </c>
      <c r="O71" s="236" t="str">
        <f t="shared" si="4"/>
        <v/>
      </c>
      <c r="Q71" s="236" t="str">
        <f t="shared" si="5"/>
        <v/>
      </c>
      <c r="S71" s="236" t="str">
        <f t="shared" si="6"/>
        <v/>
      </c>
      <c r="U71" s="236" t="str">
        <f t="shared" si="7"/>
        <v/>
      </c>
      <c r="W71" s="236" t="str">
        <f t="shared" si="8"/>
        <v/>
      </c>
      <c r="Y71" s="236" t="str">
        <f t="shared" si="9"/>
        <v/>
      </c>
      <c r="AA71" s="236" t="str">
        <f t="shared" si="10"/>
        <v/>
      </c>
      <c r="AC71" s="236" t="str">
        <f t="shared" si="11"/>
        <v/>
      </c>
      <c r="AE71" s="236" t="str">
        <f t="shared" si="12"/>
        <v/>
      </c>
      <c r="AG71" s="236" t="str">
        <f t="shared" si="13"/>
        <v/>
      </c>
      <c r="AI71" s="236" t="str">
        <f t="shared" si="14"/>
        <v/>
      </c>
      <c r="AK71" s="236" t="str">
        <f t="shared" si="15"/>
        <v/>
      </c>
      <c r="AM71" s="236" t="str">
        <f t="shared" si="16"/>
        <v/>
      </c>
      <c r="AO71" s="236" t="str">
        <f t="shared" si="17"/>
        <v/>
      </c>
      <c r="AQ71" s="236" t="str">
        <f t="shared" si="18"/>
        <v/>
      </c>
    </row>
    <row r="72" spans="5:43" x14ac:dyDescent="0.25">
      <c r="E72" s="236" t="str">
        <f t="shared" si="0"/>
        <v/>
      </c>
      <c r="G72" s="236" t="str">
        <f t="shared" si="0"/>
        <v/>
      </c>
      <c r="I72" s="236" t="str">
        <f t="shared" si="1"/>
        <v/>
      </c>
      <c r="K72" s="236" t="str">
        <f t="shared" si="2"/>
        <v/>
      </c>
      <c r="M72" s="236" t="str">
        <f t="shared" si="3"/>
        <v/>
      </c>
      <c r="O72" s="236" t="str">
        <f t="shared" si="4"/>
        <v/>
      </c>
      <c r="Q72" s="236" t="str">
        <f t="shared" si="5"/>
        <v/>
      </c>
      <c r="S72" s="236" t="str">
        <f t="shared" si="6"/>
        <v/>
      </c>
      <c r="U72" s="236" t="str">
        <f t="shared" si="7"/>
        <v/>
      </c>
      <c r="W72" s="236" t="str">
        <f t="shared" si="8"/>
        <v/>
      </c>
      <c r="Y72" s="236" t="str">
        <f t="shared" si="9"/>
        <v/>
      </c>
      <c r="AA72" s="236" t="str">
        <f t="shared" si="10"/>
        <v/>
      </c>
      <c r="AC72" s="236" t="str">
        <f t="shared" si="11"/>
        <v/>
      </c>
      <c r="AE72" s="236" t="str">
        <f t="shared" si="12"/>
        <v/>
      </c>
      <c r="AG72" s="236" t="str">
        <f t="shared" si="13"/>
        <v/>
      </c>
      <c r="AI72" s="236" t="str">
        <f t="shared" si="14"/>
        <v/>
      </c>
      <c r="AK72" s="236" t="str">
        <f t="shared" si="15"/>
        <v/>
      </c>
      <c r="AM72" s="236" t="str">
        <f t="shared" si="16"/>
        <v/>
      </c>
      <c r="AO72" s="236" t="str">
        <f t="shared" si="17"/>
        <v/>
      </c>
      <c r="AQ72" s="236" t="str">
        <f t="shared" si="18"/>
        <v/>
      </c>
    </row>
    <row r="73" spans="5:43" x14ac:dyDescent="0.25">
      <c r="E73" s="236" t="str">
        <f t="shared" si="0"/>
        <v/>
      </c>
      <c r="G73" s="236" t="str">
        <f t="shared" si="0"/>
        <v/>
      </c>
      <c r="I73" s="236" t="str">
        <f t="shared" si="1"/>
        <v/>
      </c>
      <c r="K73" s="236" t="str">
        <f t="shared" si="2"/>
        <v/>
      </c>
      <c r="M73" s="236" t="str">
        <f t="shared" si="3"/>
        <v/>
      </c>
      <c r="O73" s="236" t="str">
        <f t="shared" si="4"/>
        <v/>
      </c>
      <c r="Q73" s="236" t="str">
        <f t="shared" si="5"/>
        <v/>
      </c>
      <c r="S73" s="236" t="str">
        <f t="shared" si="6"/>
        <v/>
      </c>
      <c r="U73" s="236" t="str">
        <f t="shared" si="7"/>
        <v/>
      </c>
      <c r="W73" s="236" t="str">
        <f t="shared" si="8"/>
        <v/>
      </c>
      <c r="Y73" s="236" t="str">
        <f t="shared" si="9"/>
        <v/>
      </c>
      <c r="AA73" s="236" t="str">
        <f t="shared" si="10"/>
        <v/>
      </c>
      <c r="AC73" s="236" t="str">
        <f t="shared" si="11"/>
        <v/>
      </c>
      <c r="AE73" s="236" t="str">
        <f t="shared" si="12"/>
        <v/>
      </c>
      <c r="AG73" s="236" t="str">
        <f t="shared" si="13"/>
        <v/>
      </c>
      <c r="AI73" s="236" t="str">
        <f t="shared" si="14"/>
        <v/>
      </c>
      <c r="AK73" s="236" t="str">
        <f t="shared" si="15"/>
        <v/>
      </c>
      <c r="AM73" s="236" t="str">
        <f t="shared" si="16"/>
        <v/>
      </c>
      <c r="AO73" s="236" t="str">
        <f t="shared" si="17"/>
        <v/>
      </c>
      <c r="AQ73" s="236" t="str">
        <f t="shared" si="18"/>
        <v/>
      </c>
    </row>
    <row r="74" spans="5:43" x14ac:dyDescent="0.25">
      <c r="E74" s="236" t="str">
        <f t="shared" si="0"/>
        <v/>
      </c>
      <c r="G74" s="236" t="str">
        <f t="shared" si="0"/>
        <v/>
      </c>
      <c r="I74" s="236" t="str">
        <f t="shared" si="1"/>
        <v/>
      </c>
      <c r="K74" s="236" t="str">
        <f t="shared" si="2"/>
        <v/>
      </c>
      <c r="M74" s="236" t="str">
        <f t="shared" si="3"/>
        <v/>
      </c>
      <c r="O74" s="236" t="str">
        <f t="shared" si="4"/>
        <v/>
      </c>
      <c r="Q74" s="236" t="str">
        <f t="shared" si="5"/>
        <v/>
      </c>
      <c r="S74" s="236" t="str">
        <f t="shared" si="6"/>
        <v/>
      </c>
      <c r="U74" s="236" t="str">
        <f t="shared" si="7"/>
        <v/>
      </c>
      <c r="W74" s="236" t="str">
        <f t="shared" si="8"/>
        <v/>
      </c>
      <c r="Y74" s="236" t="str">
        <f t="shared" si="9"/>
        <v/>
      </c>
      <c r="AA74" s="236" t="str">
        <f t="shared" si="10"/>
        <v/>
      </c>
      <c r="AC74" s="236" t="str">
        <f t="shared" si="11"/>
        <v/>
      </c>
      <c r="AE74" s="236" t="str">
        <f t="shared" si="12"/>
        <v/>
      </c>
      <c r="AG74" s="236" t="str">
        <f t="shared" si="13"/>
        <v/>
      </c>
      <c r="AI74" s="236" t="str">
        <f t="shared" si="14"/>
        <v/>
      </c>
      <c r="AK74" s="236" t="str">
        <f t="shared" si="15"/>
        <v/>
      </c>
      <c r="AM74" s="236" t="str">
        <f t="shared" si="16"/>
        <v/>
      </c>
      <c r="AO74" s="236" t="str">
        <f t="shared" si="17"/>
        <v/>
      </c>
      <c r="AQ74" s="236" t="str">
        <f t="shared" si="18"/>
        <v/>
      </c>
    </row>
    <row r="75" spans="5:43" x14ac:dyDescent="0.25">
      <c r="E75" s="236" t="str">
        <f t="shared" si="0"/>
        <v/>
      </c>
      <c r="G75" s="236" t="str">
        <f t="shared" si="0"/>
        <v/>
      </c>
      <c r="I75" s="236" t="str">
        <f t="shared" si="1"/>
        <v/>
      </c>
      <c r="K75" s="236" t="str">
        <f t="shared" si="2"/>
        <v/>
      </c>
      <c r="M75" s="236" t="str">
        <f t="shared" si="3"/>
        <v/>
      </c>
      <c r="O75" s="236" t="str">
        <f t="shared" si="4"/>
        <v/>
      </c>
      <c r="Q75" s="236" t="str">
        <f t="shared" si="5"/>
        <v/>
      </c>
      <c r="S75" s="236" t="str">
        <f t="shared" si="6"/>
        <v/>
      </c>
      <c r="U75" s="236" t="str">
        <f t="shared" si="7"/>
        <v/>
      </c>
      <c r="W75" s="236" t="str">
        <f t="shared" si="8"/>
        <v/>
      </c>
      <c r="Y75" s="236" t="str">
        <f t="shared" si="9"/>
        <v/>
      </c>
      <c r="AA75" s="236" t="str">
        <f t="shared" si="10"/>
        <v/>
      </c>
      <c r="AC75" s="236" t="str">
        <f t="shared" si="11"/>
        <v/>
      </c>
      <c r="AE75" s="236" t="str">
        <f t="shared" si="12"/>
        <v/>
      </c>
      <c r="AG75" s="236" t="str">
        <f t="shared" si="13"/>
        <v/>
      </c>
      <c r="AI75" s="236" t="str">
        <f t="shared" si="14"/>
        <v/>
      </c>
      <c r="AK75" s="236" t="str">
        <f t="shared" si="15"/>
        <v/>
      </c>
      <c r="AM75" s="236" t="str">
        <f t="shared" si="16"/>
        <v/>
      </c>
      <c r="AO75" s="236" t="str">
        <f t="shared" si="17"/>
        <v/>
      </c>
      <c r="AQ75" s="236" t="str">
        <f t="shared" si="18"/>
        <v/>
      </c>
    </row>
    <row r="76" spans="5:43" x14ac:dyDescent="0.25">
      <c r="E76" s="236" t="str">
        <f t="shared" ref="E76:G139" si="19">IF(OR($B76=0,D76=0),"",D76/$B76)</f>
        <v/>
      </c>
      <c r="G76" s="236" t="str">
        <f t="shared" si="19"/>
        <v/>
      </c>
      <c r="I76" s="236" t="str">
        <f t="shared" ref="I76:I139" si="20">IF(OR($B76=0,H76=0),"",H76/$B76)</f>
        <v/>
      </c>
      <c r="K76" s="236" t="str">
        <f t="shared" ref="K76:K139" si="21">IF(OR($B76=0,J76=0),"",J76/$B76)</f>
        <v/>
      </c>
      <c r="M76" s="236" t="str">
        <f t="shared" ref="M76:M139" si="22">IF(OR($B76=0,L76=0),"",L76/$B76)</f>
        <v/>
      </c>
      <c r="O76" s="236" t="str">
        <f t="shared" ref="O76:O139" si="23">IF(OR($B76=0,N76=0),"",N76/$B76)</f>
        <v/>
      </c>
      <c r="Q76" s="236" t="str">
        <f t="shared" ref="Q76:Q139" si="24">IF(OR($B76=0,P76=0),"",P76/$B76)</f>
        <v/>
      </c>
      <c r="S76" s="236" t="str">
        <f t="shared" ref="S76:S139" si="25">IF(OR($B76=0,R76=0),"",R76/$B76)</f>
        <v/>
      </c>
      <c r="U76" s="236" t="str">
        <f t="shared" ref="U76:U139" si="26">IF(OR($B76=0,T76=0),"",T76/$B76)</f>
        <v/>
      </c>
      <c r="W76" s="236" t="str">
        <f t="shared" ref="W76:W139" si="27">IF(OR($B76=0,V76=0),"",V76/$B76)</f>
        <v/>
      </c>
      <c r="Y76" s="236" t="str">
        <f t="shared" ref="Y76:Y139" si="28">IF(OR($B76=0,X76=0),"",X76/$B76)</f>
        <v/>
      </c>
      <c r="AA76" s="236" t="str">
        <f t="shared" ref="AA76:AA139" si="29">IF(OR($B76=0,Z76=0),"",Z76/$B76)</f>
        <v/>
      </c>
      <c r="AC76" s="236" t="str">
        <f t="shared" ref="AC76:AC139" si="30">IF(OR($B76=0,AB76=0),"",AB76/$B76)</f>
        <v/>
      </c>
      <c r="AE76" s="236" t="str">
        <f t="shared" ref="AE76:AE139" si="31">IF(OR($B76=0,AD76=0),"",AD76/$B76)</f>
        <v/>
      </c>
      <c r="AG76" s="236" t="str">
        <f t="shared" ref="AG76:AG139" si="32">IF(OR($B76=0,AF76=0),"",AF76/$B76)</f>
        <v/>
      </c>
      <c r="AI76" s="236" t="str">
        <f t="shared" ref="AI76:AI139" si="33">IF(OR($B76=0,AH76=0),"",AH76/$B76)</f>
        <v/>
      </c>
      <c r="AK76" s="236" t="str">
        <f t="shared" ref="AK76:AK139" si="34">IF(OR($B76=0,AJ76=0),"",AJ76/$B76)</f>
        <v/>
      </c>
      <c r="AM76" s="236" t="str">
        <f t="shared" ref="AM76:AM139" si="35">IF(OR($B76=0,AL76=0),"",AL76/$B76)</f>
        <v/>
      </c>
      <c r="AO76" s="236" t="str">
        <f t="shared" ref="AO76:AO139" si="36">IF(OR($B76=0,AN76=0),"",AN76/$B76)</f>
        <v/>
      </c>
      <c r="AQ76" s="236" t="str">
        <f t="shared" ref="AQ76:AQ139" si="37">IF(OR($B76=0,AP76=0),"",AP76/$B76)</f>
        <v/>
      </c>
    </row>
    <row r="77" spans="5:43" x14ac:dyDescent="0.25">
      <c r="E77" s="236" t="str">
        <f t="shared" si="19"/>
        <v/>
      </c>
      <c r="G77" s="236" t="str">
        <f t="shared" si="19"/>
        <v/>
      </c>
      <c r="I77" s="236" t="str">
        <f t="shared" si="20"/>
        <v/>
      </c>
      <c r="K77" s="236" t="str">
        <f t="shared" si="21"/>
        <v/>
      </c>
      <c r="M77" s="236" t="str">
        <f t="shared" si="22"/>
        <v/>
      </c>
      <c r="O77" s="236" t="str">
        <f t="shared" si="23"/>
        <v/>
      </c>
      <c r="Q77" s="236" t="str">
        <f t="shared" si="24"/>
        <v/>
      </c>
      <c r="S77" s="236" t="str">
        <f t="shared" si="25"/>
        <v/>
      </c>
      <c r="U77" s="236" t="str">
        <f t="shared" si="26"/>
        <v/>
      </c>
      <c r="W77" s="236" t="str">
        <f t="shared" si="27"/>
        <v/>
      </c>
      <c r="Y77" s="236" t="str">
        <f t="shared" si="28"/>
        <v/>
      </c>
      <c r="AA77" s="236" t="str">
        <f t="shared" si="29"/>
        <v/>
      </c>
      <c r="AC77" s="236" t="str">
        <f t="shared" si="30"/>
        <v/>
      </c>
      <c r="AE77" s="236" t="str">
        <f t="shared" si="31"/>
        <v/>
      </c>
      <c r="AG77" s="236" t="str">
        <f t="shared" si="32"/>
        <v/>
      </c>
      <c r="AI77" s="236" t="str">
        <f t="shared" si="33"/>
        <v/>
      </c>
      <c r="AK77" s="236" t="str">
        <f t="shared" si="34"/>
        <v/>
      </c>
      <c r="AM77" s="236" t="str">
        <f t="shared" si="35"/>
        <v/>
      </c>
      <c r="AO77" s="236" t="str">
        <f t="shared" si="36"/>
        <v/>
      </c>
      <c r="AQ77" s="236" t="str">
        <f t="shared" si="37"/>
        <v/>
      </c>
    </row>
    <row r="78" spans="5:43" x14ac:dyDescent="0.25">
      <c r="E78" s="236" t="str">
        <f t="shared" si="19"/>
        <v/>
      </c>
      <c r="G78" s="236" t="str">
        <f t="shared" si="19"/>
        <v/>
      </c>
      <c r="I78" s="236" t="str">
        <f t="shared" si="20"/>
        <v/>
      </c>
      <c r="K78" s="236" t="str">
        <f t="shared" si="21"/>
        <v/>
      </c>
      <c r="M78" s="236" t="str">
        <f t="shared" si="22"/>
        <v/>
      </c>
      <c r="O78" s="236" t="str">
        <f t="shared" si="23"/>
        <v/>
      </c>
      <c r="Q78" s="236" t="str">
        <f t="shared" si="24"/>
        <v/>
      </c>
      <c r="S78" s="236" t="str">
        <f t="shared" si="25"/>
        <v/>
      </c>
      <c r="U78" s="236" t="str">
        <f t="shared" si="26"/>
        <v/>
      </c>
      <c r="W78" s="236" t="str">
        <f t="shared" si="27"/>
        <v/>
      </c>
      <c r="Y78" s="236" t="str">
        <f t="shared" si="28"/>
        <v/>
      </c>
      <c r="AA78" s="236" t="str">
        <f t="shared" si="29"/>
        <v/>
      </c>
      <c r="AC78" s="236" t="str">
        <f t="shared" si="30"/>
        <v/>
      </c>
      <c r="AE78" s="236" t="str">
        <f t="shared" si="31"/>
        <v/>
      </c>
      <c r="AG78" s="236" t="str">
        <f t="shared" si="32"/>
        <v/>
      </c>
      <c r="AI78" s="236" t="str">
        <f t="shared" si="33"/>
        <v/>
      </c>
      <c r="AK78" s="236" t="str">
        <f t="shared" si="34"/>
        <v/>
      </c>
      <c r="AM78" s="236" t="str">
        <f t="shared" si="35"/>
        <v/>
      </c>
      <c r="AO78" s="236" t="str">
        <f t="shared" si="36"/>
        <v/>
      </c>
      <c r="AQ78" s="236" t="str">
        <f t="shared" si="37"/>
        <v/>
      </c>
    </row>
    <row r="79" spans="5:43" x14ac:dyDescent="0.25">
      <c r="E79" s="236" t="str">
        <f t="shared" si="19"/>
        <v/>
      </c>
      <c r="G79" s="236" t="str">
        <f t="shared" si="19"/>
        <v/>
      </c>
      <c r="I79" s="236" t="str">
        <f t="shared" si="20"/>
        <v/>
      </c>
      <c r="K79" s="236" t="str">
        <f t="shared" si="21"/>
        <v/>
      </c>
      <c r="M79" s="236" t="str">
        <f t="shared" si="22"/>
        <v/>
      </c>
      <c r="O79" s="236" t="str">
        <f t="shared" si="23"/>
        <v/>
      </c>
      <c r="Q79" s="236" t="str">
        <f t="shared" si="24"/>
        <v/>
      </c>
      <c r="S79" s="236" t="str">
        <f t="shared" si="25"/>
        <v/>
      </c>
      <c r="U79" s="236" t="str">
        <f t="shared" si="26"/>
        <v/>
      </c>
      <c r="W79" s="236" t="str">
        <f t="shared" si="27"/>
        <v/>
      </c>
      <c r="Y79" s="236" t="str">
        <f t="shared" si="28"/>
        <v/>
      </c>
      <c r="AA79" s="236" t="str">
        <f t="shared" si="29"/>
        <v/>
      </c>
      <c r="AC79" s="236" t="str">
        <f t="shared" si="30"/>
        <v/>
      </c>
      <c r="AE79" s="236" t="str">
        <f t="shared" si="31"/>
        <v/>
      </c>
      <c r="AG79" s="236" t="str">
        <f t="shared" si="32"/>
        <v/>
      </c>
      <c r="AI79" s="236" t="str">
        <f t="shared" si="33"/>
        <v/>
      </c>
      <c r="AK79" s="236" t="str">
        <f t="shared" si="34"/>
        <v/>
      </c>
      <c r="AM79" s="236" t="str">
        <f t="shared" si="35"/>
        <v/>
      </c>
      <c r="AO79" s="236" t="str">
        <f t="shared" si="36"/>
        <v/>
      </c>
      <c r="AQ79" s="236" t="str">
        <f t="shared" si="37"/>
        <v/>
      </c>
    </row>
    <row r="80" spans="5:43" x14ac:dyDescent="0.25">
      <c r="E80" s="236" t="str">
        <f t="shared" si="19"/>
        <v/>
      </c>
      <c r="G80" s="236" t="str">
        <f t="shared" si="19"/>
        <v/>
      </c>
      <c r="I80" s="236" t="str">
        <f t="shared" si="20"/>
        <v/>
      </c>
      <c r="K80" s="236" t="str">
        <f t="shared" si="21"/>
        <v/>
      </c>
      <c r="M80" s="236" t="str">
        <f t="shared" si="22"/>
        <v/>
      </c>
      <c r="O80" s="236" t="str">
        <f t="shared" si="23"/>
        <v/>
      </c>
      <c r="Q80" s="236" t="str">
        <f t="shared" si="24"/>
        <v/>
      </c>
      <c r="S80" s="236" t="str">
        <f t="shared" si="25"/>
        <v/>
      </c>
      <c r="U80" s="236" t="str">
        <f t="shared" si="26"/>
        <v/>
      </c>
      <c r="W80" s="236" t="str">
        <f t="shared" si="27"/>
        <v/>
      </c>
      <c r="Y80" s="236" t="str">
        <f t="shared" si="28"/>
        <v/>
      </c>
      <c r="AA80" s="236" t="str">
        <f t="shared" si="29"/>
        <v/>
      </c>
      <c r="AC80" s="236" t="str">
        <f t="shared" si="30"/>
        <v/>
      </c>
      <c r="AE80" s="236" t="str">
        <f t="shared" si="31"/>
        <v/>
      </c>
      <c r="AG80" s="236" t="str">
        <f t="shared" si="32"/>
        <v/>
      </c>
      <c r="AI80" s="236" t="str">
        <f t="shared" si="33"/>
        <v/>
      </c>
      <c r="AK80" s="236" t="str">
        <f t="shared" si="34"/>
        <v/>
      </c>
      <c r="AM80" s="236" t="str">
        <f t="shared" si="35"/>
        <v/>
      </c>
      <c r="AO80" s="236" t="str">
        <f t="shared" si="36"/>
        <v/>
      </c>
      <c r="AQ80" s="236" t="str">
        <f t="shared" si="37"/>
        <v/>
      </c>
    </row>
    <row r="81" spans="5:43" x14ac:dyDescent="0.25">
      <c r="E81" s="236" t="str">
        <f t="shared" si="19"/>
        <v/>
      </c>
      <c r="G81" s="236" t="str">
        <f t="shared" si="19"/>
        <v/>
      </c>
      <c r="I81" s="236" t="str">
        <f t="shared" si="20"/>
        <v/>
      </c>
      <c r="K81" s="236" t="str">
        <f t="shared" si="21"/>
        <v/>
      </c>
      <c r="M81" s="236" t="str">
        <f t="shared" si="22"/>
        <v/>
      </c>
      <c r="O81" s="236" t="str">
        <f t="shared" si="23"/>
        <v/>
      </c>
      <c r="Q81" s="236" t="str">
        <f t="shared" si="24"/>
        <v/>
      </c>
      <c r="S81" s="236" t="str">
        <f t="shared" si="25"/>
        <v/>
      </c>
      <c r="U81" s="236" t="str">
        <f t="shared" si="26"/>
        <v/>
      </c>
      <c r="W81" s="236" t="str">
        <f t="shared" si="27"/>
        <v/>
      </c>
      <c r="Y81" s="236" t="str">
        <f t="shared" si="28"/>
        <v/>
      </c>
      <c r="AA81" s="236" t="str">
        <f t="shared" si="29"/>
        <v/>
      </c>
      <c r="AC81" s="236" t="str">
        <f t="shared" si="30"/>
        <v/>
      </c>
      <c r="AE81" s="236" t="str">
        <f t="shared" si="31"/>
        <v/>
      </c>
      <c r="AG81" s="236" t="str">
        <f t="shared" si="32"/>
        <v/>
      </c>
      <c r="AI81" s="236" t="str">
        <f t="shared" si="33"/>
        <v/>
      </c>
      <c r="AK81" s="236" t="str">
        <f t="shared" si="34"/>
        <v/>
      </c>
      <c r="AM81" s="236" t="str">
        <f t="shared" si="35"/>
        <v/>
      </c>
      <c r="AO81" s="236" t="str">
        <f t="shared" si="36"/>
        <v/>
      </c>
      <c r="AQ81" s="236" t="str">
        <f t="shared" si="37"/>
        <v/>
      </c>
    </row>
    <row r="82" spans="5:43" x14ac:dyDescent="0.25">
      <c r="E82" s="236" t="str">
        <f t="shared" si="19"/>
        <v/>
      </c>
      <c r="G82" s="236" t="str">
        <f t="shared" si="19"/>
        <v/>
      </c>
      <c r="I82" s="236" t="str">
        <f t="shared" si="20"/>
        <v/>
      </c>
      <c r="K82" s="236" t="str">
        <f t="shared" si="21"/>
        <v/>
      </c>
      <c r="M82" s="236" t="str">
        <f t="shared" si="22"/>
        <v/>
      </c>
      <c r="O82" s="236" t="str">
        <f t="shared" si="23"/>
        <v/>
      </c>
      <c r="Q82" s="236" t="str">
        <f t="shared" si="24"/>
        <v/>
      </c>
      <c r="S82" s="236" t="str">
        <f t="shared" si="25"/>
        <v/>
      </c>
      <c r="U82" s="236" t="str">
        <f t="shared" si="26"/>
        <v/>
      </c>
      <c r="W82" s="236" t="str">
        <f t="shared" si="27"/>
        <v/>
      </c>
      <c r="Y82" s="236" t="str">
        <f t="shared" si="28"/>
        <v/>
      </c>
      <c r="AA82" s="236" t="str">
        <f t="shared" si="29"/>
        <v/>
      </c>
      <c r="AC82" s="236" t="str">
        <f t="shared" si="30"/>
        <v/>
      </c>
      <c r="AE82" s="236" t="str">
        <f t="shared" si="31"/>
        <v/>
      </c>
      <c r="AG82" s="236" t="str">
        <f t="shared" si="32"/>
        <v/>
      </c>
      <c r="AI82" s="236" t="str">
        <f t="shared" si="33"/>
        <v/>
      </c>
      <c r="AK82" s="236" t="str">
        <f t="shared" si="34"/>
        <v/>
      </c>
      <c r="AM82" s="236" t="str">
        <f t="shared" si="35"/>
        <v/>
      </c>
      <c r="AO82" s="236" t="str">
        <f t="shared" si="36"/>
        <v/>
      </c>
      <c r="AQ82" s="236" t="str">
        <f t="shared" si="37"/>
        <v/>
      </c>
    </row>
    <row r="83" spans="5:43" x14ac:dyDescent="0.25">
      <c r="E83" s="236" t="str">
        <f t="shared" si="19"/>
        <v/>
      </c>
      <c r="G83" s="236" t="str">
        <f t="shared" si="19"/>
        <v/>
      </c>
      <c r="I83" s="236" t="str">
        <f t="shared" si="20"/>
        <v/>
      </c>
      <c r="K83" s="236" t="str">
        <f t="shared" si="21"/>
        <v/>
      </c>
      <c r="M83" s="236" t="str">
        <f t="shared" si="22"/>
        <v/>
      </c>
      <c r="O83" s="236" t="str">
        <f t="shared" si="23"/>
        <v/>
      </c>
      <c r="Q83" s="236" t="str">
        <f t="shared" si="24"/>
        <v/>
      </c>
      <c r="S83" s="236" t="str">
        <f t="shared" si="25"/>
        <v/>
      </c>
      <c r="U83" s="236" t="str">
        <f t="shared" si="26"/>
        <v/>
      </c>
      <c r="W83" s="236" t="str">
        <f t="shared" si="27"/>
        <v/>
      </c>
      <c r="Y83" s="236" t="str">
        <f t="shared" si="28"/>
        <v/>
      </c>
      <c r="AA83" s="236" t="str">
        <f t="shared" si="29"/>
        <v/>
      </c>
      <c r="AC83" s="236" t="str">
        <f t="shared" si="30"/>
        <v/>
      </c>
      <c r="AE83" s="236" t="str">
        <f t="shared" si="31"/>
        <v/>
      </c>
      <c r="AG83" s="236" t="str">
        <f t="shared" si="32"/>
        <v/>
      </c>
      <c r="AI83" s="236" t="str">
        <f t="shared" si="33"/>
        <v/>
      </c>
      <c r="AK83" s="236" t="str">
        <f t="shared" si="34"/>
        <v/>
      </c>
      <c r="AM83" s="236" t="str">
        <f t="shared" si="35"/>
        <v/>
      </c>
      <c r="AO83" s="236" t="str">
        <f t="shared" si="36"/>
        <v/>
      </c>
      <c r="AQ83" s="236" t="str">
        <f t="shared" si="37"/>
        <v/>
      </c>
    </row>
    <row r="84" spans="5:43" x14ac:dyDescent="0.25">
      <c r="E84" s="236" t="str">
        <f t="shared" si="19"/>
        <v/>
      </c>
      <c r="G84" s="236" t="str">
        <f t="shared" si="19"/>
        <v/>
      </c>
      <c r="I84" s="236" t="str">
        <f t="shared" si="20"/>
        <v/>
      </c>
      <c r="K84" s="236" t="str">
        <f t="shared" si="21"/>
        <v/>
      </c>
      <c r="M84" s="236" t="str">
        <f t="shared" si="22"/>
        <v/>
      </c>
      <c r="O84" s="236" t="str">
        <f t="shared" si="23"/>
        <v/>
      </c>
      <c r="Q84" s="236" t="str">
        <f t="shared" si="24"/>
        <v/>
      </c>
      <c r="S84" s="236" t="str">
        <f t="shared" si="25"/>
        <v/>
      </c>
      <c r="U84" s="236" t="str">
        <f t="shared" si="26"/>
        <v/>
      </c>
      <c r="W84" s="236" t="str">
        <f t="shared" si="27"/>
        <v/>
      </c>
      <c r="Y84" s="236" t="str">
        <f t="shared" si="28"/>
        <v/>
      </c>
      <c r="AA84" s="236" t="str">
        <f t="shared" si="29"/>
        <v/>
      </c>
      <c r="AC84" s="236" t="str">
        <f t="shared" si="30"/>
        <v/>
      </c>
      <c r="AE84" s="236" t="str">
        <f t="shared" si="31"/>
        <v/>
      </c>
      <c r="AG84" s="236" t="str">
        <f t="shared" si="32"/>
        <v/>
      </c>
      <c r="AI84" s="236" t="str">
        <f t="shared" si="33"/>
        <v/>
      </c>
      <c r="AK84" s="236" t="str">
        <f t="shared" si="34"/>
        <v/>
      </c>
      <c r="AM84" s="236" t="str">
        <f t="shared" si="35"/>
        <v/>
      </c>
      <c r="AO84" s="236" t="str">
        <f t="shared" si="36"/>
        <v/>
      </c>
      <c r="AQ84" s="236" t="str">
        <f t="shared" si="37"/>
        <v/>
      </c>
    </row>
    <row r="85" spans="5:43" x14ac:dyDescent="0.25">
      <c r="E85" s="236" t="str">
        <f t="shared" si="19"/>
        <v/>
      </c>
      <c r="G85" s="236" t="str">
        <f t="shared" si="19"/>
        <v/>
      </c>
      <c r="I85" s="236" t="str">
        <f t="shared" si="20"/>
        <v/>
      </c>
      <c r="K85" s="236" t="str">
        <f t="shared" si="21"/>
        <v/>
      </c>
      <c r="M85" s="236" t="str">
        <f t="shared" si="22"/>
        <v/>
      </c>
      <c r="O85" s="236" t="str">
        <f t="shared" si="23"/>
        <v/>
      </c>
      <c r="Q85" s="236" t="str">
        <f t="shared" si="24"/>
        <v/>
      </c>
      <c r="S85" s="236" t="str">
        <f t="shared" si="25"/>
        <v/>
      </c>
      <c r="U85" s="236" t="str">
        <f t="shared" si="26"/>
        <v/>
      </c>
      <c r="W85" s="236" t="str">
        <f t="shared" si="27"/>
        <v/>
      </c>
      <c r="Y85" s="236" t="str">
        <f t="shared" si="28"/>
        <v/>
      </c>
      <c r="AA85" s="236" t="str">
        <f t="shared" si="29"/>
        <v/>
      </c>
      <c r="AC85" s="236" t="str">
        <f t="shared" si="30"/>
        <v/>
      </c>
      <c r="AE85" s="236" t="str">
        <f t="shared" si="31"/>
        <v/>
      </c>
      <c r="AG85" s="236" t="str">
        <f t="shared" si="32"/>
        <v/>
      </c>
      <c r="AI85" s="236" t="str">
        <f t="shared" si="33"/>
        <v/>
      </c>
      <c r="AK85" s="236" t="str">
        <f t="shared" si="34"/>
        <v/>
      </c>
      <c r="AM85" s="236" t="str">
        <f t="shared" si="35"/>
        <v/>
      </c>
      <c r="AO85" s="236" t="str">
        <f t="shared" si="36"/>
        <v/>
      </c>
      <c r="AQ85" s="236" t="str">
        <f t="shared" si="37"/>
        <v/>
      </c>
    </row>
    <row r="86" spans="5:43" x14ac:dyDescent="0.25">
      <c r="E86" s="236" t="str">
        <f t="shared" si="19"/>
        <v/>
      </c>
      <c r="G86" s="236" t="str">
        <f t="shared" si="19"/>
        <v/>
      </c>
      <c r="I86" s="236" t="str">
        <f t="shared" si="20"/>
        <v/>
      </c>
      <c r="K86" s="236" t="str">
        <f t="shared" si="21"/>
        <v/>
      </c>
      <c r="M86" s="236" t="str">
        <f t="shared" si="22"/>
        <v/>
      </c>
      <c r="O86" s="236" t="str">
        <f t="shared" si="23"/>
        <v/>
      </c>
      <c r="Q86" s="236" t="str">
        <f t="shared" si="24"/>
        <v/>
      </c>
      <c r="S86" s="236" t="str">
        <f t="shared" si="25"/>
        <v/>
      </c>
      <c r="U86" s="236" t="str">
        <f t="shared" si="26"/>
        <v/>
      </c>
      <c r="W86" s="236" t="str">
        <f t="shared" si="27"/>
        <v/>
      </c>
      <c r="Y86" s="236" t="str">
        <f t="shared" si="28"/>
        <v/>
      </c>
      <c r="AA86" s="236" t="str">
        <f t="shared" si="29"/>
        <v/>
      </c>
      <c r="AC86" s="236" t="str">
        <f t="shared" si="30"/>
        <v/>
      </c>
      <c r="AE86" s="236" t="str">
        <f t="shared" si="31"/>
        <v/>
      </c>
      <c r="AG86" s="236" t="str">
        <f t="shared" si="32"/>
        <v/>
      </c>
      <c r="AI86" s="236" t="str">
        <f t="shared" si="33"/>
        <v/>
      </c>
      <c r="AK86" s="236" t="str">
        <f t="shared" si="34"/>
        <v/>
      </c>
      <c r="AM86" s="236" t="str">
        <f t="shared" si="35"/>
        <v/>
      </c>
      <c r="AO86" s="236" t="str">
        <f t="shared" si="36"/>
        <v/>
      </c>
      <c r="AQ86" s="236" t="str">
        <f t="shared" si="37"/>
        <v/>
      </c>
    </row>
    <row r="87" spans="5:43" x14ac:dyDescent="0.25">
      <c r="E87" s="236" t="str">
        <f t="shared" si="19"/>
        <v/>
      </c>
      <c r="G87" s="236" t="str">
        <f t="shared" si="19"/>
        <v/>
      </c>
      <c r="I87" s="236" t="str">
        <f t="shared" si="20"/>
        <v/>
      </c>
      <c r="K87" s="236" t="str">
        <f t="shared" si="21"/>
        <v/>
      </c>
      <c r="M87" s="236" t="str">
        <f t="shared" si="22"/>
        <v/>
      </c>
      <c r="O87" s="236" t="str">
        <f t="shared" si="23"/>
        <v/>
      </c>
      <c r="Q87" s="236" t="str">
        <f t="shared" si="24"/>
        <v/>
      </c>
      <c r="S87" s="236" t="str">
        <f t="shared" si="25"/>
        <v/>
      </c>
      <c r="U87" s="236" t="str">
        <f t="shared" si="26"/>
        <v/>
      </c>
      <c r="W87" s="236" t="str">
        <f t="shared" si="27"/>
        <v/>
      </c>
      <c r="Y87" s="236" t="str">
        <f t="shared" si="28"/>
        <v/>
      </c>
      <c r="AA87" s="236" t="str">
        <f t="shared" si="29"/>
        <v/>
      </c>
      <c r="AC87" s="236" t="str">
        <f t="shared" si="30"/>
        <v/>
      </c>
      <c r="AE87" s="236" t="str">
        <f t="shared" si="31"/>
        <v/>
      </c>
      <c r="AG87" s="236" t="str">
        <f t="shared" si="32"/>
        <v/>
      </c>
      <c r="AI87" s="236" t="str">
        <f t="shared" si="33"/>
        <v/>
      </c>
      <c r="AK87" s="236" t="str">
        <f t="shared" si="34"/>
        <v/>
      </c>
      <c r="AM87" s="236" t="str">
        <f t="shared" si="35"/>
        <v/>
      </c>
      <c r="AO87" s="236" t="str">
        <f t="shared" si="36"/>
        <v/>
      </c>
      <c r="AQ87" s="236" t="str">
        <f t="shared" si="37"/>
        <v/>
      </c>
    </row>
    <row r="88" spans="5:43" x14ac:dyDescent="0.25">
      <c r="E88" s="236" t="str">
        <f t="shared" si="19"/>
        <v/>
      </c>
      <c r="G88" s="236" t="str">
        <f t="shared" si="19"/>
        <v/>
      </c>
      <c r="I88" s="236" t="str">
        <f t="shared" si="20"/>
        <v/>
      </c>
      <c r="K88" s="236" t="str">
        <f t="shared" si="21"/>
        <v/>
      </c>
      <c r="M88" s="236" t="str">
        <f t="shared" si="22"/>
        <v/>
      </c>
      <c r="O88" s="236" t="str">
        <f t="shared" si="23"/>
        <v/>
      </c>
      <c r="Q88" s="236" t="str">
        <f t="shared" si="24"/>
        <v/>
      </c>
      <c r="S88" s="236" t="str">
        <f t="shared" si="25"/>
        <v/>
      </c>
      <c r="U88" s="236" t="str">
        <f t="shared" si="26"/>
        <v/>
      </c>
      <c r="W88" s="236" t="str">
        <f t="shared" si="27"/>
        <v/>
      </c>
      <c r="Y88" s="236" t="str">
        <f t="shared" si="28"/>
        <v/>
      </c>
      <c r="AA88" s="236" t="str">
        <f t="shared" si="29"/>
        <v/>
      </c>
      <c r="AC88" s="236" t="str">
        <f t="shared" si="30"/>
        <v/>
      </c>
      <c r="AE88" s="236" t="str">
        <f t="shared" si="31"/>
        <v/>
      </c>
      <c r="AG88" s="236" t="str">
        <f t="shared" si="32"/>
        <v/>
      </c>
      <c r="AI88" s="236" t="str">
        <f t="shared" si="33"/>
        <v/>
      </c>
      <c r="AK88" s="236" t="str">
        <f t="shared" si="34"/>
        <v/>
      </c>
      <c r="AM88" s="236" t="str">
        <f t="shared" si="35"/>
        <v/>
      </c>
      <c r="AO88" s="236" t="str">
        <f t="shared" si="36"/>
        <v/>
      </c>
      <c r="AQ88" s="236" t="str">
        <f t="shared" si="37"/>
        <v/>
      </c>
    </row>
    <row r="89" spans="5:43" x14ac:dyDescent="0.25">
      <c r="E89" s="236" t="str">
        <f t="shared" si="19"/>
        <v/>
      </c>
      <c r="G89" s="236" t="str">
        <f t="shared" si="19"/>
        <v/>
      </c>
      <c r="I89" s="236" t="str">
        <f t="shared" si="20"/>
        <v/>
      </c>
      <c r="K89" s="236" t="str">
        <f t="shared" si="21"/>
        <v/>
      </c>
      <c r="M89" s="236" t="str">
        <f t="shared" si="22"/>
        <v/>
      </c>
      <c r="O89" s="236" t="str">
        <f t="shared" si="23"/>
        <v/>
      </c>
      <c r="Q89" s="236" t="str">
        <f t="shared" si="24"/>
        <v/>
      </c>
      <c r="S89" s="236" t="str">
        <f t="shared" si="25"/>
        <v/>
      </c>
      <c r="U89" s="236" t="str">
        <f t="shared" si="26"/>
        <v/>
      </c>
      <c r="W89" s="236" t="str">
        <f t="shared" si="27"/>
        <v/>
      </c>
      <c r="Y89" s="236" t="str">
        <f t="shared" si="28"/>
        <v/>
      </c>
      <c r="AA89" s="236" t="str">
        <f t="shared" si="29"/>
        <v/>
      </c>
      <c r="AC89" s="236" t="str">
        <f t="shared" si="30"/>
        <v/>
      </c>
      <c r="AE89" s="236" t="str">
        <f t="shared" si="31"/>
        <v/>
      </c>
      <c r="AG89" s="236" t="str">
        <f t="shared" si="32"/>
        <v/>
      </c>
      <c r="AI89" s="236" t="str">
        <f t="shared" si="33"/>
        <v/>
      </c>
      <c r="AK89" s="236" t="str">
        <f t="shared" si="34"/>
        <v/>
      </c>
      <c r="AM89" s="236" t="str">
        <f t="shared" si="35"/>
        <v/>
      </c>
      <c r="AO89" s="236" t="str">
        <f t="shared" si="36"/>
        <v/>
      </c>
      <c r="AQ89" s="236" t="str">
        <f t="shared" si="37"/>
        <v/>
      </c>
    </row>
    <row r="90" spans="5:43" x14ac:dyDescent="0.25">
      <c r="E90" s="236" t="str">
        <f t="shared" si="19"/>
        <v/>
      </c>
      <c r="G90" s="236" t="str">
        <f t="shared" si="19"/>
        <v/>
      </c>
      <c r="I90" s="236" t="str">
        <f t="shared" si="20"/>
        <v/>
      </c>
      <c r="K90" s="236" t="str">
        <f t="shared" si="21"/>
        <v/>
      </c>
      <c r="M90" s="236" t="str">
        <f t="shared" si="22"/>
        <v/>
      </c>
      <c r="O90" s="236" t="str">
        <f t="shared" si="23"/>
        <v/>
      </c>
      <c r="Q90" s="236" t="str">
        <f t="shared" si="24"/>
        <v/>
      </c>
      <c r="S90" s="236" t="str">
        <f t="shared" si="25"/>
        <v/>
      </c>
      <c r="U90" s="236" t="str">
        <f t="shared" si="26"/>
        <v/>
      </c>
      <c r="W90" s="236" t="str">
        <f t="shared" si="27"/>
        <v/>
      </c>
      <c r="Y90" s="236" t="str">
        <f t="shared" si="28"/>
        <v/>
      </c>
      <c r="AA90" s="236" t="str">
        <f t="shared" si="29"/>
        <v/>
      </c>
      <c r="AC90" s="236" t="str">
        <f t="shared" si="30"/>
        <v/>
      </c>
      <c r="AE90" s="236" t="str">
        <f t="shared" si="31"/>
        <v/>
      </c>
      <c r="AG90" s="236" t="str">
        <f t="shared" si="32"/>
        <v/>
      </c>
      <c r="AI90" s="236" t="str">
        <f t="shared" si="33"/>
        <v/>
      </c>
      <c r="AK90" s="236" t="str">
        <f t="shared" si="34"/>
        <v/>
      </c>
      <c r="AM90" s="236" t="str">
        <f t="shared" si="35"/>
        <v/>
      </c>
      <c r="AO90" s="236" t="str">
        <f t="shared" si="36"/>
        <v/>
      </c>
      <c r="AQ90" s="236" t="str">
        <f t="shared" si="37"/>
        <v/>
      </c>
    </row>
    <row r="91" spans="5:43" x14ac:dyDescent="0.25">
      <c r="E91" s="236" t="str">
        <f t="shared" si="19"/>
        <v/>
      </c>
      <c r="G91" s="236" t="str">
        <f t="shared" si="19"/>
        <v/>
      </c>
      <c r="I91" s="236" t="str">
        <f t="shared" si="20"/>
        <v/>
      </c>
      <c r="K91" s="236" t="str">
        <f t="shared" si="21"/>
        <v/>
      </c>
      <c r="M91" s="236" t="str">
        <f t="shared" si="22"/>
        <v/>
      </c>
      <c r="O91" s="236" t="str">
        <f t="shared" si="23"/>
        <v/>
      </c>
      <c r="Q91" s="236" t="str">
        <f t="shared" si="24"/>
        <v/>
      </c>
      <c r="S91" s="236" t="str">
        <f t="shared" si="25"/>
        <v/>
      </c>
      <c r="U91" s="236" t="str">
        <f t="shared" si="26"/>
        <v/>
      </c>
      <c r="W91" s="236" t="str">
        <f t="shared" si="27"/>
        <v/>
      </c>
      <c r="Y91" s="236" t="str">
        <f t="shared" si="28"/>
        <v/>
      </c>
      <c r="AA91" s="236" t="str">
        <f t="shared" si="29"/>
        <v/>
      </c>
      <c r="AC91" s="236" t="str">
        <f t="shared" si="30"/>
        <v/>
      </c>
      <c r="AE91" s="236" t="str">
        <f t="shared" si="31"/>
        <v/>
      </c>
      <c r="AG91" s="236" t="str">
        <f t="shared" si="32"/>
        <v/>
      </c>
      <c r="AI91" s="236" t="str">
        <f t="shared" si="33"/>
        <v/>
      </c>
      <c r="AK91" s="236" t="str">
        <f t="shared" si="34"/>
        <v/>
      </c>
      <c r="AM91" s="236" t="str">
        <f t="shared" si="35"/>
        <v/>
      </c>
      <c r="AO91" s="236" t="str">
        <f t="shared" si="36"/>
        <v/>
      </c>
      <c r="AQ91" s="236" t="str">
        <f t="shared" si="37"/>
        <v/>
      </c>
    </row>
    <row r="92" spans="5:43" x14ac:dyDescent="0.25">
      <c r="E92" s="236" t="str">
        <f t="shared" si="19"/>
        <v/>
      </c>
      <c r="G92" s="236" t="str">
        <f t="shared" si="19"/>
        <v/>
      </c>
      <c r="I92" s="236" t="str">
        <f t="shared" si="20"/>
        <v/>
      </c>
      <c r="K92" s="236" t="str">
        <f t="shared" si="21"/>
        <v/>
      </c>
      <c r="M92" s="236" t="str">
        <f t="shared" si="22"/>
        <v/>
      </c>
      <c r="O92" s="236" t="str">
        <f t="shared" si="23"/>
        <v/>
      </c>
      <c r="Q92" s="236" t="str">
        <f t="shared" si="24"/>
        <v/>
      </c>
      <c r="S92" s="236" t="str">
        <f t="shared" si="25"/>
        <v/>
      </c>
      <c r="U92" s="236" t="str">
        <f t="shared" si="26"/>
        <v/>
      </c>
      <c r="W92" s="236" t="str">
        <f t="shared" si="27"/>
        <v/>
      </c>
      <c r="Y92" s="236" t="str">
        <f t="shared" si="28"/>
        <v/>
      </c>
      <c r="AA92" s="236" t="str">
        <f t="shared" si="29"/>
        <v/>
      </c>
      <c r="AC92" s="236" t="str">
        <f t="shared" si="30"/>
        <v/>
      </c>
      <c r="AE92" s="236" t="str">
        <f t="shared" si="31"/>
        <v/>
      </c>
      <c r="AG92" s="236" t="str">
        <f t="shared" si="32"/>
        <v/>
      </c>
      <c r="AI92" s="236" t="str">
        <f t="shared" si="33"/>
        <v/>
      </c>
      <c r="AK92" s="236" t="str">
        <f t="shared" si="34"/>
        <v/>
      </c>
      <c r="AM92" s="236" t="str">
        <f t="shared" si="35"/>
        <v/>
      </c>
      <c r="AO92" s="236" t="str">
        <f t="shared" si="36"/>
        <v/>
      </c>
      <c r="AQ92" s="236" t="str">
        <f t="shared" si="37"/>
        <v/>
      </c>
    </row>
    <row r="93" spans="5:43" x14ac:dyDescent="0.25">
      <c r="E93" s="236" t="str">
        <f t="shared" si="19"/>
        <v/>
      </c>
      <c r="G93" s="236" t="str">
        <f t="shared" si="19"/>
        <v/>
      </c>
      <c r="I93" s="236" t="str">
        <f t="shared" si="20"/>
        <v/>
      </c>
      <c r="K93" s="236" t="str">
        <f t="shared" si="21"/>
        <v/>
      </c>
      <c r="M93" s="236" t="str">
        <f t="shared" si="22"/>
        <v/>
      </c>
      <c r="O93" s="236" t="str">
        <f t="shared" si="23"/>
        <v/>
      </c>
      <c r="Q93" s="236" t="str">
        <f t="shared" si="24"/>
        <v/>
      </c>
      <c r="S93" s="236" t="str">
        <f t="shared" si="25"/>
        <v/>
      </c>
      <c r="U93" s="236" t="str">
        <f t="shared" si="26"/>
        <v/>
      </c>
      <c r="W93" s="236" t="str">
        <f t="shared" si="27"/>
        <v/>
      </c>
      <c r="Y93" s="236" t="str">
        <f t="shared" si="28"/>
        <v/>
      </c>
      <c r="AA93" s="236" t="str">
        <f t="shared" si="29"/>
        <v/>
      </c>
      <c r="AC93" s="236" t="str">
        <f t="shared" si="30"/>
        <v/>
      </c>
      <c r="AE93" s="236" t="str">
        <f t="shared" si="31"/>
        <v/>
      </c>
      <c r="AG93" s="236" t="str">
        <f t="shared" si="32"/>
        <v/>
      </c>
      <c r="AI93" s="236" t="str">
        <f t="shared" si="33"/>
        <v/>
      </c>
      <c r="AK93" s="236" t="str">
        <f t="shared" si="34"/>
        <v/>
      </c>
      <c r="AM93" s="236" t="str">
        <f t="shared" si="35"/>
        <v/>
      </c>
      <c r="AO93" s="236" t="str">
        <f t="shared" si="36"/>
        <v/>
      </c>
      <c r="AQ93" s="236" t="str">
        <f t="shared" si="37"/>
        <v/>
      </c>
    </row>
    <row r="94" spans="5:43" x14ac:dyDescent="0.25">
      <c r="E94" s="236" t="str">
        <f t="shared" si="19"/>
        <v/>
      </c>
      <c r="G94" s="236" t="str">
        <f t="shared" si="19"/>
        <v/>
      </c>
      <c r="I94" s="236" t="str">
        <f t="shared" si="20"/>
        <v/>
      </c>
      <c r="K94" s="236" t="str">
        <f t="shared" si="21"/>
        <v/>
      </c>
      <c r="M94" s="236" t="str">
        <f t="shared" si="22"/>
        <v/>
      </c>
      <c r="O94" s="236" t="str">
        <f t="shared" si="23"/>
        <v/>
      </c>
      <c r="Q94" s="236" t="str">
        <f t="shared" si="24"/>
        <v/>
      </c>
      <c r="S94" s="236" t="str">
        <f t="shared" si="25"/>
        <v/>
      </c>
      <c r="U94" s="236" t="str">
        <f t="shared" si="26"/>
        <v/>
      </c>
      <c r="W94" s="236" t="str">
        <f t="shared" si="27"/>
        <v/>
      </c>
      <c r="Y94" s="236" t="str">
        <f t="shared" si="28"/>
        <v/>
      </c>
      <c r="AA94" s="236" t="str">
        <f t="shared" si="29"/>
        <v/>
      </c>
      <c r="AC94" s="236" t="str">
        <f t="shared" si="30"/>
        <v/>
      </c>
      <c r="AE94" s="236" t="str">
        <f t="shared" si="31"/>
        <v/>
      </c>
      <c r="AG94" s="236" t="str">
        <f t="shared" si="32"/>
        <v/>
      </c>
      <c r="AI94" s="236" t="str">
        <f t="shared" si="33"/>
        <v/>
      </c>
      <c r="AK94" s="236" t="str">
        <f t="shared" si="34"/>
        <v/>
      </c>
      <c r="AM94" s="236" t="str">
        <f t="shared" si="35"/>
        <v/>
      </c>
      <c r="AO94" s="236" t="str">
        <f t="shared" si="36"/>
        <v/>
      </c>
      <c r="AQ94" s="236" t="str">
        <f t="shared" si="37"/>
        <v/>
      </c>
    </row>
    <row r="95" spans="5:43" x14ac:dyDescent="0.25">
      <c r="E95" s="236" t="str">
        <f t="shared" si="19"/>
        <v/>
      </c>
      <c r="G95" s="236" t="str">
        <f t="shared" si="19"/>
        <v/>
      </c>
      <c r="I95" s="236" t="str">
        <f t="shared" si="20"/>
        <v/>
      </c>
      <c r="K95" s="236" t="str">
        <f t="shared" si="21"/>
        <v/>
      </c>
      <c r="M95" s="236" t="str">
        <f t="shared" si="22"/>
        <v/>
      </c>
      <c r="O95" s="236" t="str">
        <f t="shared" si="23"/>
        <v/>
      </c>
      <c r="Q95" s="236" t="str">
        <f t="shared" si="24"/>
        <v/>
      </c>
      <c r="S95" s="236" t="str">
        <f t="shared" si="25"/>
        <v/>
      </c>
      <c r="U95" s="236" t="str">
        <f t="shared" si="26"/>
        <v/>
      </c>
      <c r="W95" s="236" t="str">
        <f t="shared" si="27"/>
        <v/>
      </c>
      <c r="Y95" s="236" t="str">
        <f t="shared" si="28"/>
        <v/>
      </c>
      <c r="AA95" s="236" t="str">
        <f t="shared" si="29"/>
        <v/>
      </c>
      <c r="AC95" s="236" t="str">
        <f t="shared" si="30"/>
        <v/>
      </c>
      <c r="AE95" s="236" t="str">
        <f t="shared" si="31"/>
        <v/>
      </c>
      <c r="AG95" s="236" t="str">
        <f t="shared" si="32"/>
        <v/>
      </c>
      <c r="AI95" s="236" t="str">
        <f t="shared" si="33"/>
        <v/>
      </c>
      <c r="AK95" s="236" t="str">
        <f t="shared" si="34"/>
        <v/>
      </c>
      <c r="AM95" s="236" t="str">
        <f t="shared" si="35"/>
        <v/>
      </c>
      <c r="AO95" s="236" t="str">
        <f t="shared" si="36"/>
        <v/>
      </c>
      <c r="AQ95" s="236" t="str">
        <f t="shared" si="37"/>
        <v/>
      </c>
    </row>
    <row r="96" spans="5:43" x14ac:dyDescent="0.25">
      <c r="E96" s="236" t="str">
        <f t="shared" si="19"/>
        <v/>
      </c>
      <c r="G96" s="236" t="str">
        <f t="shared" si="19"/>
        <v/>
      </c>
      <c r="I96" s="236" t="str">
        <f t="shared" si="20"/>
        <v/>
      </c>
      <c r="K96" s="236" t="str">
        <f t="shared" si="21"/>
        <v/>
      </c>
      <c r="M96" s="236" t="str">
        <f t="shared" si="22"/>
        <v/>
      </c>
      <c r="O96" s="236" t="str">
        <f t="shared" si="23"/>
        <v/>
      </c>
      <c r="Q96" s="236" t="str">
        <f t="shared" si="24"/>
        <v/>
      </c>
      <c r="S96" s="236" t="str">
        <f t="shared" si="25"/>
        <v/>
      </c>
      <c r="U96" s="236" t="str">
        <f t="shared" si="26"/>
        <v/>
      </c>
      <c r="W96" s="236" t="str">
        <f t="shared" si="27"/>
        <v/>
      </c>
      <c r="Y96" s="236" t="str">
        <f t="shared" si="28"/>
        <v/>
      </c>
      <c r="AA96" s="236" t="str">
        <f t="shared" si="29"/>
        <v/>
      </c>
      <c r="AC96" s="236" t="str">
        <f t="shared" si="30"/>
        <v/>
      </c>
      <c r="AE96" s="236" t="str">
        <f t="shared" si="31"/>
        <v/>
      </c>
      <c r="AG96" s="236" t="str">
        <f t="shared" si="32"/>
        <v/>
      </c>
      <c r="AI96" s="236" t="str">
        <f t="shared" si="33"/>
        <v/>
      </c>
      <c r="AK96" s="236" t="str">
        <f t="shared" si="34"/>
        <v/>
      </c>
      <c r="AM96" s="236" t="str">
        <f t="shared" si="35"/>
        <v/>
      </c>
      <c r="AO96" s="236" t="str">
        <f t="shared" si="36"/>
        <v/>
      </c>
      <c r="AQ96" s="236" t="str">
        <f t="shared" si="37"/>
        <v/>
      </c>
    </row>
    <row r="97" spans="5:43" x14ac:dyDescent="0.25">
      <c r="E97" s="236" t="str">
        <f t="shared" si="19"/>
        <v/>
      </c>
      <c r="G97" s="236" t="str">
        <f t="shared" si="19"/>
        <v/>
      </c>
      <c r="I97" s="236" t="str">
        <f t="shared" si="20"/>
        <v/>
      </c>
      <c r="K97" s="236" t="str">
        <f t="shared" si="21"/>
        <v/>
      </c>
      <c r="M97" s="236" t="str">
        <f t="shared" si="22"/>
        <v/>
      </c>
      <c r="O97" s="236" t="str">
        <f t="shared" si="23"/>
        <v/>
      </c>
      <c r="Q97" s="236" t="str">
        <f t="shared" si="24"/>
        <v/>
      </c>
      <c r="S97" s="236" t="str">
        <f t="shared" si="25"/>
        <v/>
      </c>
      <c r="U97" s="236" t="str">
        <f t="shared" si="26"/>
        <v/>
      </c>
      <c r="W97" s="236" t="str">
        <f t="shared" si="27"/>
        <v/>
      </c>
      <c r="Y97" s="236" t="str">
        <f t="shared" si="28"/>
        <v/>
      </c>
      <c r="AA97" s="236" t="str">
        <f t="shared" si="29"/>
        <v/>
      </c>
      <c r="AC97" s="236" t="str">
        <f t="shared" si="30"/>
        <v/>
      </c>
      <c r="AE97" s="236" t="str">
        <f t="shared" si="31"/>
        <v/>
      </c>
      <c r="AG97" s="236" t="str">
        <f t="shared" si="32"/>
        <v/>
      </c>
      <c r="AI97" s="236" t="str">
        <f t="shared" si="33"/>
        <v/>
      </c>
      <c r="AK97" s="236" t="str">
        <f t="shared" si="34"/>
        <v/>
      </c>
      <c r="AM97" s="236" t="str">
        <f t="shared" si="35"/>
        <v/>
      </c>
      <c r="AO97" s="236" t="str">
        <f t="shared" si="36"/>
        <v/>
      </c>
      <c r="AQ97" s="236" t="str">
        <f t="shared" si="37"/>
        <v/>
      </c>
    </row>
    <row r="98" spans="5:43" x14ac:dyDescent="0.25">
      <c r="E98" s="236" t="str">
        <f t="shared" si="19"/>
        <v/>
      </c>
      <c r="G98" s="236" t="str">
        <f t="shared" si="19"/>
        <v/>
      </c>
      <c r="I98" s="236" t="str">
        <f t="shared" si="20"/>
        <v/>
      </c>
      <c r="K98" s="236" t="str">
        <f t="shared" si="21"/>
        <v/>
      </c>
      <c r="M98" s="236" t="str">
        <f t="shared" si="22"/>
        <v/>
      </c>
      <c r="O98" s="236" t="str">
        <f t="shared" si="23"/>
        <v/>
      </c>
      <c r="Q98" s="236" t="str">
        <f t="shared" si="24"/>
        <v/>
      </c>
      <c r="S98" s="236" t="str">
        <f t="shared" si="25"/>
        <v/>
      </c>
      <c r="U98" s="236" t="str">
        <f t="shared" si="26"/>
        <v/>
      </c>
      <c r="W98" s="236" t="str">
        <f t="shared" si="27"/>
        <v/>
      </c>
      <c r="Y98" s="236" t="str">
        <f t="shared" si="28"/>
        <v/>
      </c>
      <c r="AA98" s="236" t="str">
        <f t="shared" si="29"/>
        <v/>
      </c>
      <c r="AC98" s="236" t="str">
        <f t="shared" si="30"/>
        <v/>
      </c>
      <c r="AE98" s="236" t="str">
        <f t="shared" si="31"/>
        <v/>
      </c>
      <c r="AG98" s="236" t="str">
        <f t="shared" si="32"/>
        <v/>
      </c>
      <c r="AI98" s="236" t="str">
        <f t="shared" si="33"/>
        <v/>
      </c>
      <c r="AK98" s="236" t="str">
        <f t="shared" si="34"/>
        <v/>
      </c>
      <c r="AM98" s="236" t="str">
        <f t="shared" si="35"/>
        <v/>
      </c>
      <c r="AO98" s="236" t="str">
        <f t="shared" si="36"/>
        <v/>
      </c>
      <c r="AQ98" s="236" t="str">
        <f t="shared" si="37"/>
        <v/>
      </c>
    </row>
    <row r="99" spans="5:43" x14ac:dyDescent="0.25">
      <c r="E99" s="236" t="str">
        <f t="shared" si="19"/>
        <v/>
      </c>
      <c r="G99" s="236" t="str">
        <f t="shared" si="19"/>
        <v/>
      </c>
      <c r="I99" s="236" t="str">
        <f t="shared" si="20"/>
        <v/>
      </c>
      <c r="K99" s="236" t="str">
        <f t="shared" si="21"/>
        <v/>
      </c>
      <c r="M99" s="236" t="str">
        <f t="shared" si="22"/>
        <v/>
      </c>
      <c r="O99" s="236" t="str">
        <f t="shared" si="23"/>
        <v/>
      </c>
      <c r="Q99" s="236" t="str">
        <f t="shared" si="24"/>
        <v/>
      </c>
      <c r="S99" s="236" t="str">
        <f t="shared" si="25"/>
        <v/>
      </c>
      <c r="U99" s="236" t="str">
        <f t="shared" si="26"/>
        <v/>
      </c>
      <c r="W99" s="236" t="str">
        <f t="shared" si="27"/>
        <v/>
      </c>
      <c r="Y99" s="236" t="str">
        <f t="shared" si="28"/>
        <v/>
      </c>
      <c r="AA99" s="236" t="str">
        <f t="shared" si="29"/>
        <v/>
      </c>
      <c r="AC99" s="236" t="str">
        <f t="shared" si="30"/>
        <v/>
      </c>
      <c r="AE99" s="236" t="str">
        <f t="shared" si="31"/>
        <v/>
      </c>
      <c r="AG99" s="236" t="str">
        <f t="shared" si="32"/>
        <v/>
      </c>
      <c r="AI99" s="236" t="str">
        <f t="shared" si="33"/>
        <v/>
      </c>
      <c r="AK99" s="236" t="str">
        <f t="shared" si="34"/>
        <v/>
      </c>
      <c r="AM99" s="236" t="str">
        <f t="shared" si="35"/>
        <v/>
      </c>
      <c r="AO99" s="236" t="str">
        <f t="shared" si="36"/>
        <v/>
      </c>
      <c r="AQ99" s="236" t="str">
        <f t="shared" si="37"/>
        <v/>
      </c>
    </row>
    <row r="100" spans="5:43" x14ac:dyDescent="0.25">
      <c r="E100" s="236" t="str">
        <f t="shared" si="19"/>
        <v/>
      </c>
      <c r="G100" s="236" t="str">
        <f t="shared" si="19"/>
        <v/>
      </c>
      <c r="I100" s="236" t="str">
        <f t="shared" si="20"/>
        <v/>
      </c>
      <c r="K100" s="236" t="str">
        <f t="shared" si="21"/>
        <v/>
      </c>
      <c r="M100" s="236" t="str">
        <f t="shared" si="22"/>
        <v/>
      </c>
      <c r="O100" s="236" t="str">
        <f t="shared" si="23"/>
        <v/>
      </c>
      <c r="Q100" s="236" t="str">
        <f t="shared" si="24"/>
        <v/>
      </c>
      <c r="S100" s="236" t="str">
        <f t="shared" si="25"/>
        <v/>
      </c>
      <c r="U100" s="236" t="str">
        <f t="shared" si="26"/>
        <v/>
      </c>
      <c r="W100" s="236" t="str">
        <f t="shared" si="27"/>
        <v/>
      </c>
      <c r="Y100" s="236" t="str">
        <f t="shared" si="28"/>
        <v/>
      </c>
      <c r="AA100" s="236" t="str">
        <f t="shared" si="29"/>
        <v/>
      </c>
      <c r="AC100" s="236" t="str">
        <f t="shared" si="30"/>
        <v/>
      </c>
      <c r="AE100" s="236" t="str">
        <f t="shared" si="31"/>
        <v/>
      </c>
      <c r="AG100" s="236" t="str">
        <f t="shared" si="32"/>
        <v/>
      </c>
      <c r="AI100" s="236" t="str">
        <f t="shared" si="33"/>
        <v/>
      </c>
      <c r="AK100" s="236" t="str">
        <f t="shared" si="34"/>
        <v/>
      </c>
      <c r="AM100" s="236" t="str">
        <f t="shared" si="35"/>
        <v/>
      </c>
      <c r="AO100" s="236" t="str">
        <f t="shared" si="36"/>
        <v/>
      </c>
      <c r="AQ100" s="236" t="str">
        <f t="shared" si="37"/>
        <v/>
      </c>
    </row>
    <row r="101" spans="5:43" x14ac:dyDescent="0.25">
      <c r="E101" s="236" t="str">
        <f t="shared" si="19"/>
        <v/>
      </c>
      <c r="G101" s="236" t="str">
        <f t="shared" si="19"/>
        <v/>
      </c>
      <c r="I101" s="236" t="str">
        <f t="shared" si="20"/>
        <v/>
      </c>
      <c r="K101" s="236" t="str">
        <f t="shared" si="21"/>
        <v/>
      </c>
      <c r="M101" s="236" t="str">
        <f t="shared" si="22"/>
        <v/>
      </c>
      <c r="O101" s="236" t="str">
        <f t="shared" si="23"/>
        <v/>
      </c>
      <c r="Q101" s="236" t="str">
        <f t="shared" si="24"/>
        <v/>
      </c>
      <c r="S101" s="236" t="str">
        <f t="shared" si="25"/>
        <v/>
      </c>
      <c r="U101" s="236" t="str">
        <f t="shared" si="26"/>
        <v/>
      </c>
      <c r="W101" s="236" t="str">
        <f t="shared" si="27"/>
        <v/>
      </c>
      <c r="Y101" s="236" t="str">
        <f t="shared" si="28"/>
        <v/>
      </c>
      <c r="AA101" s="236" t="str">
        <f t="shared" si="29"/>
        <v/>
      </c>
      <c r="AC101" s="236" t="str">
        <f t="shared" si="30"/>
        <v/>
      </c>
      <c r="AE101" s="236" t="str">
        <f t="shared" si="31"/>
        <v/>
      </c>
      <c r="AG101" s="236" t="str">
        <f t="shared" si="32"/>
        <v/>
      </c>
      <c r="AI101" s="236" t="str">
        <f t="shared" si="33"/>
        <v/>
      </c>
      <c r="AK101" s="236" t="str">
        <f t="shared" si="34"/>
        <v/>
      </c>
      <c r="AM101" s="236" t="str">
        <f t="shared" si="35"/>
        <v/>
      </c>
      <c r="AO101" s="236" t="str">
        <f t="shared" si="36"/>
        <v/>
      </c>
      <c r="AQ101" s="236" t="str">
        <f t="shared" si="37"/>
        <v/>
      </c>
    </row>
    <row r="102" spans="5:43" x14ac:dyDescent="0.25">
      <c r="E102" s="236" t="str">
        <f t="shared" si="19"/>
        <v/>
      </c>
      <c r="G102" s="236" t="str">
        <f t="shared" si="19"/>
        <v/>
      </c>
      <c r="I102" s="236" t="str">
        <f t="shared" si="20"/>
        <v/>
      </c>
      <c r="K102" s="236" t="str">
        <f t="shared" si="21"/>
        <v/>
      </c>
      <c r="M102" s="236" t="str">
        <f t="shared" si="22"/>
        <v/>
      </c>
      <c r="O102" s="236" t="str">
        <f t="shared" si="23"/>
        <v/>
      </c>
      <c r="Q102" s="236" t="str">
        <f t="shared" si="24"/>
        <v/>
      </c>
      <c r="S102" s="236" t="str">
        <f t="shared" si="25"/>
        <v/>
      </c>
      <c r="U102" s="236" t="str">
        <f t="shared" si="26"/>
        <v/>
      </c>
      <c r="W102" s="236" t="str">
        <f t="shared" si="27"/>
        <v/>
      </c>
      <c r="Y102" s="236" t="str">
        <f t="shared" si="28"/>
        <v/>
      </c>
      <c r="AA102" s="236" t="str">
        <f t="shared" si="29"/>
        <v/>
      </c>
      <c r="AC102" s="236" t="str">
        <f t="shared" si="30"/>
        <v/>
      </c>
      <c r="AE102" s="236" t="str">
        <f t="shared" si="31"/>
        <v/>
      </c>
      <c r="AG102" s="236" t="str">
        <f t="shared" si="32"/>
        <v/>
      </c>
      <c r="AI102" s="236" t="str">
        <f t="shared" si="33"/>
        <v/>
      </c>
      <c r="AK102" s="236" t="str">
        <f t="shared" si="34"/>
        <v/>
      </c>
      <c r="AM102" s="236" t="str">
        <f t="shared" si="35"/>
        <v/>
      </c>
      <c r="AO102" s="236" t="str">
        <f t="shared" si="36"/>
        <v/>
      </c>
      <c r="AQ102" s="236" t="str">
        <f t="shared" si="37"/>
        <v/>
      </c>
    </row>
    <row r="103" spans="5:43" x14ac:dyDescent="0.25">
      <c r="E103" s="236" t="str">
        <f t="shared" si="19"/>
        <v/>
      </c>
      <c r="G103" s="236" t="str">
        <f t="shared" si="19"/>
        <v/>
      </c>
      <c r="I103" s="236" t="str">
        <f t="shared" si="20"/>
        <v/>
      </c>
      <c r="K103" s="236" t="str">
        <f t="shared" si="21"/>
        <v/>
      </c>
      <c r="M103" s="236" t="str">
        <f t="shared" si="22"/>
        <v/>
      </c>
      <c r="O103" s="236" t="str">
        <f t="shared" si="23"/>
        <v/>
      </c>
      <c r="Q103" s="236" t="str">
        <f t="shared" si="24"/>
        <v/>
      </c>
      <c r="S103" s="236" t="str">
        <f t="shared" si="25"/>
        <v/>
      </c>
      <c r="U103" s="236" t="str">
        <f t="shared" si="26"/>
        <v/>
      </c>
      <c r="W103" s="236" t="str">
        <f t="shared" si="27"/>
        <v/>
      </c>
      <c r="Y103" s="236" t="str">
        <f t="shared" si="28"/>
        <v/>
      </c>
      <c r="AA103" s="236" t="str">
        <f t="shared" si="29"/>
        <v/>
      </c>
      <c r="AC103" s="236" t="str">
        <f t="shared" si="30"/>
        <v/>
      </c>
      <c r="AE103" s="236" t="str">
        <f t="shared" si="31"/>
        <v/>
      </c>
      <c r="AG103" s="236" t="str">
        <f t="shared" si="32"/>
        <v/>
      </c>
      <c r="AI103" s="236" t="str">
        <f t="shared" si="33"/>
        <v/>
      </c>
      <c r="AK103" s="236" t="str">
        <f t="shared" si="34"/>
        <v/>
      </c>
      <c r="AM103" s="236" t="str">
        <f t="shared" si="35"/>
        <v/>
      </c>
      <c r="AO103" s="236" t="str">
        <f t="shared" si="36"/>
        <v/>
      </c>
      <c r="AQ103" s="236" t="str">
        <f t="shared" si="37"/>
        <v/>
      </c>
    </row>
    <row r="104" spans="5:43" x14ac:dyDescent="0.25">
      <c r="E104" s="236" t="str">
        <f t="shared" si="19"/>
        <v/>
      </c>
      <c r="G104" s="236" t="str">
        <f t="shared" si="19"/>
        <v/>
      </c>
      <c r="I104" s="236" t="str">
        <f t="shared" si="20"/>
        <v/>
      </c>
      <c r="K104" s="236" t="str">
        <f t="shared" si="21"/>
        <v/>
      </c>
      <c r="M104" s="236" t="str">
        <f t="shared" si="22"/>
        <v/>
      </c>
      <c r="O104" s="236" t="str">
        <f t="shared" si="23"/>
        <v/>
      </c>
      <c r="Q104" s="236" t="str">
        <f t="shared" si="24"/>
        <v/>
      </c>
      <c r="S104" s="236" t="str">
        <f t="shared" si="25"/>
        <v/>
      </c>
      <c r="U104" s="236" t="str">
        <f t="shared" si="26"/>
        <v/>
      </c>
      <c r="W104" s="236" t="str">
        <f t="shared" si="27"/>
        <v/>
      </c>
      <c r="Y104" s="236" t="str">
        <f t="shared" si="28"/>
        <v/>
      </c>
      <c r="AA104" s="236" t="str">
        <f t="shared" si="29"/>
        <v/>
      </c>
      <c r="AC104" s="236" t="str">
        <f t="shared" si="30"/>
        <v/>
      </c>
      <c r="AE104" s="236" t="str">
        <f t="shared" si="31"/>
        <v/>
      </c>
      <c r="AG104" s="236" t="str">
        <f t="shared" si="32"/>
        <v/>
      </c>
      <c r="AI104" s="236" t="str">
        <f t="shared" si="33"/>
        <v/>
      </c>
      <c r="AK104" s="236" t="str">
        <f t="shared" si="34"/>
        <v/>
      </c>
      <c r="AM104" s="236" t="str">
        <f t="shared" si="35"/>
        <v/>
      </c>
      <c r="AO104" s="236" t="str">
        <f t="shared" si="36"/>
        <v/>
      </c>
      <c r="AQ104" s="236" t="str">
        <f t="shared" si="37"/>
        <v/>
      </c>
    </row>
    <row r="105" spans="5:43" x14ac:dyDescent="0.25">
      <c r="E105" s="236" t="str">
        <f t="shared" si="19"/>
        <v/>
      </c>
      <c r="G105" s="236" t="str">
        <f t="shared" si="19"/>
        <v/>
      </c>
      <c r="I105" s="236" t="str">
        <f t="shared" si="20"/>
        <v/>
      </c>
      <c r="K105" s="236" t="str">
        <f t="shared" si="21"/>
        <v/>
      </c>
      <c r="M105" s="236" t="str">
        <f t="shared" si="22"/>
        <v/>
      </c>
      <c r="O105" s="236" t="str">
        <f t="shared" si="23"/>
        <v/>
      </c>
      <c r="Q105" s="236" t="str">
        <f t="shared" si="24"/>
        <v/>
      </c>
      <c r="S105" s="236" t="str">
        <f t="shared" si="25"/>
        <v/>
      </c>
      <c r="U105" s="236" t="str">
        <f t="shared" si="26"/>
        <v/>
      </c>
      <c r="W105" s="236" t="str">
        <f t="shared" si="27"/>
        <v/>
      </c>
      <c r="Y105" s="236" t="str">
        <f t="shared" si="28"/>
        <v/>
      </c>
      <c r="AA105" s="236" t="str">
        <f t="shared" si="29"/>
        <v/>
      </c>
      <c r="AC105" s="236" t="str">
        <f t="shared" si="30"/>
        <v/>
      </c>
      <c r="AE105" s="236" t="str">
        <f t="shared" si="31"/>
        <v/>
      </c>
      <c r="AG105" s="236" t="str">
        <f t="shared" si="32"/>
        <v/>
      </c>
      <c r="AI105" s="236" t="str">
        <f t="shared" si="33"/>
        <v/>
      </c>
      <c r="AK105" s="236" t="str">
        <f t="shared" si="34"/>
        <v/>
      </c>
      <c r="AM105" s="236" t="str">
        <f t="shared" si="35"/>
        <v/>
      </c>
      <c r="AO105" s="236" t="str">
        <f t="shared" si="36"/>
        <v/>
      </c>
      <c r="AQ105" s="236" t="str">
        <f t="shared" si="37"/>
        <v/>
      </c>
    </row>
    <row r="106" spans="5:43" x14ac:dyDescent="0.25">
      <c r="E106" s="236" t="str">
        <f t="shared" si="19"/>
        <v/>
      </c>
      <c r="G106" s="236" t="str">
        <f t="shared" si="19"/>
        <v/>
      </c>
      <c r="I106" s="236" t="str">
        <f t="shared" si="20"/>
        <v/>
      </c>
      <c r="K106" s="236" t="str">
        <f t="shared" si="21"/>
        <v/>
      </c>
      <c r="M106" s="236" t="str">
        <f t="shared" si="22"/>
        <v/>
      </c>
      <c r="O106" s="236" t="str">
        <f t="shared" si="23"/>
        <v/>
      </c>
      <c r="Q106" s="236" t="str">
        <f t="shared" si="24"/>
        <v/>
      </c>
      <c r="S106" s="236" t="str">
        <f t="shared" si="25"/>
        <v/>
      </c>
      <c r="U106" s="236" t="str">
        <f t="shared" si="26"/>
        <v/>
      </c>
      <c r="W106" s="236" t="str">
        <f t="shared" si="27"/>
        <v/>
      </c>
      <c r="Y106" s="236" t="str">
        <f t="shared" si="28"/>
        <v/>
      </c>
      <c r="AA106" s="236" t="str">
        <f t="shared" si="29"/>
        <v/>
      </c>
      <c r="AC106" s="236" t="str">
        <f t="shared" si="30"/>
        <v/>
      </c>
      <c r="AE106" s="236" t="str">
        <f t="shared" si="31"/>
        <v/>
      </c>
      <c r="AG106" s="236" t="str">
        <f t="shared" si="32"/>
        <v/>
      </c>
      <c r="AI106" s="236" t="str">
        <f t="shared" si="33"/>
        <v/>
      </c>
      <c r="AK106" s="236" t="str">
        <f t="shared" si="34"/>
        <v/>
      </c>
      <c r="AM106" s="236" t="str">
        <f t="shared" si="35"/>
        <v/>
      </c>
      <c r="AO106" s="236" t="str">
        <f t="shared" si="36"/>
        <v/>
      </c>
      <c r="AQ106" s="236" t="str">
        <f t="shared" si="37"/>
        <v/>
      </c>
    </row>
    <row r="107" spans="5:43" x14ac:dyDescent="0.25">
      <c r="E107" s="236" t="str">
        <f t="shared" si="19"/>
        <v/>
      </c>
      <c r="G107" s="236" t="str">
        <f t="shared" si="19"/>
        <v/>
      </c>
      <c r="I107" s="236" t="str">
        <f t="shared" si="20"/>
        <v/>
      </c>
      <c r="K107" s="236" t="str">
        <f t="shared" si="21"/>
        <v/>
      </c>
      <c r="M107" s="236" t="str">
        <f t="shared" si="22"/>
        <v/>
      </c>
      <c r="O107" s="236" t="str">
        <f t="shared" si="23"/>
        <v/>
      </c>
      <c r="Q107" s="236" t="str">
        <f t="shared" si="24"/>
        <v/>
      </c>
      <c r="S107" s="236" t="str">
        <f t="shared" si="25"/>
        <v/>
      </c>
      <c r="U107" s="236" t="str">
        <f t="shared" si="26"/>
        <v/>
      </c>
      <c r="W107" s="236" t="str">
        <f t="shared" si="27"/>
        <v/>
      </c>
      <c r="Y107" s="236" t="str">
        <f t="shared" si="28"/>
        <v/>
      </c>
      <c r="AA107" s="236" t="str">
        <f t="shared" si="29"/>
        <v/>
      </c>
      <c r="AC107" s="236" t="str">
        <f t="shared" si="30"/>
        <v/>
      </c>
      <c r="AE107" s="236" t="str">
        <f t="shared" si="31"/>
        <v/>
      </c>
      <c r="AG107" s="236" t="str">
        <f t="shared" si="32"/>
        <v/>
      </c>
      <c r="AI107" s="236" t="str">
        <f t="shared" si="33"/>
        <v/>
      </c>
      <c r="AK107" s="236" t="str">
        <f t="shared" si="34"/>
        <v/>
      </c>
      <c r="AM107" s="236" t="str">
        <f t="shared" si="35"/>
        <v/>
      </c>
      <c r="AO107" s="236" t="str">
        <f t="shared" si="36"/>
        <v/>
      </c>
      <c r="AQ107" s="236" t="str">
        <f t="shared" si="37"/>
        <v/>
      </c>
    </row>
    <row r="108" spans="5:43" x14ac:dyDescent="0.25">
      <c r="E108" s="236" t="str">
        <f t="shared" si="19"/>
        <v/>
      </c>
      <c r="G108" s="236" t="str">
        <f t="shared" si="19"/>
        <v/>
      </c>
      <c r="I108" s="236" t="str">
        <f t="shared" si="20"/>
        <v/>
      </c>
      <c r="K108" s="236" t="str">
        <f t="shared" si="21"/>
        <v/>
      </c>
      <c r="M108" s="236" t="str">
        <f t="shared" si="22"/>
        <v/>
      </c>
      <c r="O108" s="236" t="str">
        <f t="shared" si="23"/>
        <v/>
      </c>
      <c r="Q108" s="236" t="str">
        <f t="shared" si="24"/>
        <v/>
      </c>
      <c r="S108" s="236" t="str">
        <f t="shared" si="25"/>
        <v/>
      </c>
      <c r="U108" s="236" t="str">
        <f t="shared" si="26"/>
        <v/>
      </c>
      <c r="W108" s="236" t="str">
        <f t="shared" si="27"/>
        <v/>
      </c>
      <c r="Y108" s="236" t="str">
        <f t="shared" si="28"/>
        <v/>
      </c>
      <c r="AA108" s="236" t="str">
        <f t="shared" si="29"/>
        <v/>
      </c>
      <c r="AC108" s="236" t="str">
        <f t="shared" si="30"/>
        <v/>
      </c>
      <c r="AE108" s="236" t="str">
        <f t="shared" si="31"/>
        <v/>
      </c>
      <c r="AG108" s="236" t="str">
        <f t="shared" si="32"/>
        <v/>
      </c>
      <c r="AI108" s="236" t="str">
        <f t="shared" si="33"/>
        <v/>
      </c>
      <c r="AK108" s="236" t="str">
        <f t="shared" si="34"/>
        <v/>
      </c>
      <c r="AM108" s="236" t="str">
        <f t="shared" si="35"/>
        <v/>
      </c>
      <c r="AO108" s="236" t="str">
        <f t="shared" si="36"/>
        <v/>
      </c>
      <c r="AQ108" s="236" t="str">
        <f t="shared" si="37"/>
        <v/>
      </c>
    </row>
    <row r="109" spans="5:43" x14ac:dyDescent="0.25">
      <c r="E109" s="236" t="str">
        <f t="shared" si="19"/>
        <v/>
      </c>
      <c r="G109" s="236" t="str">
        <f t="shared" si="19"/>
        <v/>
      </c>
      <c r="I109" s="236" t="str">
        <f t="shared" si="20"/>
        <v/>
      </c>
      <c r="K109" s="236" t="str">
        <f t="shared" si="21"/>
        <v/>
      </c>
      <c r="M109" s="236" t="str">
        <f t="shared" si="22"/>
        <v/>
      </c>
      <c r="O109" s="236" t="str">
        <f t="shared" si="23"/>
        <v/>
      </c>
      <c r="Q109" s="236" t="str">
        <f t="shared" si="24"/>
        <v/>
      </c>
      <c r="S109" s="236" t="str">
        <f t="shared" si="25"/>
        <v/>
      </c>
      <c r="U109" s="236" t="str">
        <f t="shared" si="26"/>
        <v/>
      </c>
      <c r="W109" s="236" t="str">
        <f t="shared" si="27"/>
        <v/>
      </c>
      <c r="Y109" s="236" t="str">
        <f t="shared" si="28"/>
        <v/>
      </c>
      <c r="AA109" s="236" t="str">
        <f t="shared" si="29"/>
        <v/>
      </c>
      <c r="AC109" s="236" t="str">
        <f t="shared" si="30"/>
        <v/>
      </c>
      <c r="AE109" s="236" t="str">
        <f t="shared" si="31"/>
        <v/>
      </c>
      <c r="AG109" s="236" t="str">
        <f t="shared" si="32"/>
        <v/>
      </c>
      <c r="AI109" s="236" t="str">
        <f t="shared" si="33"/>
        <v/>
      </c>
      <c r="AK109" s="236" t="str">
        <f t="shared" si="34"/>
        <v/>
      </c>
      <c r="AM109" s="236" t="str">
        <f t="shared" si="35"/>
        <v/>
      </c>
      <c r="AO109" s="236" t="str">
        <f t="shared" si="36"/>
        <v/>
      </c>
      <c r="AQ109" s="236" t="str">
        <f t="shared" si="37"/>
        <v/>
      </c>
    </row>
    <row r="110" spans="5:43" x14ac:dyDescent="0.25">
      <c r="E110" s="236" t="str">
        <f t="shared" si="19"/>
        <v/>
      </c>
      <c r="G110" s="236" t="str">
        <f t="shared" si="19"/>
        <v/>
      </c>
      <c r="I110" s="236" t="str">
        <f t="shared" si="20"/>
        <v/>
      </c>
      <c r="K110" s="236" t="str">
        <f t="shared" si="21"/>
        <v/>
      </c>
      <c r="M110" s="236" t="str">
        <f t="shared" si="22"/>
        <v/>
      </c>
      <c r="O110" s="236" t="str">
        <f t="shared" si="23"/>
        <v/>
      </c>
      <c r="Q110" s="236" t="str">
        <f t="shared" si="24"/>
        <v/>
      </c>
      <c r="S110" s="236" t="str">
        <f t="shared" si="25"/>
        <v/>
      </c>
      <c r="U110" s="236" t="str">
        <f t="shared" si="26"/>
        <v/>
      </c>
      <c r="W110" s="236" t="str">
        <f t="shared" si="27"/>
        <v/>
      </c>
      <c r="Y110" s="236" t="str">
        <f t="shared" si="28"/>
        <v/>
      </c>
      <c r="AA110" s="236" t="str">
        <f t="shared" si="29"/>
        <v/>
      </c>
      <c r="AC110" s="236" t="str">
        <f t="shared" si="30"/>
        <v/>
      </c>
      <c r="AE110" s="236" t="str">
        <f t="shared" si="31"/>
        <v/>
      </c>
      <c r="AG110" s="236" t="str">
        <f t="shared" si="32"/>
        <v/>
      </c>
      <c r="AI110" s="236" t="str">
        <f t="shared" si="33"/>
        <v/>
      </c>
      <c r="AK110" s="236" t="str">
        <f t="shared" si="34"/>
        <v/>
      </c>
      <c r="AM110" s="236" t="str">
        <f t="shared" si="35"/>
        <v/>
      </c>
      <c r="AO110" s="236" t="str">
        <f t="shared" si="36"/>
        <v/>
      </c>
      <c r="AQ110" s="236" t="str">
        <f t="shared" si="37"/>
        <v/>
      </c>
    </row>
    <row r="111" spans="5:43" x14ac:dyDescent="0.25">
      <c r="E111" s="236" t="str">
        <f t="shared" si="19"/>
        <v/>
      </c>
      <c r="G111" s="236" t="str">
        <f t="shared" si="19"/>
        <v/>
      </c>
      <c r="I111" s="236" t="str">
        <f t="shared" si="20"/>
        <v/>
      </c>
      <c r="K111" s="236" t="str">
        <f t="shared" si="21"/>
        <v/>
      </c>
      <c r="M111" s="236" t="str">
        <f t="shared" si="22"/>
        <v/>
      </c>
      <c r="O111" s="236" t="str">
        <f t="shared" si="23"/>
        <v/>
      </c>
      <c r="Q111" s="236" t="str">
        <f t="shared" si="24"/>
        <v/>
      </c>
      <c r="S111" s="236" t="str">
        <f t="shared" si="25"/>
        <v/>
      </c>
      <c r="U111" s="236" t="str">
        <f t="shared" si="26"/>
        <v/>
      </c>
      <c r="W111" s="236" t="str">
        <f t="shared" si="27"/>
        <v/>
      </c>
      <c r="Y111" s="236" t="str">
        <f t="shared" si="28"/>
        <v/>
      </c>
      <c r="AA111" s="236" t="str">
        <f t="shared" si="29"/>
        <v/>
      </c>
      <c r="AC111" s="236" t="str">
        <f t="shared" si="30"/>
        <v/>
      </c>
      <c r="AE111" s="236" t="str">
        <f t="shared" si="31"/>
        <v/>
      </c>
      <c r="AG111" s="236" t="str">
        <f t="shared" si="32"/>
        <v/>
      </c>
      <c r="AI111" s="236" t="str">
        <f t="shared" si="33"/>
        <v/>
      </c>
      <c r="AK111" s="236" t="str">
        <f t="shared" si="34"/>
        <v/>
      </c>
      <c r="AM111" s="236" t="str">
        <f t="shared" si="35"/>
        <v/>
      </c>
      <c r="AO111" s="236" t="str">
        <f t="shared" si="36"/>
        <v/>
      </c>
      <c r="AQ111" s="236" t="str">
        <f t="shared" si="37"/>
        <v/>
      </c>
    </row>
    <row r="112" spans="5:43" x14ac:dyDescent="0.25">
      <c r="E112" s="236" t="str">
        <f t="shared" si="19"/>
        <v/>
      </c>
      <c r="G112" s="236" t="str">
        <f t="shared" si="19"/>
        <v/>
      </c>
      <c r="I112" s="236" t="str">
        <f t="shared" si="20"/>
        <v/>
      </c>
      <c r="K112" s="236" t="str">
        <f t="shared" si="21"/>
        <v/>
      </c>
      <c r="M112" s="236" t="str">
        <f t="shared" si="22"/>
        <v/>
      </c>
      <c r="O112" s="236" t="str">
        <f t="shared" si="23"/>
        <v/>
      </c>
      <c r="Q112" s="236" t="str">
        <f t="shared" si="24"/>
        <v/>
      </c>
      <c r="S112" s="236" t="str">
        <f t="shared" si="25"/>
        <v/>
      </c>
      <c r="U112" s="236" t="str">
        <f t="shared" si="26"/>
        <v/>
      </c>
      <c r="W112" s="236" t="str">
        <f t="shared" si="27"/>
        <v/>
      </c>
      <c r="Y112" s="236" t="str">
        <f t="shared" si="28"/>
        <v/>
      </c>
      <c r="AA112" s="236" t="str">
        <f t="shared" si="29"/>
        <v/>
      </c>
      <c r="AC112" s="236" t="str">
        <f t="shared" si="30"/>
        <v/>
      </c>
      <c r="AE112" s="236" t="str">
        <f t="shared" si="31"/>
        <v/>
      </c>
      <c r="AG112" s="236" t="str">
        <f t="shared" si="32"/>
        <v/>
      </c>
      <c r="AI112" s="236" t="str">
        <f t="shared" si="33"/>
        <v/>
      </c>
      <c r="AK112" s="236" t="str">
        <f t="shared" si="34"/>
        <v/>
      </c>
      <c r="AM112" s="236" t="str">
        <f t="shared" si="35"/>
        <v/>
      </c>
      <c r="AO112" s="236" t="str">
        <f t="shared" si="36"/>
        <v/>
      </c>
      <c r="AQ112" s="236" t="str">
        <f t="shared" si="37"/>
        <v/>
      </c>
    </row>
    <row r="113" spans="5:43" x14ac:dyDescent="0.25">
      <c r="E113" s="236" t="str">
        <f t="shared" si="19"/>
        <v/>
      </c>
      <c r="G113" s="236" t="str">
        <f t="shared" si="19"/>
        <v/>
      </c>
      <c r="I113" s="236" t="str">
        <f t="shared" si="20"/>
        <v/>
      </c>
      <c r="K113" s="236" t="str">
        <f t="shared" si="21"/>
        <v/>
      </c>
      <c r="M113" s="236" t="str">
        <f t="shared" si="22"/>
        <v/>
      </c>
      <c r="O113" s="236" t="str">
        <f t="shared" si="23"/>
        <v/>
      </c>
      <c r="Q113" s="236" t="str">
        <f t="shared" si="24"/>
        <v/>
      </c>
      <c r="S113" s="236" t="str">
        <f t="shared" si="25"/>
        <v/>
      </c>
      <c r="U113" s="236" t="str">
        <f t="shared" si="26"/>
        <v/>
      </c>
      <c r="W113" s="236" t="str">
        <f t="shared" si="27"/>
        <v/>
      </c>
      <c r="Y113" s="236" t="str">
        <f t="shared" si="28"/>
        <v/>
      </c>
      <c r="AA113" s="236" t="str">
        <f t="shared" si="29"/>
        <v/>
      </c>
      <c r="AC113" s="236" t="str">
        <f t="shared" si="30"/>
        <v/>
      </c>
      <c r="AE113" s="236" t="str">
        <f t="shared" si="31"/>
        <v/>
      </c>
      <c r="AG113" s="236" t="str">
        <f t="shared" si="32"/>
        <v/>
      </c>
      <c r="AI113" s="236" t="str">
        <f t="shared" si="33"/>
        <v/>
      </c>
      <c r="AK113" s="236" t="str">
        <f t="shared" si="34"/>
        <v/>
      </c>
      <c r="AM113" s="236" t="str">
        <f t="shared" si="35"/>
        <v/>
      </c>
      <c r="AO113" s="236" t="str">
        <f t="shared" si="36"/>
        <v/>
      </c>
      <c r="AQ113" s="236" t="str">
        <f t="shared" si="37"/>
        <v/>
      </c>
    </row>
    <row r="114" spans="5:43" x14ac:dyDescent="0.25">
      <c r="E114" s="236" t="str">
        <f t="shared" si="19"/>
        <v/>
      </c>
      <c r="G114" s="236" t="str">
        <f t="shared" si="19"/>
        <v/>
      </c>
      <c r="I114" s="236" t="str">
        <f t="shared" si="20"/>
        <v/>
      </c>
      <c r="K114" s="236" t="str">
        <f t="shared" si="21"/>
        <v/>
      </c>
      <c r="M114" s="236" t="str">
        <f t="shared" si="22"/>
        <v/>
      </c>
      <c r="O114" s="236" t="str">
        <f t="shared" si="23"/>
        <v/>
      </c>
      <c r="Q114" s="236" t="str">
        <f t="shared" si="24"/>
        <v/>
      </c>
      <c r="S114" s="236" t="str">
        <f t="shared" si="25"/>
        <v/>
      </c>
      <c r="U114" s="236" t="str">
        <f t="shared" si="26"/>
        <v/>
      </c>
      <c r="W114" s="236" t="str">
        <f t="shared" si="27"/>
        <v/>
      </c>
      <c r="Y114" s="236" t="str">
        <f t="shared" si="28"/>
        <v/>
      </c>
      <c r="AA114" s="236" t="str">
        <f t="shared" si="29"/>
        <v/>
      </c>
      <c r="AC114" s="236" t="str">
        <f t="shared" si="30"/>
        <v/>
      </c>
      <c r="AE114" s="236" t="str">
        <f t="shared" si="31"/>
        <v/>
      </c>
      <c r="AG114" s="236" t="str">
        <f t="shared" si="32"/>
        <v/>
      </c>
      <c r="AI114" s="236" t="str">
        <f t="shared" si="33"/>
        <v/>
      </c>
      <c r="AK114" s="236" t="str">
        <f t="shared" si="34"/>
        <v/>
      </c>
      <c r="AM114" s="236" t="str">
        <f t="shared" si="35"/>
        <v/>
      </c>
      <c r="AO114" s="236" t="str">
        <f t="shared" si="36"/>
        <v/>
      </c>
      <c r="AQ114" s="236" t="str">
        <f t="shared" si="37"/>
        <v/>
      </c>
    </row>
    <row r="115" spans="5:43" x14ac:dyDescent="0.25">
      <c r="E115" s="236" t="str">
        <f t="shared" si="19"/>
        <v/>
      </c>
      <c r="G115" s="236" t="str">
        <f t="shared" si="19"/>
        <v/>
      </c>
      <c r="I115" s="236" t="str">
        <f t="shared" si="20"/>
        <v/>
      </c>
      <c r="K115" s="236" t="str">
        <f t="shared" si="21"/>
        <v/>
      </c>
      <c r="M115" s="236" t="str">
        <f t="shared" si="22"/>
        <v/>
      </c>
      <c r="O115" s="236" t="str">
        <f t="shared" si="23"/>
        <v/>
      </c>
      <c r="Q115" s="236" t="str">
        <f t="shared" si="24"/>
        <v/>
      </c>
      <c r="S115" s="236" t="str">
        <f t="shared" si="25"/>
        <v/>
      </c>
      <c r="U115" s="236" t="str">
        <f t="shared" si="26"/>
        <v/>
      </c>
      <c r="W115" s="236" t="str">
        <f t="shared" si="27"/>
        <v/>
      </c>
      <c r="Y115" s="236" t="str">
        <f t="shared" si="28"/>
        <v/>
      </c>
      <c r="AA115" s="236" t="str">
        <f t="shared" si="29"/>
        <v/>
      </c>
      <c r="AC115" s="236" t="str">
        <f t="shared" si="30"/>
        <v/>
      </c>
      <c r="AE115" s="236" t="str">
        <f t="shared" si="31"/>
        <v/>
      </c>
      <c r="AG115" s="236" t="str">
        <f t="shared" si="32"/>
        <v/>
      </c>
      <c r="AI115" s="236" t="str">
        <f t="shared" si="33"/>
        <v/>
      </c>
      <c r="AK115" s="236" t="str">
        <f t="shared" si="34"/>
        <v/>
      </c>
      <c r="AM115" s="236" t="str">
        <f t="shared" si="35"/>
        <v/>
      </c>
      <c r="AO115" s="236" t="str">
        <f t="shared" si="36"/>
        <v/>
      </c>
      <c r="AQ115" s="236" t="str">
        <f t="shared" si="37"/>
        <v/>
      </c>
    </row>
    <row r="116" spans="5:43" x14ac:dyDescent="0.25">
      <c r="E116" s="236" t="str">
        <f t="shared" si="19"/>
        <v/>
      </c>
      <c r="G116" s="236" t="str">
        <f t="shared" si="19"/>
        <v/>
      </c>
      <c r="I116" s="236" t="str">
        <f t="shared" si="20"/>
        <v/>
      </c>
      <c r="K116" s="236" t="str">
        <f t="shared" si="21"/>
        <v/>
      </c>
      <c r="M116" s="236" t="str">
        <f t="shared" si="22"/>
        <v/>
      </c>
      <c r="O116" s="236" t="str">
        <f t="shared" si="23"/>
        <v/>
      </c>
      <c r="Q116" s="236" t="str">
        <f t="shared" si="24"/>
        <v/>
      </c>
      <c r="S116" s="236" t="str">
        <f t="shared" si="25"/>
        <v/>
      </c>
      <c r="U116" s="236" t="str">
        <f t="shared" si="26"/>
        <v/>
      </c>
      <c r="W116" s="236" t="str">
        <f t="shared" si="27"/>
        <v/>
      </c>
      <c r="Y116" s="236" t="str">
        <f t="shared" si="28"/>
        <v/>
      </c>
      <c r="AA116" s="236" t="str">
        <f t="shared" si="29"/>
        <v/>
      </c>
      <c r="AC116" s="236" t="str">
        <f t="shared" si="30"/>
        <v/>
      </c>
      <c r="AE116" s="236" t="str">
        <f t="shared" si="31"/>
        <v/>
      </c>
      <c r="AG116" s="236" t="str">
        <f t="shared" si="32"/>
        <v/>
      </c>
      <c r="AI116" s="236" t="str">
        <f t="shared" si="33"/>
        <v/>
      </c>
      <c r="AK116" s="236" t="str">
        <f t="shared" si="34"/>
        <v/>
      </c>
      <c r="AM116" s="236" t="str">
        <f t="shared" si="35"/>
        <v/>
      </c>
      <c r="AO116" s="236" t="str">
        <f t="shared" si="36"/>
        <v/>
      </c>
      <c r="AQ116" s="236" t="str">
        <f t="shared" si="37"/>
        <v/>
      </c>
    </row>
    <row r="117" spans="5:43" x14ac:dyDescent="0.25">
      <c r="E117" s="236" t="str">
        <f t="shared" si="19"/>
        <v/>
      </c>
      <c r="G117" s="236" t="str">
        <f t="shared" si="19"/>
        <v/>
      </c>
      <c r="I117" s="236" t="str">
        <f t="shared" si="20"/>
        <v/>
      </c>
      <c r="K117" s="236" t="str">
        <f t="shared" si="21"/>
        <v/>
      </c>
      <c r="M117" s="236" t="str">
        <f t="shared" si="22"/>
        <v/>
      </c>
      <c r="O117" s="236" t="str">
        <f t="shared" si="23"/>
        <v/>
      </c>
      <c r="Q117" s="236" t="str">
        <f t="shared" si="24"/>
        <v/>
      </c>
      <c r="S117" s="236" t="str">
        <f t="shared" si="25"/>
        <v/>
      </c>
      <c r="U117" s="236" t="str">
        <f t="shared" si="26"/>
        <v/>
      </c>
      <c r="W117" s="236" t="str">
        <f t="shared" si="27"/>
        <v/>
      </c>
      <c r="Y117" s="236" t="str">
        <f t="shared" si="28"/>
        <v/>
      </c>
      <c r="AA117" s="236" t="str">
        <f t="shared" si="29"/>
        <v/>
      </c>
      <c r="AC117" s="236" t="str">
        <f t="shared" si="30"/>
        <v/>
      </c>
      <c r="AE117" s="236" t="str">
        <f t="shared" si="31"/>
        <v/>
      </c>
      <c r="AG117" s="236" t="str">
        <f t="shared" si="32"/>
        <v/>
      </c>
      <c r="AI117" s="236" t="str">
        <f t="shared" si="33"/>
        <v/>
      </c>
      <c r="AK117" s="236" t="str">
        <f t="shared" si="34"/>
        <v/>
      </c>
      <c r="AM117" s="236" t="str">
        <f t="shared" si="35"/>
        <v/>
      </c>
      <c r="AO117" s="236" t="str">
        <f t="shared" si="36"/>
        <v/>
      </c>
      <c r="AQ117" s="236" t="str">
        <f t="shared" si="37"/>
        <v/>
      </c>
    </row>
    <row r="118" spans="5:43" x14ac:dyDescent="0.25">
      <c r="E118" s="236" t="str">
        <f t="shared" si="19"/>
        <v/>
      </c>
      <c r="G118" s="236" t="str">
        <f t="shared" si="19"/>
        <v/>
      </c>
      <c r="I118" s="236" t="str">
        <f t="shared" si="20"/>
        <v/>
      </c>
      <c r="K118" s="236" t="str">
        <f t="shared" si="21"/>
        <v/>
      </c>
      <c r="M118" s="236" t="str">
        <f t="shared" si="22"/>
        <v/>
      </c>
      <c r="O118" s="236" t="str">
        <f t="shared" si="23"/>
        <v/>
      </c>
      <c r="Q118" s="236" t="str">
        <f t="shared" si="24"/>
        <v/>
      </c>
      <c r="S118" s="236" t="str">
        <f t="shared" si="25"/>
        <v/>
      </c>
      <c r="U118" s="236" t="str">
        <f t="shared" si="26"/>
        <v/>
      </c>
      <c r="W118" s="236" t="str">
        <f t="shared" si="27"/>
        <v/>
      </c>
      <c r="Y118" s="236" t="str">
        <f t="shared" si="28"/>
        <v/>
      </c>
      <c r="AA118" s="236" t="str">
        <f t="shared" si="29"/>
        <v/>
      </c>
      <c r="AC118" s="236" t="str">
        <f t="shared" si="30"/>
        <v/>
      </c>
      <c r="AE118" s="236" t="str">
        <f t="shared" si="31"/>
        <v/>
      </c>
      <c r="AG118" s="236" t="str">
        <f t="shared" si="32"/>
        <v/>
      </c>
      <c r="AI118" s="236" t="str">
        <f t="shared" si="33"/>
        <v/>
      </c>
      <c r="AK118" s="236" t="str">
        <f t="shared" si="34"/>
        <v/>
      </c>
      <c r="AM118" s="236" t="str">
        <f t="shared" si="35"/>
        <v/>
      </c>
      <c r="AO118" s="236" t="str">
        <f t="shared" si="36"/>
        <v/>
      </c>
      <c r="AQ118" s="236" t="str">
        <f t="shared" si="37"/>
        <v/>
      </c>
    </row>
    <row r="119" spans="5:43" x14ac:dyDescent="0.25">
      <c r="E119" s="236" t="str">
        <f t="shared" si="19"/>
        <v/>
      </c>
      <c r="G119" s="236" t="str">
        <f t="shared" si="19"/>
        <v/>
      </c>
      <c r="I119" s="236" t="str">
        <f t="shared" si="20"/>
        <v/>
      </c>
      <c r="K119" s="236" t="str">
        <f t="shared" si="21"/>
        <v/>
      </c>
      <c r="M119" s="236" t="str">
        <f t="shared" si="22"/>
        <v/>
      </c>
      <c r="O119" s="236" t="str">
        <f t="shared" si="23"/>
        <v/>
      </c>
      <c r="Q119" s="236" t="str">
        <f t="shared" si="24"/>
        <v/>
      </c>
      <c r="S119" s="236" t="str">
        <f t="shared" si="25"/>
        <v/>
      </c>
      <c r="U119" s="236" t="str">
        <f t="shared" si="26"/>
        <v/>
      </c>
      <c r="W119" s="236" t="str">
        <f t="shared" si="27"/>
        <v/>
      </c>
      <c r="Y119" s="236" t="str">
        <f t="shared" si="28"/>
        <v/>
      </c>
      <c r="AA119" s="236" t="str">
        <f t="shared" si="29"/>
        <v/>
      </c>
      <c r="AC119" s="236" t="str">
        <f t="shared" si="30"/>
        <v/>
      </c>
      <c r="AE119" s="236" t="str">
        <f t="shared" si="31"/>
        <v/>
      </c>
      <c r="AG119" s="236" t="str">
        <f t="shared" si="32"/>
        <v/>
      </c>
      <c r="AI119" s="236" t="str">
        <f t="shared" si="33"/>
        <v/>
      </c>
      <c r="AK119" s="236" t="str">
        <f t="shared" si="34"/>
        <v/>
      </c>
      <c r="AM119" s="236" t="str">
        <f t="shared" si="35"/>
        <v/>
      </c>
      <c r="AO119" s="236" t="str">
        <f t="shared" si="36"/>
        <v/>
      </c>
      <c r="AQ119" s="236" t="str">
        <f t="shared" si="37"/>
        <v/>
      </c>
    </row>
    <row r="120" spans="5:43" x14ac:dyDescent="0.25">
      <c r="E120" s="236" t="str">
        <f t="shared" si="19"/>
        <v/>
      </c>
      <c r="G120" s="236" t="str">
        <f t="shared" si="19"/>
        <v/>
      </c>
      <c r="I120" s="236" t="str">
        <f t="shared" si="20"/>
        <v/>
      </c>
      <c r="K120" s="236" t="str">
        <f t="shared" si="21"/>
        <v/>
      </c>
      <c r="M120" s="236" t="str">
        <f t="shared" si="22"/>
        <v/>
      </c>
      <c r="O120" s="236" t="str">
        <f t="shared" si="23"/>
        <v/>
      </c>
      <c r="Q120" s="236" t="str">
        <f t="shared" si="24"/>
        <v/>
      </c>
      <c r="S120" s="236" t="str">
        <f t="shared" si="25"/>
        <v/>
      </c>
      <c r="U120" s="236" t="str">
        <f t="shared" si="26"/>
        <v/>
      </c>
      <c r="W120" s="236" t="str">
        <f t="shared" si="27"/>
        <v/>
      </c>
      <c r="Y120" s="236" t="str">
        <f t="shared" si="28"/>
        <v/>
      </c>
      <c r="AA120" s="236" t="str">
        <f t="shared" si="29"/>
        <v/>
      </c>
      <c r="AC120" s="236" t="str">
        <f t="shared" si="30"/>
        <v/>
      </c>
      <c r="AE120" s="236" t="str">
        <f t="shared" si="31"/>
        <v/>
      </c>
      <c r="AG120" s="236" t="str">
        <f t="shared" si="32"/>
        <v/>
      </c>
      <c r="AI120" s="236" t="str">
        <f t="shared" si="33"/>
        <v/>
      </c>
      <c r="AK120" s="236" t="str">
        <f t="shared" si="34"/>
        <v/>
      </c>
      <c r="AM120" s="236" t="str">
        <f t="shared" si="35"/>
        <v/>
      </c>
      <c r="AO120" s="236" t="str">
        <f t="shared" si="36"/>
        <v/>
      </c>
      <c r="AQ120" s="236" t="str">
        <f t="shared" si="37"/>
        <v/>
      </c>
    </row>
    <row r="121" spans="5:43" x14ac:dyDescent="0.25">
      <c r="E121" s="236" t="str">
        <f t="shared" si="19"/>
        <v/>
      </c>
      <c r="G121" s="236" t="str">
        <f t="shared" si="19"/>
        <v/>
      </c>
      <c r="I121" s="236" t="str">
        <f t="shared" si="20"/>
        <v/>
      </c>
      <c r="K121" s="236" t="str">
        <f t="shared" si="21"/>
        <v/>
      </c>
      <c r="M121" s="236" t="str">
        <f t="shared" si="22"/>
        <v/>
      </c>
      <c r="O121" s="236" t="str">
        <f t="shared" si="23"/>
        <v/>
      </c>
      <c r="Q121" s="236" t="str">
        <f t="shared" si="24"/>
        <v/>
      </c>
      <c r="S121" s="236" t="str">
        <f t="shared" si="25"/>
        <v/>
      </c>
      <c r="U121" s="236" t="str">
        <f t="shared" si="26"/>
        <v/>
      </c>
      <c r="W121" s="236" t="str">
        <f t="shared" si="27"/>
        <v/>
      </c>
      <c r="Y121" s="236" t="str">
        <f t="shared" si="28"/>
        <v/>
      </c>
      <c r="AA121" s="236" t="str">
        <f t="shared" si="29"/>
        <v/>
      </c>
      <c r="AC121" s="236" t="str">
        <f t="shared" si="30"/>
        <v/>
      </c>
      <c r="AE121" s="236" t="str">
        <f t="shared" si="31"/>
        <v/>
      </c>
      <c r="AG121" s="236" t="str">
        <f t="shared" si="32"/>
        <v/>
      </c>
      <c r="AI121" s="236" t="str">
        <f t="shared" si="33"/>
        <v/>
      </c>
      <c r="AK121" s="236" t="str">
        <f t="shared" si="34"/>
        <v/>
      </c>
      <c r="AM121" s="236" t="str">
        <f t="shared" si="35"/>
        <v/>
      </c>
      <c r="AO121" s="236" t="str">
        <f t="shared" si="36"/>
        <v/>
      </c>
      <c r="AQ121" s="236" t="str">
        <f t="shared" si="37"/>
        <v/>
      </c>
    </row>
    <row r="122" spans="5:43" x14ac:dyDescent="0.25">
      <c r="E122" s="236" t="str">
        <f t="shared" si="19"/>
        <v/>
      </c>
      <c r="G122" s="236" t="str">
        <f t="shared" si="19"/>
        <v/>
      </c>
      <c r="I122" s="236" t="str">
        <f t="shared" si="20"/>
        <v/>
      </c>
      <c r="K122" s="236" t="str">
        <f t="shared" si="21"/>
        <v/>
      </c>
      <c r="M122" s="236" t="str">
        <f t="shared" si="22"/>
        <v/>
      </c>
      <c r="O122" s="236" t="str">
        <f t="shared" si="23"/>
        <v/>
      </c>
      <c r="Q122" s="236" t="str">
        <f t="shared" si="24"/>
        <v/>
      </c>
      <c r="S122" s="236" t="str">
        <f t="shared" si="25"/>
        <v/>
      </c>
      <c r="U122" s="236" t="str">
        <f t="shared" si="26"/>
        <v/>
      </c>
      <c r="W122" s="236" t="str">
        <f t="shared" si="27"/>
        <v/>
      </c>
      <c r="Y122" s="236" t="str">
        <f t="shared" si="28"/>
        <v/>
      </c>
      <c r="AA122" s="236" t="str">
        <f t="shared" si="29"/>
        <v/>
      </c>
      <c r="AC122" s="236" t="str">
        <f t="shared" si="30"/>
        <v/>
      </c>
      <c r="AE122" s="236" t="str">
        <f t="shared" si="31"/>
        <v/>
      </c>
      <c r="AG122" s="236" t="str">
        <f t="shared" si="32"/>
        <v/>
      </c>
      <c r="AI122" s="236" t="str">
        <f t="shared" si="33"/>
        <v/>
      </c>
      <c r="AK122" s="236" t="str">
        <f t="shared" si="34"/>
        <v/>
      </c>
      <c r="AM122" s="236" t="str">
        <f t="shared" si="35"/>
        <v/>
      </c>
      <c r="AO122" s="236" t="str">
        <f t="shared" si="36"/>
        <v/>
      </c>
      <c r="AQ122" s="236" t="str">
        <f t="shared" si="37"/>
        <v/>
      </c>
    </row>
    <row r="123" spans="5:43" x14ac:dyDescent="0.25">
      <c r="E123" s="236" t="str">
        <f t="shared" si="19"/>
        <v/>
      </c>
      <c r="G123" s="236" t="str">
        <f t="shared" si="19"/>
        <v/>
      </c>
      <c r="I123" s="236" t="str">
        <f t="shared" si="20"/>
        <v/>
      </c>
      <c r="K123" s="236" t="str">
        <f t="shared" si="21"/>
        <v/>
      </c>
      <c r="M123" s="236" t="str">
        <f t="shared" si="22"/>
        <v/>
      </c>
      <c r="O123" s="236" t="str">
        <f t="shared" si="23"/>
        <v/>
      </c>
      <c r="Q123" s="236" t="str">
        <f t="shared" si="24"/>
        <v/>
      </c>
      <c r="S123" s="236" t="str">
        <f t="shared" si="25"/>
        <v/>
      </c>
      <c r="U123" s="236" t="str">
        <f t="shared" si="26"/>
        <v/>
      </c>
      <c r="W123" s="236" t="str">
        <f t="shared" si="27"/>
        <v/>
      </c>
      <c r="Y123" s="236" t="str">
        <f t="shared" si="28"/>
        <v/>
      </c>
      <c r="AA123" s="236" t="str">
        <f t="shared" si="29"/>
        <v/>
      </c>
      <c r="AC123" s="236" t="str">
        <f t="shared" si="30"/>
        <v/>
      </c>
      <c r="AE123" s="236" t="str">
        <f t="shared" si="31"/>
        <v/>
      </c>
      <c r="AG123" s="236" t="str">
        <f t="shared" si="32"/>
        <v/>
      </c>
      <c r="AI123" s="236" t="str">
        <f t="shared" si="33"/>
        <v/>
      </c>
      <c r="AK123" s="236" t="str">
        <f t="shared" si="34"/>
        <v/>
      </c>
      <c r="AM123" s="236" t="str">
        <f t="shared" si="35"/>
        <v/>
      </c>
      <c r="AO123" s="236" t="str">
        <f t="shared" si="36"/>
        <v/>
      </c>
      <c r="AQ123" s="236" t="str">
        <f t="shared" si="37"/>
        <v/>
      </c>
    </row>
    <row r="124" spans="5:43" x14ac:dyDescent="0.25">
      <c r="E124" s="236" t="str">
        <f t="shared" si="19"/>
        <v/>
      </c>
      <c r="G124" s="236" t="str">
        <f t="shared" si="19"/>
        <v/>
      </c>
      <c r="I124" s="236" t="str">
        <f t="shared" si="20"/>
        <v/>
      </c>
      <c r="K124" s="236" t="str">
        <f t="shared" si="21"/>
        <v/>
      </c>
      <c r="M124" s="236" t="str">
        <f t="shared" si="22"/>
        <v/>
      </c>
      <c r="O124" s="236" t="str">
        <f t="shared" si="23"/>
        <v/>
      </c>
      <c r="Q124" s="236" t="str">
        <f t="shared" si="24"/>
        <v/>
      </c>
      <c r="S124" s="236" t="str">
        <f t="shared" si="25"/>
        <v/>
      </c>
      <c r="U124" s="236" t="str">
        <f t="shared" si="26"/>
        <v/>
      </c>
      <c r="W124" s="236" t="str">
        <f t="shared" si="27"/>
        <v/>
      </c>
      <c r="Y124" s="236" t="str">
        <f t="shared" si="28"/>
        <v/>
      </c>
      <c r="AA124" s="236" t="str">
        <f t="shared" si="29"/>
        <v/>
      </c>
      <c r="AC124" s="236" t="str">
        <f t="shared" si="30"/>
        <v/>
      </c>
      <c r="AE124" s="236" t="str">
        <f t="shared" si="31"/>
        <v/>
      </c>
      <c r="AG124" s="236" t="str">
        <f t="shared" si="32"/>
        <v/>
      </c>
      <c r="AI124" s="236" t="str">
        <f t="shared" si="33"/>
        <v/>
      </c>
      <c r="AK124" s="236" t="str">
        <f t="shared" si="34"/>
        <v/>
      </c>
      <c r="AM124" s="236" t="str">
        <f t="shared" si="35"/>
        <v/>
      </c>
      <c r="AO124" s="236" t="str">
        <f t="shared" si="36"/>
        <v/>
      </c>
      <c r="AQ124" s="236" t="str">
        <f t="shared" si="37"/>
        <v/>
      </c>
    </row>
    <row r="125" spans="5:43" x14ac:dyDescent="0.25">
      <c r="E125" s="236" t="str">
        <f t="shared" si="19"/>
        <v/>
      </c>
      <c r="G125" s="236" t="str">
        <f t="shared" si="19"/>
        <v/>
      </c>
      <c r="I125" s="236" t="str">
        <f t="shared" si="20"/>
        <v/>
      </c>
      <c r="K125" s="236" t="str">
        <f t="shared" si="21"/>
        <v/>
      </c>
      <c r="M125" s="236" t="str">
        <f t="shared" si="22"/>
        <v/>
      </c>
      <c r="O125" s="236" t="str">
        <f t="shared" si="23"/>
        <v/>
      </c>
      <c r="Q125" s="236" t="str">
        <f t="shared" si="24"/>
        <v/>
      </c>
      <c r="S125" s="236" t="str">
        <f t="shared" si="25"/>
        <v/>
      </c>
      <c r="U125" s="236" t="str">
        <f t="shared" si="26"/>
        <v/>
      </c>
      <c r="W125" s="236" t="str">
        <f t="shared" si="27"/>
        <v/>
      </c>
      <c r="Y125" s="236" t="str">
        <f t="shared" si="28"/>
        <v/>
      </c>
      <c r="AA125" s="236" t="str">
        <f t="shared" si="29"/>
        <v/>
      </c>
      <c r="AC125" s="236" t="str">
        <f t="shared" si="30"/>
        <v/>
      </c>
      <c r="AE125" s="236" t="str">
        <f t="shared" si="31"/>
        <v/>
      </c>
      <c r="AG125" s="236" t="str">
        <f t="shared" si="32"/>
        <v/>
      </c>
      <c r="AI125" s="236" t="str">
        <f t="shared" si="33"/>
        <v/>
      </c>
      <c r="AK125" s="236" t="str">
        <f t="shared" si="34"/>
        <v/>
      </c>
      <c r="AM125" s="236" t="str">
        <f t="shared" si="35"/>
        <v/>
      </c>
      <c r="AO125" s="236" t="str">
        <f t="shared" si="36"/>
        <v/>
      </c>
      <c r="AQ125" s="236" t="str">
        <f t="shared" si="37"/>
        <v/>
      </c>
    </row>
    <row r="126" spans="5:43" x14ac:dyDescent="0.25">
      <c r="E126" s="236" t="str">
        <f t="shared" si="19"/>
        <v/>
      </c>
      <c r="G126" s="236" t="str">
        <f t="shared" si="19"/>
        <v/>
      </c>
      <c r="I126" s="236" t="str">
        <f t="shared" si="20"/>
        <v/>
      </c>
      <c r="K126" s="236" t="str">
        <f t="shared" si="21"/>
        <v/>
      </c>
      <c r="M126" s="236" t="str">
        <f t="shared" si="22"/>
        <v/>
      </c>
      <c r="O126" s="236" t="str">
        <f t="shared" si="23"/>
        <v/>
      </c>
      <c r="Q126" s="236" t="str">
        <f t="shared" si="24"/>
        <v/>
      </c>
      <c r="S126" s="236" t="str">
        <f t="shared" si="25"/>
        <v/>
      </c>
      <c r="U126" s="236" t="str">
        <f t="shared" si="26"/>
        <v/>
      </c>
      <c r="W126" s="236" t="str">
        <f t="shared" si="27"/>
        <v/>
      </c>
      <c r="Y126" s="236" t="str">
        <f t="shared" si="28"/>
        <v/>
      </c>
      <c r="AA126" s="236" t="str">
        <f t="shared" si="29"/>
        <v/>
      </c>
      <c r="AC126" s="236" t="str">
        <f t="shared" si="30"/>
        <v/>
      </c>
      <c r="AE126" s="236" t="str">
        <f t="shared" si="31"/>
        <v/>
      </c>
      <c r="AG126" s="236" t="str">
        <f t="shared" si="32"/>
        <v/>
      </c>
      <c r="AI126" s="236" t="str">
        <f t="shared" si="33"/>
        <v/>
      </c>
      <c r="AK126" s="236" t="str">
        <f t="shared" si="34"/>
        <v/>
      </c>
      <c r="AM126" s="236" t="str">
        <f t="shared" si="35"/>
        <v/>
      </c>
      <c r="AO126" s="236" t="str">
        <f t="shared" si="36"/>
        <v/>
      </c>
      <c r="AQ126" s="236" t="str">
        <f t="shared" si="37"/>
        <v/>
      </c>
    </row>
    <row r="127" spans="5:43" x14ac:dyDescent="0.25">
      <c r="E127" s="236" t="str">
        <f t="shared" si="19"/>
        <v/>
      </c>
      <c r="G127" s="236" t="str">
        <f t="shared" si="19"/>
        <v/>
      </c>
      <c r="I127" s="236" t="str">
        <f t="shared" si="20"/>
        <v/>
      </c>
      <c r="K127" s="236" t="str">
        <f t="shared" si="21"/>
        <v/>
      </c>
      <c r="M127" s="236" t="str">
        <f t="shared" si="22"/>
        <v/>
      </c>
      <c r="O127" s="236" t="str">
        <f t="shared" si="23"/>
        <v/>
      </c>
      <c r="Q127" s="236" t="str">
        <f t="shared" si="24"/>
        <v/>
      </c>
      <c r="S127" s="236" t="str">
        <f t="shared" si="25"/>
        <v/>
      </c>
      <c r="U127" s="236" t="str">
        <f t="shared" si="26"/>
        <v/>
      </c>
      <c r="W127" s="236" t="str">
        <f t="shared" si="27"/>
        <v/>
      </c>
      <c r="Y127" s="236" t="str">
        <f t="shared" si="28"/>
        <v/>
      </c>
      <c r="AA127" s="236" t="str">
        <f t="shared" si="29"/>
        <v/>
      </c>
      <c r="AC127" s="236" t="str">
        <f t="shared" si="30"/>
        <v/>
      </c>
      <c r="AE127" s="236" t="str">
        <f t="shared" si="31"/>
        <v/>
      </c>
      <c r="AG127" s="236" t="str">
        <f t="shared" si="32"/>
        <v/>
      </c>
      <c r="AI127" s="236" t="str">
        <f t="shared" si="33"/>
        <v/>
      </c>
      <c r="AK127" s="236" t="str">
        <f t="shared" si="34"/>
        <v/>
      </c>
      <c r="AM127" s="236" t="str">
        <f t="shared" si="35"/>
        <v/>
      </c>
      <c r="AO127" s="236" t="str">
        <f t="shared" si="36"/>
        <v/>
      </c>
      <c r="AQ127" s="236" t="str">
        <f t="shared" si="37"/>
        <v/>
      </c>
    </row>
    <row r="128" spans="5:43" x14ac:dyDescent="0.25">
      <c r="E128" s="236" t="str">
        <f t="shared" si="19"/>
        <v/>
      </c>
      <c r="G128" s="236" t="str">
        <f t="shared" si="19"/>
        <v/>
      </c>
      <c r="I128" s="236" t="str">
        <f t="shared" si="20"/>
        <v/>
      </c>
      <c r="K128" s="236" t="str">
        <f t="shared" si="21"/>
        <v/>
      </c>
      <c r="M128" s="236" t="str">
        <f t="shared" si="22"/>
        <v/>
      </c>
      <c r="O128" s="236" t="str">
        <f t="shared" si="23"/>
        <v/>
      </c>
      <c r="Q128" s="236" t="str">
        <f t="shared" si="24"/>
        <v/>
      </c>
      <c r="S128" s="236" t="str">
        <f t="shared" si="25"/>
        <v/>
      </c>
      <c r="U128" s="236" t="str">
        <f t="shared" si="26"/>
        <v/>
      </c>
      <c r="W128" s="236" t="str">
        <f t="shared" si="27"/>
        <v/>
      </c>
      <c r="Y128" s="236" t="str">
        <f t="shared" si="28"/>
        <v/>
      </c>
      <c r="AA128" s="236" t="str">
        <f t="shared" si="29"/>
        <v/>
      </c>
      <c r="AC128" s="236" t="str">
        <f t="shared" si="30"/>
        <v/>
      </c>
      <c r="AE128" s="236" t="str">
        <f t="shared" si="31"/>
        <v/>
      </c>
      <c r="AG128" s="236" t="str">
        <f t="shared" si="32"/>
        <v/>
      </c>
      <c r="AI128" s="236" t="str">
        <f t="shared" si="33"/>
        <v/>
      </c>
      <c r="AK128" s="236" t="str">
        <f t="shared" si="34"/>
        <v/>
      </c>
      <c r="AM128" s="236" t="str">
        <f t="shared" si="35"/>
        <v/>
      </c>
      <c r="AO128" s="236" t="str">
        <f t="shared" si="36"/>
        <v/>
      </c>
      <c r="AQ128" s="236" t="str">
        <f t="shared" si="37"/>
        <v/>
      </c>
    </row>
    <row r="129" spans="5:43" x14ac:dyDescent="0.25">
      <c r="E129" s="236" t="str">
        <f t="shared" si="19"/>
        <v/>
      </c>
      <c r="G129" s="236" t="str">
        <f t="shared" si="19"/>
        <v/>
      </c>
      <c r="I129" s="236" t="str">
        <f t="shared" si="20"/>
        <v/>
      </c>
      <c r="K129" s="236" t="str">
        <f t="shared" si="21"/>
        <v/>
      </c>
      <c r="M129" s="236" t="str">
        <f t="shared" si="22"/>
        <v/>
      </c>
      <c r="O129" s="236" t="str">
        <f t="shared" si="23"/>
        <v/>
      </c>
      <c r="Q129" s="236" t="str">
        <f t="shared" si="24"/>
        <v/>
      </c>
      <c r="S129" s="236" t="str">
        <f t="shared" si="25"/>
        <v/>
      </c>
      <c r="U129" s="236" t="str">
        <f t="shared" si="26"/>
        <v/>
      </c>
      <c r="W129" s="236" t="str">
        <f t="shared" si="27"/>
        <v/>
      </c>
      <c r="Y129" s="236" t="str">
        <f t="shared" si="28"/>
        <v/>
      </c>
      <c r="AA129" s="236" t="str">
        <f t="shared" si="29"/>
        <v/>
      </c>
      <c r="AC129" s="236" t="str">
        <f t="shared" si="30"/>
        <v/>
      </c>
      <c r="AE129" s="236" t="str">
        <f t="shared" si="31"/>
        <v/>
      </c>
      <c r="AG129" s="236" t="str">
        <f t="shared" si="32"/>
        <v/>
      </c>
      <c r="AI129" s="236" t="str">
        <f t="shared" si="33"/>
        <v/>
      </c>
      <c r="AK129" s="236" t="str">
        <f t="shared" si="34"/>
        <v/>
      </c>
      <c r="AM129" s="236" t="str">
        <f t="shared" si="35"/>
        <v/>
      </c>
      <c r="AO129" s="236" t="str">
        <f t="shared" si="36"/>
        <v/>
      </c>
      <c r="AQ129" s="236" t="str">
        <f t="shared" si="37"/>
        <v/>
      </c>
    </row>
    <row r="130" spans="5:43" x14ac:dyDescent="0.25">
      <c r="E130" s="236" t="str">
        <f t="shared" si="19"/>
        <v/>
      </c>
      <c r="G130" s="236" t="str">
        <f t="shared" si="19"/>
        <v/>
      </c>
      <c r="I130" s="236" t="str">
        <f t="shared" si="20"/>
        <v/>
      </c>
      <c r="K130" s="236" t="str">
        <f t="shared" si="21"/>
        <v/>
      </c>
      <c r="M130" s="236" t="str">
        <f t="shared" si="22"/>
        <v/>
      </c>
      <c r="O130" s="236" t="str">
        <f t="shared" si="23"/>
        <v/>
      </c>
      <c r="Q130" s="236" t="str">
        <f t="shared" si="24"/>
        <v/>
      </c>
      <c r="S130" s="236" t="str">
        <f t="shared" si="25"/>
        <v/>
      </c>
      <c r="U130" s="236" t="str">
        <f t="shared" si="26"/>
        <v/>
      </c>
      <c r="W130" s="236" t="str">
        <f t="shared" si="27"/>
        <v/>
      </c>
      <c r="Y130" s="236" t="str">
        <f t="shared" si="28"/>
        <v/>
      </c>
      <c r="AA130" s="236" t="str">
        <f t="shared" si="29"/>
        <v/>
      </c>
      <c r="AC130" s="236" t="str">
        <f t="shared" si="30"/>
        <v/>
      </c>
      <c r="AE130" s="236" t="str">
        <f t="shared" si="31"/>
        <v/>
      </c>
      <c r="AG130" s="236" t="str">
        <f t="shared" si="32"/>
        <v/>
      </c>
      <c r="AI130" s="236" t="str">
        <f t="shared" si="33"/>
        <v/>
      </c>
      <c r="AK130" s="236" t="str">
        <f t="shared" si="34"/>
        <v/>
      </c>
      <c r="AM130" s="236" t="str">
        <f t="shared" si="35"/>
        <v/>
      </c>
      <c r="AO130" s="236" t="str">
        <f t="shared" si="36"/>
        <v/>
      </c>
      <c r="AQ130" s="236" t="str">
        <f t="shared" si="37"/>
        <v/>
      </c>
    </row>
    <row r="131" spans="5:43" x14ac:dyDescent="0.25">
      <c r="E131" s="236" t="str">
        <f t="shared" si="19"/>
        <v/>
      </c>
      <c r="G131" s="236" t="str">
        <f t="shared" si="19"/>
        <v/>
      </c>
      <c r="I131" s="236" t="str">
        <f t="shared" si="20"/>
        <v/>
      </c>
      <c r="K131" s="236" t="str">
        <f t="shared" si="21"/>
        <v/>
      </c>
      <c r="M131" s="236" t="str">
        <f t="shared" si="22"/>
        <v/>
      </c>
      <c r="O131" s="236" t="str">
        <f t="shared" si="23"/>
        <v/>
      </c>
      <c r="Q131" s="236" t="str">
        <f t="shared" si="24"/>
        <v/>
      </c>
      <c r="S131" s="236" t="str">
        <f t="shared" si="25"/>
        <v/>
      </c>
      <c r="U131" s="236" t="str">
        <f t="shared" si="26"/>
        <v/>
      </c>
      <c r="W131" s="236" t="str">
        <f t="shared" si="27"/>
        <v/>
      </c>
      <c r="Y131" s="236" t="str">
        <f t="shared" si="28"/>
        <v/>
      </c>
      <c r="AA131" s="236" t="str">
        <f t="shared" si="29"/>
        <v/>
      </c>
      <c r="AC131" s="236" t="str">
        <f t="shared" si="30"/>
        <v/>
      </c>
      <c r="AE131" s="236" t="str">
        <f t="shared" si="31"/>
        <v/>
      </c>
      <c r="AG131" s="236" t="str">
        <f t="shared" si="32"/>
        <v/>
      </c>
      <c r="AI131" s="236" t="str">
        <f t="shared" si="33"/>
        <v/>
      </c>
      <c r="AK131" s="236" t="str">
        <f t="shared" si="34"/>
        <v/>
      </c>
      <c r="AM131" s="236" t="str">
        <f t="shared" si="35"/>
        <v/>
      </c>
      <c r="AO131" s="236" t="str">
        <f t="shared" si="36"/>
        <v/>
      </c>
      <c r="AQ131" s="236" t="str">
        <f t="shared" si="37"/>
        <v/>
      </c>
    </row>
    <row r="132" spans="5:43" x14ac:dyDescent="0.25">
      <c r="E132" s="236" t="str">
        <f t="shared" si="19"/>
        <v/>
      </c>
      <c r="G132" s="236" t="str">
        <f t="shared" si="19"/>
        <v/>
      </c>
      <c r="I132" s="236" t="str">
        <f t="shared" si="20"/>
        <v/>
      </c>
      <c r="K132" s="236" t="str">
        <f t="shared" si="21"/>
        <v/>
      </c>
      <c r="M132" s="236" t="str">
        <f t="shared" si="22"/>
        <v/>
      </c>
      <c r="O132" s="236" t="str">
        <f t="shared" si="23"/>
        <v/>
      </c>
      <c r="Q132" s="236" t="str">
        <f t="shared" si="24"/>
        <v/>
      </c>
      <c r="S132" s="236" t="str">
        <f t="shared" si="25"/>
        <v/>
      </c>
      <c r="U132" s="236" t="str">
        <f t="shared" si="26"/>
        <v/>
      </c>
      <c r="W132" s="236" t="str">
        <f t="shared" si="27"/>
        <v/>
      </c>
      <c r="Y132" s="236" t="str">
        <f t="shared" si="28"/>
        <v/>
      </c>
      <c r="AA132" s="236" t="str">
        <f t="shared" si="29"/>
        <v/>
      </c>
      <c r="AC132" s="236" t="str">
        <f t="shared" si="30"/>
        <v/>
      </c>
      <c r="AE132" s="236" t="str">
        <f t="shared" si="31"/>
        <v/>
      </c>
      <c r="AG132" s="236" t="str">
        <f t="shared" si="32"/>
        <v/>
      </c>
      <c r="AI132" s="236" t="str">
        <f t="shared" si="33"/>
        <v/>
      </c>
      <c r="AK132" s="236" t="str">
        <f t="shared" si="34"/>
        <v/>
      </c>
      <c r="AM132" s="236" t="str">
        <f t="shared" si="35"/>
        <v/>
      </c>
      <c r="AO132" s="236" t="str">
        <f t="shared" si="36"/>
        <v/>
      </c>
      <c r="AQ132" s="236" t="str">
        <f t="shared" si="37"/>
        <v/>
      </c>
    </row>
    <row r="133" spans="5:43" x14ac:dyDescent="0.25">
      <c r="E133" s="236" t="str">
        <f t="shared" si="19"/>
        <v/>
      </c>
      <c r="G133" s="236" t="str">
        <f t="shared" si="19"/>
        <v/>
      </c>
      <c r="I133" s="236" t="str">
        <f t="shared" si="20"/>
        <v/>
      </c>
      <c r="K133" s="236" t="str">
        <f t="shared" si="21"/>
        <v/>
      </c>
      <c r="M133" s="236" t="str">
        <f t="shared" si="22"/>
        <v/>
      </c>
      <c r="O133" s="236" t="str">
        <f t="shared" si="23"/>
        <v/>
      </c>
      <c r="Q133" s="236" t="str">
        <f t="shared" si="24"/>
        <v/>
      </c>
      <c r="S133" s="236" t="str">
        <f t="shared" si="25"/>
        <v/>
      </c>
      <c r="U133" s="236" t="str">
        <f t="shared" si="26"/>
        <v/>
      </c>
      <c r="W133" s="236" t="str">
        <f t="shared" si="27"/>
        <v/>
      </c>
      <c r="Y133" s="236" t="str">
        <f t="shared" si="28"/>
        <v/>
      </c>
      <c r="AA133" s="236" t="str">
        <f t="shared" si="29"/>
        <v/>
      </c>
      <c r="AC133" s="236" t="str">
        <f t="shared" si="30"/>
        <v/>
      </c>
      <c r="AE133" s="236" t="str">
        <f t="shared" si="31"/>
        <v/>
      </c>
      <c r="AG133" s="236" t="str">
        <f t="shared" si="32"/>
        <v/>
      </c>
      <c r="AI133" s="236" t="str">
        <f t="shared" si="33"/>
        <v/>
      </c>
      <c r="AK133" s="236" t="str">
        <f t="shared" si="34"/>
        <v/>
      </c>
      <c r="AM133" s="236" t="str">
        <f t="shared" si="35"/>
        <v/>
      </c>
      <c r="AO133" s="236" t="str">
        <f t="shared" si="36"/>
        <v/>
      </c>
      <c r="AQ133" s="236" t="str">
        <f t="shared" si="37"/>
        <v/>
      </c>
    </row>
    <row r="134" spans="5:43" x14ac:dyDescent="0.25">
      <c r="E134" s="236" t="str">
        <f t="shared" si="19"/>
        <v/>
      </c>
      <c r="G134" s="236" t="str">
        <f t="shared" si="19"/>
        <v/>
      </c>
      <c r="I134" s="236" t="str">
        <f t="shared" si="20"/>
        <v/>
      </c>
      <c r="K134" s="236" t="str">
        <f t="shared" si="21"/>
        <v/>
      </c>
      <c r="M134" s="236" t="str">
        <f t="shared" si="22"/>
        <v/>
      </c>
      <c r="O134" s="236" t="str">
        <f t="shared" si="23"/>
        <v/>
      </c>
      <c r="Q134" s="236" t="str">
        <f t="shared" si="24"/>
        <v/>
      </c>
      <c r="S134" s="236" t="str">
        <f t="shared" si="25"/>
        <v/>
      </c>
      <c r="U134" s="236" t="str">
        <f t="shared" si="26"/>
        <v/>
      </c>
      <c r="W134" s="236" t="str">
        <f t="shared" si="27"/>
        <v/>
      </c>
      <c r="Y134" s="236" t="str">
        <f t="shared" si="28"/>
        <v/>
      </c>
      <c r="AA134" s="236" t="str">
        <f t="shared" si="29"/>
        <v/>
      </c>
      <c r="AC134" s="236" t="str">
        <f t="shared" si="30"/>
        <v/>
      </c>
      <c r="AE134" s="236" t="str">
        <f t="shared" si="31"/>
        <v/>
      </c>
      <c r="AG134" s="236" t="str">
        <f t="shared" si="32"/>
        <v/>
      </c>
      <c r="AI134" s="236" t="str">
        <f t="shared" si="33"/>
        <v/>
      </c>
      <c r="AK134" s="236" t="str">
        <f t="shared" si="34"/>
        <v/>
      </c>
      <c r="AM134" s="236" t="str">
        <f t="shared" si="35"/>
        <v/>
      </c>
      <c r="AO134" s="236" t="str">
        <f t="shared" si="36"/>
        <v/>
      </c>
      <c r="AQ134" s="236" t="str">
        <f t="shared" si="37"/>
        <v/>
      </c>
    </row>
    <row r="135" spans="5:43" x14ac:dyDescent="0.25">
      <c r="E135" s="236" t="str">
        <f t="shared" si="19"/>
        <v/>
      </c>
      <c r="G135" s="236" t="str">
        <f t="shared" si="19"/>
        <v/>
      </c>
      <c r="I135" s="236" t="str">
        <f t="shared" si="20"/>
        <v/>
      </c>
      <c r="K135" s="236" t="str">
        <f t="shared" si="21"/>
        <v/>
      </c>
      <c r="M135" s="236" t="str">
        <f t="shared" si="22"/>
        <v/>
      </c>
      <c r="O135" s="236" t="str">
        <f t="shared" si="23"/>
        <v/>
      </c>
      <c r="Q135" s="236" t="str">
        <f t="shared" si="24"/>
        <v/>
      </c>
      <c r="S135" s="236" t="str">
        <f t="shared" si="25"/>
        <v/>
      </c>
      <c r="U135" s="236" t="str">
        <f t="shared" si="26"/>
        <v/>
      </c>
      <c r="W135" s="236" t="str">
        <f t="shared" si="27"/>
        <v/>
      </c>
      <c r="Y135" s="236" t="str">
        <f t="shared" si="28"/>
        <v/>
      </c>
      <c r="AA135" s="236" t="str">
        <f t="shared" si="29"/>
        <v/>
      </c>
      <c r="AC135" s="236" t="str">
        <f t="shared" si="30"/>
        <v/>
      </c>
      <c r="AE135" s="236" t="str">
        <f t="shared" si="31"/>
        <v/>
      </c>
      <c r="AG135" s="236" t="str">
        <f t="shared" si="32"/>
        <v/>
      </c>
      <c r="AI135" s="236" t="str">
        <f t="shared" si="33"/>
        <v/>
      </c>
      <c r="AK135" s="236" t="str">
        <f t="shared" si="34"/>
        <v/>
      </c>
      <c r="AM135" s="236" t="str">
        <f t="shared" si="35"/>
        <v/>
      </c>
      <c r="AO135" s="236" t="str">
        <f t="shared" si="36"/>
        <v/>
      </c>
      <c r="AQ135" s="236" t="str">
        <f t="shared" si="37"/>
        <v/>
      </c>
    </row>
    <row r="136" spans="5:43" x14ac:dyDescent="0.25">
      <c r="E136" s="236" t="str">
        <f t="shared" si="19"/>
        <v/>
      </c>
      <c r="G136" s="236" t="str">
        <f t="shared" si="19"/>
        <v/>
      </c>
      <c r="I136" s="236" t="str">
        <f t="shared" si="20"/>
        <v/>
      </c>
      <c r="K136" s="236" t="str">
        <f t="shared" si="21"/>
        <v/>
      </c>
      <c r="M136" s="236" t="str">
        <f t="shared" si="22"/>
        <v/>
      </c>
      <c r="O136" s="236" t="str">
        <f t="shared" si="23"/>
        <v/>
      </c>
      <c r="Q136" s="236" t="str">
        <f t="shared" si="24"/>
        <v/>
      </c>
      <c r="S136" s="236" t="str">
        <f t="shared" si="25"/>
        <v/>
      </c>
      <c r="U136" s="236" t="str">
        <f t="shared" si="26"/>
        <v/>
      </c>
      <c r="W136" s="236" t="str">
        <f t="shared" si="27"/>
        <v/>
      </c>
      <c r="Y136" s="236" t="str">
        <f t="shared" si="28"/>
        <v/>
      </c>
      <c r="AA136" s="236" t="str">
        <f t="shared" si="29"/>
        <v/>
      </c>
      <c r="AC136" s="236" t="str">
        <f t="shared" si="30"/>
        <v/>
      </c>
      <c r="AE136" s="236" t="str">
        <f t="shared" si="31"/>
        <v/>
      </c>
      <c r="AG136" s="236" t="str">
        <f t="shared" si="32"/>
        <v/>
      </c>
      <c r="AI136" s="236" t="str">
        <f t="shared" si="33"/>
        <v/>
      </c>
      <c r="AK136" s="236" t="str">
        <f t="shared" si="34"/>
        <v/>
      </c>
      <c r="AM136" s="236" t="str">
        <f t="shared" si="35"/>
        <v/>
      </c>
      <c r="AO136" s="236" t="str">
        <f t="shared" si="36"/>
        <v/>
      </c>
      <c r="AQ136" s="236" t="str">
        <f t="shared" si="37"/>
        <v/>
      </c>
    </row>
    <row r="137" spans="5:43" x14ac:dyDescent="0.25">
      <c r="E137" s="236" t="str">
        <f t="shared" si="19"/>
        <v/>
      </c>
      <c r="G137" s="236" t="str">
        <f t="shared" si="19"/>
        <v/>
      </c>
      <c r="I137" s="236" t="str">
        <f t="shared" si="20"/>
        <v/>
      </c>
      <c r="K137" s="236" t="str">
        <f t="shared" si="21"/>
        <v/>
      </c>
      <c r="M137" s="236" t="str">
        <f t="shared" si="22"/>
        <v/>
      </c>
      <c r="O137" s="236" t="str">
        <f t="shared" si="23"/>
        <v/>
      </c>
      <c r="Q137" s="236" t="str">
        <f t="shared" si="24"/>
        <v/>
      </c>
      <c r="S137" s="236" t="str">
        <f t="shared" si="25"/>
        <v/>
      </c>
      <c r="U137" s="236" t="str">
        <f t="shared" si="26"/>
        <v/>
      </c>
      <c r="W137" s="236" t="str">
        <f t="shared" si="27"/>
        <v/>
      </c>
      <c r="Y137" s="236" t="str">
        <f t="shared" si="28"/>
        <v/>
      </c>
      <c r="AA137" s="236" t="str">
        <f t="shared" si="29"/>
        <v/>
      </c>
      <c r="AC137" s="236" t="str">
        <f t="shared" si="30"/>
        <v/>
      </c>
      <c r="AE137" s="236" t="str">
        <f t="shared" si="31"/>
        <v/>
      </c>
      <c r="AG137" s="236" t="str">
        <f t="shared" si="32"/>
        <v/>
      </c>
      <c r="AI137" s="236" t="str">
        <f t="shared" si="33"/>
        <v/>
      </c>
      <c r="AK137" s="236" t="str">
        <f t="shared" si="34"/>
        <v/>
      </c>
      <c r="AM137" s="236" t="str">
        <f t="shared" si="35"/>
        <v/>
      </c>
      <c r="AO137" s="236" t="str">
        <f t="shared" si="36"/>
        <v/>
      </c>
      <c r="AQ137" s="236" t="str">
        <f t="shared" si="37"/>
        <v/>
      </c>
    </row>
    <row r="138" spans="5:43" x14ac:dyDescent="0.25">
      <c r="E138" s="236" t="str">
        <f t="shared" si="19"/>
        <v/>
      </c>
      <c r="G138" s="236" t="str">
        <f t="shared" si="19"/>
        <v/>
      </c>
      <c r="I138" s="236" t="str">
        <f t="shared" si="20"/>
        <v/>
      </c>
      <c r="K138" s="236" t="str">
        <f t="shared" si="21"/>
        <v/>
      </c>
      <c r="M138" s="236" t="str">
        <f t="shared" si="22"/>
        <v/>
      </c>
      <c r="O138" s="236" t="str">
        <f t="shared" si="23"/>
        <v/>
      </c>
      <c r="Q138" s="236" t="str">
        <f t="shared" si="24"/>
        <v/>
      </c>
      <c r="S138" s="236" t="str">
        <f t="shared" si="25"/>
        <v/>
      </c>
      <c r="U138" s="236" t="str">
        <f t="shared" si="26"/>
        <v/>
      </c>
      <c r="W138" s="236" t="str">
        <f t="shared" si="27"/>
        <v/>
      </c>
      <c r="Y138" s="236" t="str">
        <f t="shared" si="28"/>
        <v/>
      </c>
      <c r="AA138" s="236" t="str">
        <f t="shared" si="29"/>
        <v/>
      </c>
      <c r="AC138" s="236" t="str">
        <f t="shared" si="30"/>
        <v/>
      </c>
      <c r="AE138" s="236" t="str">
        <f t="shared" si="31"/>
        <v/>
      </c>
      <c r="AG138" s="236" t="str">
        <f t="shared" si="32"/>
        <v/>
      </c>
      <c r="AI138" s="236" t="str">
        <f t="shared" si="33"/>
        <v/>
      </c>
      <c r="AK138" s="236" t="str">
        <f t="shared" si="34"/>
        <v/>
      </c>
      <c r="AM138" s="236" t="str">
        <f t="shared" si="35"/>
        <v/>
      </c>
      <c r="AO138" s="236" t="str">
        <f t="shared" si="36"/>
        <v/>
      </c>
      <c r="AQ138" s="236" t="str">
        <f t="shared" si="37"/>
        <v/>
      </c>
    </row>
    <row r="139" spans="5:43" x14ac:dyDescent="0.25">
      <c r="E139" s="236" t="str">
        <f t="shared" si="19"/>
        <v/>
      </c>
      <c r="G139" s="236" t="str">
        <f t="shared" si="19"/>
        <v/>
      </c>
      <c r="I139" s="236" t="str">
        <f t="shared" si="20"/>
        <v/>
      </c>
      <c r="K139" s="236" t="str">
        <f t="shared" si="21"/>
        <v/>
      </c>
      <c r="M139" s="236" t="str">
        <f t="shared" si="22"/>
        <v/>
      </c>
      <c r="O139" s="236" t="str">
        <f t="shared" si="23"/>
        <v/>
      </c>
      <c r="Q139" s="236" t="str">
        <f t="shared" si="24"/>
        <v/>
      </c>
      <c r="S139" s="236" t="str">
        <f t="shared" si="25"/>
        <v/>
      </c>
      <c r="U139" s="236" t="str">
        <f t="shared" si="26"/>
        <v/>
      </c>
      <c r="W139" s="236" t="str">
        <f t="shared" si="27"/>
        <v/>
      </c>
      <c r="Y139" s="236" t="str">
        <f t="shared" si="28"/>
        <v/>
      </c>
      <c r="AA139" s="236" t="str">
        <f t="shared" si="29"/>
        <v/>
      </c>
      <c r="AC139" s="236" t="str">
        <f t="shared" si="30"/>
        <v/>
      </c>
      <c r="AE139" s="236" t="str">
        <f t="shared" si="31"/>
        <v/>
      </c>
      <c r="AG139" s="236" t="str">
        <f t="shared" si="32"/>
        <v/>
      </c>
      <c r="AI139" s="236" t="str">
        <f t="shared" si="33"/>
        <v/>
      </c>
      <c r="AK139" s="236" t="str">
        <f t="shared" si="34"/>
        <v/>
      </c>
      <c r="AM139" s="236" t="str">
        <f t="shared" si="35"/>
        <v/>
      </c>
      <c r="AO139" s="236" t="str">
        <f t="shared" si="36"/>
        <v/>
      </c>
      <c r="AQ139" s="236" t="str">
        <f t="shared" si="37"/>
        <v/>
      </c>
    </row>
    <row r="140" spans="5:43" x14ac:dyDescent="0.25">
      <c r="E140" s="236" t="str">
        <f t="shared" ref="E140:G203" si="38">IF(OR($B140=0,D140=0),"",D140/$B140)</f>
        <v/>
      </c>
      <c r="G140" s="236" t="str">
        <f t="shared" si="38"/>
        <v/>
      </c>
      <c r="I140" s="236" t="str">
        <f t="shared" ref="I140:I203" si="39">IF(OR($B140=0,H140=0),"",H140/$B140)</f>
        <v/>
      </c>
      <c r="K140" s="236" t="str">
        <f t="shared" ref="K140:K203" si="40">IF(OR($B140=0,J140=0),"",J140/$B140)</f>
        <v/>
      </c>
      <c r="M140" s="236" t="str">
        <f t="shared" ref="M140:M203" si="41">IF(OR($B140=0,L140=0),"",L140/$B140)</f>
        <v/>
      </c>
      <c r="O140" s="236" t="str">
        <f t="shared" ref="O140:O203" si="42">IF(OR($B140=0,N140=0),"",N140/$B140)</f>
        <v/>
      </c>
      <c r="Q140" s="236" t="str">
        <f t="shared" ref="Q140:Q203" si="43">IF(OR($B140=0,P140=0),"",P140/$B140)</f>
        <v/>
      </c>
      <c r="S140" s="236" t="str">
        <f t="shared" ref="S140:S203" si="44">IF(OR($B140=0,R140=0),"",R140/$B140)</f>
        <v/>
      </c>
      <c r="U140" s="236" t="str">
        <f t="shared" ref="U140:U203" si="45">IF(OR($B140=0,T140=0),"",T140/$B140)</f>
        <v/>
      </c>
      <c r="W140" s="236" t="str">
        <f t="shared" ref="W140:W203" si="46">IF(OR($B140=0,V140=0),"",V140/$B140)</f>
        <v/>
      </c>
      <c r="Y140" s="236" t="str">
        <f t="shared" ref="Y140:Y203" si="47">IF(OR($B140=0,X140=0),"",X140/$B140)</f>
        <v/>
      </c>
      <c r="AA140" s="236" t="str">
        <f t="shared" ref="AA140:AA203" si="48">IF(OR($B140=0,Z140=0),"",Z140/$B140)</f>
        <v/>
      </c>
      <c r="AC140" s="236" t="str">
        <f t="shared" ref="AC140:AC203" si="49">IF(OR($B140=0,AB140=0),"",AB140/$B140)</f>
        <v/>
      </c>
      <c r="AE140" s="236" t="str">
        <f t="shared" ref="AE140:AE203" si="50">IF(OR($B140=0,AD140=0),"",AD140/$B140)</f>
        <v/>
      </c>
      <c r="AG140" s="236" t="str">
        <f t="shared" ref="AG140:AG203" si="51">IF(OR($B140=0,AF140=0),"",AF140/$B140)</f>
        <v/>
      </c>
      <c r="AI140" s="236" t="str">
        <f t="shared" ref="AI140:AI203" si="52">IF(OR($B140=0,AH140=0),"",AH140/$B140)</f>
        <v/>
      </c>
      <c r="AK140" s="236" t="str">
        <f t="shared" ref="AK140:AK203" si="53">IF(OR($B140=0,AJ140=0),"",AJ140/$B140)</f>
        <v/>
      </c>
      <c r="AM140" s="236" t="str">
        <f t="shared" ref="AM140:AM203" si="54">IF(OR($B140=0,AL140=0),"",AL140/$B140)</f>
        <v/>
      </c>
      <c r="AO140" s="236" t="str">
        <f t="shared" ref="AO140:AO203" si="55">IF(OR($B140=0,AN140=0),"",AN140/$B140)</f>
        <v/>
      </c>
      <c r="AQ140" s="236" t="str">
        <f t="shared" ref="AQ140:AQ203" si="56">IF(OR($B140=0,AP140=0),"",AP140/$B140)</f>
        <v/>
      </c>
    </row>
    <row r="141" spans="5:43" x14ac:dyDescent="0.25">
      <c r="E141" s="236" t="str">
        <f t="shared" si="38"/>
        <v/>
      </c>
      <c r="G141" s="236" t="str">
        <f t="shared" si="38"/>
        <v/>
      </c>
      <c r="I141" s="236" t="str">
        <f t="shared" si="39"/>
        <v/>
      </c>
      <c r="K141" s="236" t="str">
        <f t="shared" si="40"/>
        <v/>
      </c>
      <c r="M141" s="236" t="str">
        <f t="shared" si="41"/>
        <v/>
      </c>
      <c r="O141" s="236" t="str">
        <f t="shared" si="42"/>
        <v/>
      </c>
      <c r="Q141" s="236" t="str">
        <f t="shared" si="43"/>
        <v/>
      </c>
      <c r="S141" s="236" t="str">
        <f t="shared" si="44"/>
        <v/>
      </c>
      <c r="U141" s="236" t="str">
        <f t="shared" si="45"/>
        <v/>
      </c>
      <c r="W141" s="236" t="str">
        <f t="shared" si="46"/>
        <v/>
      </c>
      <c r="Y141" s="236" t="str">
        <f t="shared" si="47"/>
        <v/>
      </c>
      <c r="AA141" s="236" t="str">
        <f t="shared" si="48"/>
        <v/>
      </c>
      <c r="AC141" s="236" t="str">
        <f t="shared" si="49"/>
        <v/>
      </c>
      <c r="AE141" s="236" t="str">
        <f t="shared" si="50"/>
        <v/>
      </c>
      <c r="AG141" s="236" t="str">
        <f t="shared" si="51"/>
        <v/>
      </c>
      <c r="AI141" s="236" t="str">
        <f t="shared" si="52"/>
        <v/>
      </c>
      <c r="AK141" s="236" t="str">
        <f t="shared" si="53"/>
        <v/>
      </c>
      <c r="AM141" s="236" t="str">
        <f t="shared" si="54"/>
        <v/>
      </c>
      <c r="AO141" s="236" t="str">
        <f t="shared" si="55"/>
        <v/>
      </c>
      <c r="AQ141" s="236" t="str">
        <f t="shared" si="56"/>
        <v/>
      </c>
    </row>
    <row r="142" spans="5:43" x14ac:dyDescent="0.25">
      <c r="E142" s="236" t="str">
        <f t="shared" si="38"/>
        <v/>
      </c>
      <c r="G142" s="236" t="str">
        <f t="shared" si="38"/>
        <v/>
      </c>
      <c r="I142" s="236" t="str">
        <f t="shared" si="39"/>
        <v/>
      </c>
      <c r="K142" s="236" t="str">
        <f t="shared" si="40"/>
        <v/>
      </c>
      <c r="M142" s="236" t="str">
        <f t="shared" si="41"/>
        <v/>
      </c>
      <c r="O142" s="236" t="str">
        <f t="shared" si="42"/>
        <v/>
      </c>
      <c r="Q142" s="236" t="str">
        <f t="shared" si="43"/>
        <v/>
      </c>
      <c r="S142" s="236" t="str">
        <f t="shared" si="44"/>
        <v/>
      </c>
      <c r="U142" s="236" t="str">
        <f t="shared" si="45"/>
        <v/>
      </c>
      <c r="W142" s="236" t="str">
        <f t="shared" si="46"/>
        <v/>
      </c>
      <c r="Y142" s="236" t="str">
        <f t="shared" si="47"/>
        <v/>
      </c>
      <c r="AA142" s="236" t="str">
        <f t="shared" si="48"/>
        <v/>
      </c>
      <c r="AC142" s="236" t="str">
        <f t="shared" si="49"/>
        <v/>
      </c>
      <c r="AE142" s="236" t="str">
        <f t="shared" si="50"/>
        <v/>
      </c>
      <c r="AG142" s="236" t="str">
        <f t="shared" si="51"/>
        <v/>
      </c>
      <c r="AI142" s="236" t="str">
        <f t="shared" si="52"/>
        <v/>
      </c>
      <c r="AK142" s="236" t="str">
        <f t="shared" si="53"/>
        <v/>
      </c>
      <c r="AM142" s="236" t="str">
        <f t="shared" si="54"/>
        <v/>
      </c>
      <c r="AO142" s="236" t="str">
        <f t="shared" si="55"/>
        <v/>
      </c>
      <c r="AQ142" s="236" t="str">
        <f t="shared" si="56"/>
        <v/>
      </c>
    </row>
    <row r="143" spans="5:43" x14ac:dyDescent="0.25">
      <c r="E143" s="236" t="str">
        <f t="shared" si="38"/>
        <v/>
      </c>
      <c r="G143" s="236" t="str">
        <f t="shared" si="38"/>
        <v/>
      </c>
      <c r="I143" s="236" t="str">
        <f t="shared" si="39"/>
        <v/>
      </c>
      <c r="K143" s="236" t="str">
        <f t="shared" si="40"/>
        <v/>
      </c>
      <c r="M143" s="236" t="str">
        <f t="shared" si="41"/>
        <v/>
      </c>
      <c r="O143" s="236" t="str">
        <f t="shared" si="42"/>
        <v/>
      </c>
      <c r="Q143" s="236" t="str">
        <f t="shared" si="43"/>
        <v/>
      </c>
      <c r="S143" s="236" t="str">
        <f t="shared" si="44"/>
        <v/>
      </c>
      <c r="U143" s="236" t="str">
        <f t="shared" si="45"/>
        <v/>
      </c>
      <c r="W143" s="236" t="str">
        <f t="shared" si="46"/>
        <v/>
      </c>
      <c r="Y143" s="236" t="str">
        <f t="shared" si="47"/>
        <v/>
      </c>
      <c r="AA143" s="236" t="str">
        <f t="shared" si="48"/>
        <v/>
      </c>
      <c r="AC143" s="236" t="str">
        <f t="shared" si="49"/>
        <v/>
      </c>
      <c r="AE143" s="236" t="str">
        <f t="shared" si="50"/>
        <v/>
      </c>
      <c r="AG143" s="236" t="str">
        <f t="shared" si="51"/>
        <v/>
      </c>
      <c r="AI143" s="236" t="str">
        <f t="shared" si="52"/>
        <v/>
      </c>
      <c r="AK143" s="236" t="str">
        <f t="shared" si="53"/>
        <v/>
      </c>
      <c r="AM143" s="236" t="str">
        <f t="shared" si="54"/>
        <v/>
      </c>
      <c r="AO143" s="236" t="str">
        <f t="shared" si="55"/>
        <v/>
      </c>
      <c r="AQ143" s="236" t="str">
        <f t="shared" si="56"/>
        <v/>
      </c>
    </row>
    <row r="144" spans="5:43" x14ac:dyDescent="0.25">
      <c r="E144" s="236" t="str">
        <f t="shared" si="38"/>
        <v/>
      </c>
      <c r="G144" s="236" t="str">
        <f t="shared" si="38"/>
        <v/>
      </c>
      <c r="I144" s="236" t="str">
        <f t="shared" si="39"/>
        <v/>
      </c>
      <c r="K144" s="236" t="str">
        <f t="shared" si="40"/>
        <v/>
      </c>
      <c r="M144" s="236" t="str">
        <f t="shared" si="41"/>
        <v/>
      </c>
      <c r="O144" s="236" t="str">
        <f t="shared" si="42"/>
        <v/>
      </c>
      <c r="Q144" s="236" t="str">
        <f t="shared" si="43"/>
        <v/>
      </c>
      <c r="S144" s="236" t="str">
        <f t="shared" si="44"/>
        <v/>
      </c>
      <c r="U144" s="236" t="str">
        <f t="shared" si="45"/>
        <v/>
      </c>
      <c r="W144" s="236" t="str">
        <f t="shared" si="46"/>
        <v/>
      </c>
      <c r="Y144" s="236" t="str">
        <f t="shared" si="47"/>
        <v/>
      </c>
      <c r="AA144" s="236" t="str">
        <f t="shared" si="48"/>
        <v/>
      </c>
      <c r="AC144" s="236" t="str">
        <f t="shared" si="49"/>
        <v/>
      </c>
      <c r="AE144" s="236" t="str">
        <f t="shared" si="50"/>
        <v/>
      </c>
      <c r="AG144" s="236" t="str">
        <f t="shared" si="51"/>
        <v/>
      </c>
      <c r="AI144" s="236" t="str">
        <f t="shared" si="52"/>
        <v/>
      </c>
      <c r="AK144" s="236" t="str">
        <f t="shared" si="53"/>
        <v/>
      </c>
      <c r="AM144" s="236" t="str">
        <f t="shared" si="54"/>
        <v/>
      </c>
      <c r="AO144" s="236" t="str">
        <f t="shared" si="55"/>
        <v/>
      </c>
      <c r="AQ144" s="236" t="str">
        <f t="shared" si="56"/>
        <v/>
      </c>
    </row>
    <row r="145" spans="5:43" x14ac:dyDescent="0.25">
      <c r="E145" s="236" t="str">
        <f t="shared" si="38"/>
        <v/>
      </c>
      <c r="G145" s="236" t="str">
        <f t="shared" si="38"/>
        <v/>
      </c>
      <c r="I145" s="236" t="str">
        <f t="shared" si="39"/>
        <v/>
      </c>
      <c r="K145" s="236" t="str">
        <f t="shared" si="40"/>
        <v/>
      </c>
      <c r="M145" s="236" t="str">
        <f t="shared" si="41"/>
        <v/>
      </c>
      <c r="O145" s="236" t="str">
        <f t="shared" si="42"/>
        <v/>
      </c>
      <c r="Q145" s="236" t="str">
        <f t="shared" si="43"/>
        <v/>
      </c>
      <c r="S145" s="236" t="str">
        <f t="shared" si="44"/>
        <v/>
      </c>
      <c r="U145" s="236" t="str">
        <f t="shared" si="45"/>
        <v/>
      </c>
      <c r="W145" s="236" t="str">
        <f t="shared" si="46"/>
        <v/>
      </c>
      <c r="Y145" s="236" t="str">
        <f t="shared" si="47"/>
        <v/>
      </c>
      <c r="AA145" s="236" t="str">
        <f t="shared" si="48"/>
        <v/>
      </c>
      <c r="AC145" s="236" t="str">
        <f t="shared" si="49"/>
        <v/>
      </c>
      <c r="AE145" s="236" t="str">
        <f t="shared" si="50"/>
        <v/>
      </c>
      <c r="AG145" s="236" t="str">
        <f t="shared" si="51"/>
        <v/>
      </c>
      <c r="AI145" s="236" t="str">
        <f t="shared" si="52"/>
        <v/>
      </c>
      <c r="AK145" s="236" t="str">
        <f t="shared" si="53"/>
        <v/>
      </c>
      <c r="AM145" s="236" t="str">
        <f t="shared" si="54"/>
        <v/>
      </c>
      <c r="AO145" s="236" t="str">
        <f t="shared" si="55"/>
        <v/>
      </c>
      <c r="AQ145" s="236" t="str">
        <f t="shared" si="56"/>
        <v/>
      </c>
    </row>
    <row r="146" spans="5:43" x14ac:dyDescent="0.25">
      <c r="E146" s="236" t="str">
        <f t="shared" si="38"/>
        <v/>
      </c>
      <c r="G146" s="236" t="str">
        <f t="shared" si="38"/>
        <v/>
      </c>
      <c r="I146" s="236" t="str">
        <f t="shared" si="39"/>
        <v/>
      </c>
      <c r="K146" s="236" t="str">
        <f t="shared" si="40"/>
        <v/>
      </c>
      <c r="M146" s="236" t="str">
        <f t="shared" si="41"/>
        <v/>
      </c>
      <c r="O146" s="236" t="str">
        <f t="shared" si="42"/>
        <v/>
      </c>
      <c r="Q146" s="236" t="str">
        <f t="shared" si="43"/>
        <v/>
      </c>
      <c r="S146" s="236" t="str">
        <f t="shared" si="44"/>
        <v/>
      </c>
      <c r="U146" s="236" t="str">
        <f t="shared" si="45"/>
        <v/>
      </c>
      <c r="W146" s="236" t="str">
        <f t="shared" si="46"/>
        <v/>
      </c>
      <c r="Y146" s="236" t="str">
        <f t="shared" si="47"/>
        <v/>
      </c>
      <c r="AA146" s="236" t="str">
        <f t="shared" si="48"/>
        <v/>
      </c>
      <c r="AC146" s="236" t="str">
        <f t="shared" si="49"/>
        <v/>
      </c>
      <c r="AE146" s="236" t="str">
        <f t="shared" si="50"/>
        <v/>
      </c>
      <c r="AG146" s="236" t="str">
        <f t="shared" si="51"/>
        <v/>
      </c>
      <c r="AI146" s="236" t="str">
        <f t="shared" si="52"/>
        <v/>
      </c>
      <c r="AK146" s="236" t="str">
        <f t="shared" si="53"/>
        <v/>
      </c>
      <c r="AM146" s="236" t="str">
        <f t="shared" si="54"/>
        <v/>
      </c>
      <c r="AO146" s="236" t="str">
        <f t="shared" si="55"/>
        <v/>
      </c>
      <c r="AQ146" s="236" t="str">
        <f t="shared" si="56"/>
        <v/>
      </c>
    </row>
    <row r="147" spans="5:43" x14ac:dyDescent="0.25">
      <c r="E147" s="236" t="str">
        <f t="shared" si="38"/>
        <v/>
      </c>
      <c r="G147" s="236" t="str">
        <f t="shared" si="38"/>
        <v/>
      </c>
      <c r="I147" s="236" t="str">
        <f t="shared" si="39"/>
        <v/>
      </c>
      <c r="K147" s="236" t="str">
        <f t="shared" si="40"/>
        <v/>
      </c>
      <c r="M147" s="236" t="str">
        <f t="shared" si="41"/>
        <v/>
      </c>
      <c r="O147" s="236" t="str">
        <f t="shared" si="42"/>
        <v/>
      </c>
      <c r="Q147" s="236" t="str">
        <f t="shared" si="43"/>
        <v/>
      </c>
      <c r="S147" s="236" t="str">
        <f t="shared" si="44"/>
        <v/>
      </c>
      <c r="U147" s="236" t="str">
        <f t="shared" si="45"/>
        <v/>
      </c>
      <c r="W147" s="236" t="str">
        <f t="shared" si="46"/>
        <v/>
      </c>
      <c r="Y147" s="236" t="str">
        <f t="shared" si="47"/>
        <v/>
      </c>
      <c r="AA147" s="236" t="str">
        <f t="shared" si="48"/>
        <v/>
      </c>
      <c r="AC147" s="236" t="str">
        <f t="shared" si="49"/>
        <v/>
      </c>
      <c r="AE147" s="236" t="str">
        <f t="shared" si="50"/>
        <v/>
      </c>
      <c r="AG147" s="236" t="str">
        <f t="shared" si="51"/>
        <v/>
      </c>
      <c r="AI147" s="236" t="str">
        <f t="shared" si="52"/>
        <v/>
      </c>
      <c r="AK147" s="236" t="str">
        <f t="shared" si="53"/>
        <v/>
      </c>
      <c r="AM147" s="236" t="str">
        <f t="shared" si="54"/>
        <v/>
      </c>
      <c r="AO147" s="236" t="str">
        <f t="shared" si="55"/>
        <v/>
      </c>
      <c r="AQ147" s="236" t="str">
        <f t="shared" si="56"/>
        <v/>
      </c>
    </row>
    <row r="148" spans="5:43" x14ac:dyDescent="0.25">
      <c r="E148" s="236" t="str">
        <f t="shared" si="38"/>
        <v/>
      </c>
      <c r="G148" s="236" t="str">
        <f t="shared" si="38"/>
        <v/>
      </c>
      <c r="I148" s="236" t="str">
        <f t="shared" si="39"/>
        <v/>
      </c>
      <c r="K148" s="236" t="str">
        <f t="shared" si="40"/>
        <v/>
      </c>
      <c r="M148" s="236" t="str">
        <f t="shared" si="41"/>
        <v/>
      </c>
      <c r="O148" s="236" t="str">
        <f t="shared" si="42"/>
        <v/>
      </c>
      <c r="Q148" s="236" t="str">
        <f t="shared" si="43"/>
        <v/>
      </c>
      <c r="S148" s="236" t="str">
        <f t="shared" si="44"/>
        <v/>
      </c>
      <c r="U148" s="236" t="str">
        <f t="shared" si="45"/>
        <v/>
      </c>
      <c r="W148" s="236" t="str">
        <f t="shared" si="46"/>
        <v/>
      </c>
      <c r="Y148" s="236" t="str">
        <f t="shared" si="47"/>
        <v/>
      </c>
      <c r="AA148" s="236" t="str">
        <f t="shared" si="48"/>
        <v/>
      </c>
      <c r="AC148" s="236" t="str">
        <f t="shared" si="49"/>
        <v/>
      </c>
      <c r="AE148" s="236" t="str">
        <f t="shared" si="50"/>
        <v/>
      </c>
      <c r="AG148" s="236" t="str">
        <f t="shared" si="51"/>
        <v/>
      </c>
      <c r="AI148" s="236" t="str">
        <f t="shared" si="52"/>
        <v/>
      </c>
      <c r="AK148" s="236" t="str">
        <f t="shared" si="53"/>
        <v/>
      </c>
      <c r="AM148" s="236" t="str">
        <f t="shared" si="54"/>
        <v/>
      </c>
      <c r="AO148" s="236" t="str">
        <f t="shared" si="55"/>
        <v/>
      </c>
      <c r="AQ148" s="236" t="str">
        <f t="shared" si="56"/>
        <v/>
      </c>
    </row>
    <row r="149" spans="5:43" x14ac:dyDescent="0.25">
      <c r="E149" s="236" t="str">
        <f t="shared" si="38"/>
        <v/>
      </c>
      <c r="G149" s="236" t="str">
        <f t="shared" si="38"/>
        <v/>
      </c>
      <c r="I149" s="236" t="str">
        <f t="shared" si="39"/>
        <v/>
      </c>
      <c r="K149" s="236" t="str">
        <f t="shared" si="40"/>
        <v/>
      </c>
      <c r="M149" s="236" t="str">
        <f t="shared" si="41"/>
        <v/>
      </c>
      <c r="O149" s="236" t="str">
        <f t="shared" si="42"/>
        <v/>
      </c>
      <c r="Q149" s="236" t="str">
        <f t="shared" si="43"/>
        <v/>
      </c>
      <c r="S149" s="236" t="str">
        <f t="shared" si="44"/>
        <v/>
      </c>
      <c r="U149" s="236" t="str">
        <f t="shared" si="45"/>
        <v/>
      </c>
      <c r="W149" s="236" t="str">
        <f t="shared" si="46"/>
        <v/>
      </c>
      <c r="Y149" s="236" t="str">
        <f t="shared" si="47"/>
        <v/>
      </c>
      <c r="AA149" s="236" t="str">
        <f t="shared" si="48"/>
        <v/>
      </c>
      <c r="AC149" s="236" t="str">
        <f t="shared" si="49"/>
        <v/>
      </c>
      <c r="AE149" s="236" t="str">
        <f t="shared" si="50"/>
        <v/>
      </c>
      <c r="AG149" s="236" t="str">
        <f t="shared" si="51"/>
        <v/>
      </c>
      <c r="AI149" s="236" t="str">
        <f t="shared" si="52"/>
        <v/>
      </c>
      <c r="AK149" s="236" t="str">
        <f t="shared" si="53"/>
        <v/>
      </c>
      <c r="AM149" s="236" t="str">
        <f t="shared" si="54"/>
        <v/>
      </c>
      <c r="AO149" s="236" t="str">
        <f t="shared" si="55"/>
        <v/>
      </c>
      <c r="AQ149" s="236" t="str">
        <f t="shared" si="56"/>
        <v/>
      </c>
    </row>
    <row r="150" spans="5:43" x14ac:dyDescent="0.25">
      <c r="E150" s="236" t="str">
        <f t="shared" si="38"/>
        <v/>
      </c>
      <c r="G150" s="236" t="str">
        <f t="shared" si="38"/>
        <v/>
      </c>
      <c r="I150" s="236" t="str">
        <f t="shared" si="39"/>
        <v/>
      </c>
      <c r="K150" s="236" t="str">
        <f t="shared" si="40"/>
        <v/>
      </c>
      <c r="M150" s="236" t="str">
        <f t="shared" si="41"/>
        <v/>
      </c>
      <c r="O150" s="236" t="str">
        <f t="shared" si="42"/>
        <v/>
      </c>
      <c r="Q150" s="236" t="str">
        <f t="shared" si="43"/>
        <v/>
      </c>
      <c r="S150" s="236" t="str">
        <f t="shared" si="44"/>
        <v/>
      </c>
      <c r="U150" s="236" t="str">
        <f t="shared" si="45"/>
        <v/>
      </c>
      <c r="W150" s="236" t="str">
        <f t="shared" si="46"/>
        <v/>
      </c>
      <c r="Y150" s="236" t="str">
        <f t="shared" si="47"/>
        <v/>
      </c>
      <c r="AA150" s="236" t="str">
        <f t="shared" si="48"/>
        <v/>
      </c>
      <c r="AC150" s="236" t="str">
        <f t="shared" si="49"/>
        <v/>
      </c>
      <c r="AE150" s="236" t="str">
        <f t="shared" si="50"/>
        <v/>
      </c>
      <c r="AG150" s="236" t="str">
        <f t="shared" si="51"/>
        <v/>
      </c>
      <c r="AI150" s="236" t="str">
        <f t="shared" si="52"/>
        <v/>
      </c>
      <c r="AK150" s="236" t="str">
        <f t="shared" si="53"/>
        <v/>
      </c>
      <c r="AM150" s="236" t="str">
        <f t="shared" si="54"/>
        <v/>
      </c>
      <c r="AO150" s="236" t="str">
        <f t="shared" si="55"/>
        <v/>
      </c>
      <c r="AQ150" s="236" t="str">
        <f t="shared" si="56"/>
        <v/>
      </c>
    </row>
    <row r="151" spans="5:43" x14ac:dyDescent="0.25">
      <c r="E151" s="236" t="str">
        <f t="shared" si="38"/>
        <v/>
      </c>
      <c r="G151" s="236" t="str">
        <f t="shared" si="38"/>
        <v/>
      </c>
      <c r="I151" s="236" t="str">
        <f t="shared" si="39"/>
        <v/>
      </c>
      <c r="K151" s="236" t="str">
        <f t="shared" si="40"/>
        <v/>
      </c>
      <c r="M151" s="236" t="str">
        <f t="shared" si="41"/>
        <v/>
      </c>
      <c r="O151" s="236" t="str">
        <f t="shared" si="42"/>
        <v/>
      </c>
      <c r="Q151" s="236" t="str">
        <f t="shared" si="43"/>
        <v/>
      </c>
      <c r="S151" s="236" t="str">
        <f t="shared" si="44"/>
        <v/>
      </c>
      <c r="U151" s="236" t="str">
        <f t="shared" si="45"/>
        <v/>
      </c>
      <c r="W151" s="236" t="str">
        <f t="shared" si="46"/>
        <v/>
      </c>
      <c r="Y151" s="236" t="str">
        <f t="shared" si="47"/>
        <v/>
      </c>
      <c r="AA151" s="236" t="str">
        <f t="shared" si="48"/>
        <v/>
      </c>
      <c r="AC151" s="236" t="str">
        <f t="shared" si="49"/>
        <v/>
      </c>
      <c r="AE151" s="236" t="str">
        <f t="shared" si="50"/>
        <v/>
      </c>
      <c r="AG151" s="236" t="str">
        <f t="shared" si="51"/>
        <v/>
      </c>
      <c r="AI151" s="236" t="str">
        <f t="shared" si="52"/>
        <v/>
      </c>
      <c r="AK151" s="236" t="str">
        <f t="shared" si="53"/>
        <v/>
      </c>
      <c r="AM151" s="236" t="str">
        <f t="shared" si="54"/>
        <v/>
      </c>
      <c r="AO151" s="236" t="str">
        <f t="shared" si="55"/>
        <v/>
      </c>
      <c r="AQ151" s="236" t="str">
        <f t="shared" si="56"/>
        <v/>
      </c>
    </row>
    <row r="152" spans="5:43" x14ac:dyDescent="0.25">
      <c r="E152" s="236" t="str">
        <f t="shared" si="38"/>
        <v/>
      </c>
      <c r="G152" s="236" t="str">
        <f t="shared" si="38"/>
        <v/>
      </c>
      <c r="I152" s="236" t="str">
        <f t="shared" si="39"/>
        <v/>
      </c>
      <c r="K152" s="236" t="str">
        <f t="shared" si="40"/>
        <v/>
      </c>
      <c r="M152" s="236" t="str">
        <f t="shared" si="41"/>
        <v/>
      </c>
      <c r="O152" s="236" t="str">
        <f t="shared" si="42"/>
        <v/>
      </c>
      <c r="Q152" s="236" t="str">
        <f t="shared" si="43"/>
        <v/>
      </c>
      <c r="S152" s="236" t="str">
        <f t="shared" si="44"/>
        <v/>
      </c>
      <c r="U152" s="236" t="str">
        <f t="shared" si="45"/>
        <v/>
      </c>
      <c r="W152" s="236" t="str">
        <f t="shared" si="46"/>
        <v/>
      </c>
      <c r="Y152" s="236" t="str">
        <f t="shared" si="47"/>
        <v/>
      </c>
      <c r="AA152" s="236" t="str">
        <f t="shared" si="48"/>
        <v/>
      </c>
      <c r="AC152" s="236" t="str">
        <f t="shared" si="49"/>
        <v/>
      </c>
      <c r="AE152" s="236" t="str">
        <f t="shared" si="50"/>
        <v/>
      </c>
      <c r="AG152" s="236" t="str">
        <f t="shared" si="51"/>
        <v/>
      </c>
      <c r="AI152" s="236" t="str">
        <f t="shared" si="52"/>
        <v/>
      </c>
      <c r="AK152" s="236" t="str">
        <f t="shared" si="53"/>
        <v/>
      </c>
      <c r="AM152" s="236" t="str">
        <f t="shared" si="54"/>
        <v/>
      </c>
      <c r="AO152" s="236" t="str">
        <f t="shared" si="55"/>
        <v/>
      </c>
      <c r="AQ152" s="236" t="str">
        <f t="shared" si="56"/>
        <v/>
      </c>
    </row>
    <row r="153" spans="5:43" x14ac:dyDescent="0.25">
      <c r="E153" s="236" t="str">
        <f t="shared" si="38"/>
        <v/>
      </c>
      <c r="G153" s="236" t="str">
        <f t="shared" si="38"/>
        <v/>
      </c>
      <c r="I153" s="236" t="str">
        <f t="shared" si="39"/>
        <v/>
      </c>
      <c r="K153" s="236" t="str">
        <f t="shared" si="40"/>
        <v/>
      </c>
      <c r="M153" s="236" t="str">
        <f t="shared" si="41"/>
        <v/>
      </c>
      <c r="O153" s="236" t="str">
        <f t="shared" si="42"/>
        <v/>
      </c>
      <c r="Q153" s="236" t="str">
        <f t="shared" si="43"/>
        <v/>
      </c>
      <c r="S153" s="236" t="str">
        <f t="shared" si="44"/>
        <v/>
      </c>
      <c r="U153" s="236" t="str">
        <f t="shared" si="45"/>
        <v/>
      </c>
      <c r="W153" s="236" t="str">
        <f t="shared" si="46"/>
        <v/>
      </c>
      <c r="Y153" s="236" t="str">
        <f t="shared" si="47"/>
        <v/>
      </c>
      <c r="AA153" s="236" t="str">
        <f t="shared" si="48"/>
        <v/>
      </c>
      <c r="AC153" s="236" t="str">
        <f t="shared" si="49"/>
        <v/>
      </c>
      <c r="AE153" s="236" t="str">
        <f t="shared" si="50"/>
        <v/>
      </c>
      <c r="AG153" s="236" t="str">
        <f t="shared" si="51"/>
        <v/>
      </c>
      <c r="AI153" s="236" t="str">
        <f t="shared" si="52"/>
        <v/>
      </c>
      <c r="AK153" s="236" t="str">
        <f t="shared" si="53"/>
        <v/>
      </c>
      <c r="AM153" s="236" t="str">
        <f t="shared" si="54"/>
        <v/>
      </c>
      <c r="AO153" s="236" t="str">
        <f t="shared" si="55"/>
        <v/>
      </c>
      <c r="AQ153" s="236" t="str">
        <f t="shared" si="56"/>
        <v/>
      </c>
    </row>
    <row r="154" spans="5:43" x14ac:dyDescent="0.25">
      <c r="E154" s="236" t="str">
        <f t="shared" si="38"/>
        <v/>
      </c>
      <c r="G154" s="236" t="str">
        <f t="shared" si="38"/>
        <v/>
      </c>
      <c r="I154" s="236" t="str">
        <f t="shared" si="39"/>
        <v/>
      </c>
      <c r="K154" s="236" t="str">
        <f t="shared" si="40"/>
        <v/>
      </c>
      <c r="M154" s="236" t="str">
        <f t="shared" si="41"/>
        <v/>
      </c>
      <c r="O154" s="236" t="str">
        <f t="shared" si="42"/>
        <v/>
      </c>
      <c r="Q154" s="236" t="str">
        <f t="shared" si="43"/>
        <v/>
      </c>
      <c r="S154" s="236" t="str">
        <f t="shared" si="44"/>
        <v/>
      </c>
      <c r="U154" s="236" t="str">
        <f t="shared" si="45"/>
        <v/>
      </c>
      <c r="W154" s="236" t="str">
        <f t="shared" si="46"/>
        <v/>
      </c>
      <c r="Y154" s="236" t="str">
        <f t="shared" si="47"/>
        <v/>
      </c>
      <c r="AA154" s="236" t="str">
        <f t="shared" si="48"/>
        <v/>
      </c>
      <c r="AC154" s="236" t="str">
        <f t="shared" si="49"/>
        <v/>
      </c>
      <c r="AE154" s="236" t="str">
        <f t="shared" si="50"/>
        <v/>
      </c>
      <c r="AG154" s="236" t="str">
        <f t="shared" si="51"/>
        <v/>
      </c>
      <c r="AI154" s="236" t="str">
        <f t="shared" si="52"/>
        <v/>
      </c>
      <c r="AK154" s="236" t="str">
        <f t="shared" si="53"/>
        <v/>
      </c>
      <c r="AM154" s="236" t="str">
        <f t="shared" si="54"/>
        <v/>
      </c>
      <c r="AO154" s="236" t="str">
        <f t="shared" si="55"/>
        <v/>
      </c>
      <c r="AQ154" s="236" t="str">
        <f t="shared" si="56"/>
        <v/>
      </c>
    </row>
    <row r="155" spans="5:43" x14ac:dyDescent="0.25">
      <c r="E155" s="236" t="str">
        <f t="shared" si="38"/>
        <v/>
      </c>
      <c r="G155" s="236" t="str">
        <f t="shared" si="38"/>
        <v/>
      </c>
      <c r="I155" s="236" t="str">
        <f t="shared" si="39"/>
        <v/>
      </c>
      <c r="K155" s="236" t="str">
        <f t="shared" si="40"/>
        <v/>
      </c>
      <c r="M155" s="236" t="str">
        <f t="shared" si="41"/>
        <v/>
      </c>
      <c r="O155" s="236" t="str">
        <f t="shared" si="42"/>
        <v/>
      </c>
      <c r="Q155" s="236" t="str">
        <f t="shared" si="43"/>
        <v/>
      </c>
      <c r="S155" s="236" t="str">
        <f t="shared" si="44"/>
        <v/>
      </c>
      <c r="U155" s="236" t="str">
        <f t="shared" si="45"/>
        <v/>
      </c>
      <c r="W155" s="236" t="str">
        <f t="shared" si="46"/>
        <v/>
      </c>
      <c r="Y155" s="236" t="str">
        <f t="shared" si="47"/>
        <v/>
      </c>
      <c r="AA155" s="236" t="str">
        <f t="shared" si="48"/>
        <v/>
      </c>
      <c r="AC155" s="236" t="str">
        <f t="shared" si="49"/>
        <v/>
      </c>
      <c r="AE155" s="236" t="str">
        <f t="shared" si="50"/>
        <v/>
      </c>
      <c r="AG155" s="236" t="str">
        <f t="shared" si="51"/>
        <v/>
      </c>
      <c r="AI155" s="236" t="str">
        <f t="shared" si="52"/>
        <v/>
      </c>
      <c r="AK155" s="236" t="str">
        <f t="shared" si="53"/>
        <v/>
      </c>
      <c r="AM155" s="236" t="str">
        <f t="shared" si="54"/>
        <v/>
      </c>
      <c r="AO155" s="236" t="str">
        <f t="shared" si="55"/>
        <v/>
      </c>
      <c r="AQ155" s="236" t="str">
        <f t="shared" si="56"/>
        <v/>
      </c>
    </row>
    <row r="156" spans="5:43" x14ac:dyDescent="0.25">
      <c r="E156" s="236" t="str">
        <f t="shared" si="38"/>
        <v/>
      </c>
      <c r="G156" s="236" t="str">
        <f t="shared" si="38"/>
        <v/>
      </c>
      <c r="I156" s="236" t="str">
        <f t="shared" si="39"/>
        <v/>
      </c>
      <c r="K156" s="236" t="str">
        <f t="shared" si="40"/>
        <v/>
      </c>
      <c r="M156" s="236" t="str">
        <f t="shared" si="41"/>
        <v/>
      </c>
      <c r="O156" s="236" t="str">
        <f t="shared" si="42"/>
        <v/>
      </c>
      <c r="Q156" s="236" t="str">
        <f t="shared" si="43"/>
        <v/>
      </c>
      <c r="S156" s="236" t="str">
        <f t="shared" si="44"/>
        <v/>
      </c>
      <c r="U156" s="236" t="str">
        <f t="shared" si="45"/>
        <v/>
      </c>
      <c r="W156" s="236" t="str">
        <f t="shared" si="46"/>
        <v/>
      </c>
      <c r="Y156" s="236" t="str">
        <f t="shared" si="47"/>
        <v/>
      </c>
      <c r="AA156" s="236" t="str">
        <f t="shared" si="48"/>
        <v/>
      </c>
      <c r="AC156" s="236" t="str">
        <f t="shared" si="49"/>
        <v/>
      </c>
      <c r="AE156" s="236" t="str">
        <f t="shared" si="50"/>
        <v/>
      </c>
      <c r="AG156" s="236" t="str">
        <f t="shared" si="51"/>
        <v/>
      </c>
      <c r="AI156" s="236" t="str">
        <f t="shared" si="52"/>
        <v/>
      </c>
      <c r="AK156" s="236" t="str">
        <f t="shared" si="53"/>
        <v/>
      </c>
      <c r="AM156" s="236" t="str">
        <f t="shared" si="54"/>
        <v/>
      </c>
      <c r="AO156" s="236" t="str">
        <f t="shared" si="55"/>
        <v/>
      </c>
      <c r="AQ156" s="236" t="str">
        <f t="shared" si="56"/>
        <v/>
      </c>
    </row>
    <row r="157" spans="5:43" x14ac:dyDescent="0.25">
      <c r="E157" s="236" t="str">
        <f t="shared" si="38"/>
        <v/>
      </c>
      <c r="G157" s="236" t="str">
        <f t="shared" si="38"/>
        <v/>
      </c>
      <c r="I157" s="236" t="str">
        <f t="shared" si="39"/>
        <v/>
      </c>
      <c r="K157" s="236" t="str">
        <f t="shared" si="40"/>
        <v/>
      </c>
      <c r="M157" s="236" t="str">
        <f t="shared" si="41"/>
        <v/>
      </c>
      <c r="O157" s="236" t="str">
        <f t="shared" si="42"/>
        <v/>
      </c>
      <c r="Q157" s="236" t="str">
        <f t="shared" si="43"/>
        <v/>
      </c>
      <c r="S157" s="236" t="str">
        <f t="shared" si="44"/>
        <v/>
      </c>
      <c r="U157" s="236" t="str">
        <f t="shared" si="45"/>
        <v/>
      </c>
      <c r="W157" s="236" t="str">
        <f t="shared" si="46"/>
        <v/>
      </c>
      <c r="Y157" s="236" t="str">
        <f t="shared" si="47"/>
        <v/>
      </c>
      <c r="AA157" s="236" t="str">
        <f t="shared" si="48"/>
        <v/>
      </c>
      <c r="AC157" s="236" t="str">
        <f t="shared" si="49"/>
        <v/>
      </c>
      <c r="AE157" s="236" t="str">
        <f t="shared" si="50"/>
        <v/>
      </c>
      <c r="AG157" s="236" t="str">
        <f t="shared" si="51"/>
        <v/>
      </c>
      <c r="AI157" s="236" t="str">
        <f t="shared" si="52"/>
        <v/>
      </c>
      <c r="AK157" s="236" t="str">
        <f t="shared" si="53"/>
        <v/>
      </c>
      <c r="AM157" s="236" t="str">
        <f t="shared" si="54"/>
        <v/>
      </c>
      <c r="AO157" s="236" t="str">
        <f t="shared" si="55"/>
        <v/>
      </c>
      <c r="AQ157" s="236" t="str">
        <f t="shared" si="56"/>
        <v/>
      </c>
    </row>
    <row r="158" spans="5:43" x14ac:dyDescent="0.25">
      <c r="E158" s="236" t="str">
        <f t="shared" si="38"/>
        <v/>
      </c>
      <c r="G158" s="236" t="str">
        <f t="shared" si="38"/>
        <v/>
      </c>
      <c r="I158" s="236" t="str">
        <f t="shared" si="39"/>
        <v/>
      </c>
      <c r="K158" s="236" t="str">
        <f t="shared" si="40"/>
        <v/>
      </c>
      <c r="M158" s="236" t="str">
        <f t="shared" si="41"/>
        <v/>
      </c>
      <c r="O158" s="236" t="str">
        <f t="shared" si="42"/>
        <v/>
      </c>
      <c r="Q158" s="236" t="str">
        <f t="shared" si="43"/>
        <v/>
      </c>
      <c r="S158" s="236" t="str">
        <f t="shared" si="44"/>
        <v/>
      </c>
      <c r="U158" s="236" t="str">
        <f t="shared" si="45"/>
        <v/>
      </c>
      <c r="W158" s="236" t="str">
        <f t="shared" si="46"/>
        <v/>
      </c>
      <c r="Y158" s="236" t="str">
        <f t="shared" si="47"/>
        <v/>
      </c>
      <c r="AA158" s="236" t="str">
        <f t="shared" si="48"/>
        <v/>
      </c>
      <c r="AC158" s="236" t="str">
        <f t="shared" si="49"/>
        <v/>
      </c>
      <c r="AE158" s="236" t="str">
        <f t="shared" si="50"/>
        <v/>
      </c>
      <c r="AG158" s="236" t="str">
        <f t="shared" si="51"/>
        <v/>
      </c>
      <c r="AI158" s="236" t="str">
        <f t="shared" si="52"/>
        <v/>
      </c>
      <c r="AK158" s="236" t="str">
        <f t="shared" si="53"/>
        <v/>
      </c>
      <c r="AM158" s="236" t="str">
        <f t="shared" si="54"/>
        <v/>
      </c>
      <c r="AO158" s="236" t="str">
        <f t="shared" si="55"/>
        <v/>
      </c>
      <c r="AQ158" s="236" t="str">
        <f t="shared" si="56"/>
        <v/>
      </c>
    </row>
    <row r="159" spans="5:43" x14ac:dyDescent="0.25">
      <c r="E159" s="236" t="str">
        <f t="shared" si="38"/>
        <v/>
      </c>
      <c r="G159" s="236" t="str">
        <f t="shared" si="38"/>
        <v/>
      </c>
      <c r="I159" s="236" t="str">
        <f t="shared" si="39"/>
        <v/>
      </c>
      <c r="K159" s="236" t="str">
        <f t="shared" si="40"/>
        <v/>
      </c>
      <c r="M159" s="236" t="str">
        <f t="shared" si="41"/>
        <v/>
      </c>
      <c r="O159" s="236" t="str">
        <f t="shared" si="42"/>
        <v/>
      </c>
      <c r="Q159" s="236" t="str">
        <f t="shared" si="43"/>
        <v/>
      </c>
      <c r="S159" s="236" t="str">
        <f t="shared" si="44"/>
        <v/>
      </c>
      <c r="U159" s="236" t="str">
        <f t="shared" si="45"/>
        <v/>
      </c>
      <c r="W159" s="236" t="str">
        <f t="shared" si="46"/>
        <v/>
      </c>
      <c r="Y159" s="236" t="str">
        <f t="shared" si="47"/>
        <v/>
      </c>
      <c r="AA159" s="236" t="str">
        <f t="shared" si="48"/>
        <v/>
      </c>
      <c r="AC159" s="236" t="str">
        <f t="shared" si="49"/>
        <v/>
      </c>
      <c r="AE159" s="236" t="str">
        <f t="shared" si="50"/>
        <v/>
      </c>
      <c r="AG159" s="236" t="str">
        <f t="shared" si="51"/>
        <v/>
      </c>
      <c r="AI159" s="236" t="str">
        <f t="shared" si="52"/>
        <v/>
      </c>
      <c r="AK159" s="236" t="str">
        <f t="shared" si="53"/>
        <v/>
      </c>
      <c r="AM159" s="236" t="str">
        <f t="shared" si="54"/>
        <v/>
      </c>
      <c r="AO159" s="236" t="str">
        <f t="shared" si="55"/>
        <v/>
      </c>
      <c r="AQ159" s="236" t="str">
        <f t="shared" si="56"/>
        <v/>
      </c>
    </row>
    <row r="160" spans="5:43" x14ac:dyDescent="0.25">
      <c r="E160" s="236" t="str">
        <f t="shared" si="38"/>
        <v/>
      </c>
      <c r="G160" s="236" t="str">
        <f t="shared" si="38"/>
        <v/>
      </c>
      <c r="I160" s="236" t="str">
        <f t="shared" si="39"/>
        <v/>
      </c>
      <c r="K160" s="236" t="str">
        <f t="shared" si="40"/>
        <v/>
      </c>
      <c r="M160" s="236" t="str">
        <f t="shared" si="41"/>
        <v/>
      </c>
      <c r="O160" s="236" t="str">
        <f t="shared" si="42"/>
        <v/>
      </c>
      <c r="Q160" s="236" t="str">
        <f t="shared" si="43"/>
        <v/>
      </c>
      <c r="S160" s="236" t="str">
        <f t="shared" si="44"/>
        <v/>
      </c>
      <c r="U160" s="236" t="str">
        <f t="shared" si="45"/>
        <v/>
      </c>
      <c r="W160" s="236" t="str">
        <f t="shared" si="46"/>
        <v/>
      </c>
      <c r="Y160" s="236" t="str">
        <f t="shared" si="47"/>
        <v/>
      </c>
      <c r="AA160" s="236" t="str">
        <f t="shared" si="48"/>
        <v/>
      </c>
      <c r="AC160" s="236" t="str">
        <f t="shared" si="49"/>
        <v/>
      </c>
      <c r="AE160" s="236" t="str">
        <f t="shared" si="50"/>
        <v/>
      </c>
      <c r="AG160" s="236" t="str">
        <f t="shared" si="51"/>
        <v/>
      </c>
      <c r="AI160" s="236" t="str">
        <f t="shared" si="52"/>
        <v/>
      </c>
      <c r="AK160" s="236" t="str">
        <f t="shared" si="53"/>
        <v/>
      </c>
      <c r="AM160" s="236" t="str">
        <f t="shared" si="54"/>
        <v/>
      </c>
      <c r="AO160" s="236" t="str">
        <f t="shared" si="55"/>
        <v/>
      </c>
      <c r="AQ160" s="236" t="str">
        <f t="shared" si="56"/>
        <v/>
      </c>
    </row>
    <row r="161" spans="5:43" x14ac:dyDescent="0.25">
      <c r="E161" s="236" t="str">
        <f t="shared" si="38"/>
        <v/>
      </c>
      <c r="G161" s="236" t="str">
        <f t="shared" si="38"/>
        <v/>
      </c>
      <c r="I161" s="236" t="str">
        <f t="shared" si="39"/>
        <v/>
      </c>
      <c r="K161" s="236" t="str">
        <f t="shared" si="40"/>
        <v/>
      </c>
      <c r="M161" s="236" t="str">
        <f t="shared" si="41"/>
        <v/>
      </c>
      <c r="O161" s="236" t="str">
        <f t="shared" si="42"/>
        <v/>
      </c>
      <c r="Q161" s="236" t="str">
        <f t="shared" si="43"/>
        <v/>
      </c>
      <c r="S161" s="236" t="str">
        <f t="shared" si="44"/>
        <v/>
      </c>
      <c r="U161" s="236" t="str">
        <f t="shared" si="45"/>
        <v/>
      </c>
      <c r="W161" s="236" t="str">
        <f t="shared" si="46"/>
        <v/>
      </c>
      <c r="Y161" s="236" t="str">
        <f t="shared" si="47"/>
        <v/>
      </c>
      <c r="AA161" s="236" t="str">
        <f t="shared" si="48"/>
        <v/>
      </c>
      <c r="AC161" s="236" t="str">
        <f t="shared" si="49"/>
        <v/>
      </c>
      <c r="AE161" s="236" t="str">
        <f t="shared" si="50"/>
        <v/>
      </c>
      <c r="AG161" s="236" t="str">
        <f t="shared" si="51"/>
        <v/>
      </c>
      <c r="AI161" s="236" t="str">
        <f t="shared" si="52"/>
        <v/>
      </c>
      <c r="AK161" s="236" t="str">
        <f t="shared" si="53"/>
        <v/>
      </c>
      <c r="AM161" s="236" t="str">
        <f t="shared" si="54"/>
        <v/>
      </c>
      <c r="AO161" s="236" t="str">
        <f t="shared" si="55"/>
        <v/>
      </c>
      <c r="AQ161" s="236" t="str">
        <f t="shared" si="56"/>
        <v/>
      </c>
    </row>
    <row r="162" spans="5:43" x14ac:dyDescent="0.25">
      <c r="E162" s="236" t="str">
        <f t="shared" si="38"/>
        <v/>
      </c>
      <c r="G162" s="236" t="str">
        <f t="shared" si="38"/>
        <v/>
      </c>
      <c r="I162" s="236" t="str">
        <f t="shared" si="39"/>
        <v/>
      </c>
      <c r="K162" s="236" t="str">
        <f t="shared" si="40"/>
        <v/>
      </c>
      <c r="M162" s="236" t="str">
        <f t="shared" si="41"/>
        <v/>
      </c>
      <c r="O162" s="236" t="str">
        <f t="shared" si="42"/>
        <v/>
      </c>
      <c r="Q162" s="236" t="str">
        <f t="shared" si="43"/>
        <v/>
      </c>
      <c r="S162" s="236" t="str">
        <f t="shared" si="44"/>
        <v/>
      </c>
      <c r="U162" s="236" t="str">
        <f t="shared" si="45"/>
        <v/>
      </c>
      <c r="W162" s="236" t="str">
        <f t="shared" si="46"/>
        <v/>
      </c>
      <c r="Y162" s="236" t="str">
        <f t="shared" si="47"/>
        <v/>
      </c>
      <c r="AA162" s="236" t="str">
        <f t="shared" si="48"/>
        <v/>
      </c>
      <c r="AC162" s="236" t="str">
        <f t="shared" si="49"/>
        <v/>
      </c>
      <c r="AE162" s="236" t="str">
        <f t="shared" si="50"/>
        <v/>
      </c>
      <c r="AG162" s="236" t="str">
        <f t="shared" si="51"/>
        <v/>
      </c>
      <c r="AI162" s="236" t="str">
        <f t="shared" si="52"/>
        <v/>
      </c>
      <c r="AK162" s="236" t="str">
        <f t="shared" si="53"/>
        <v/>
      </c>
      <c r="AM162" s="236" t="str">
        <f t="shared" si="54"/>
        <v/>
      </c>
      <c r="AO162" s="236" t="str">
        <f t="shared" si="55"/>
        <v/>
      </c>
      <c r="AQ162" s="236" t="str">
        <f t="shared" si="56"/>
        <v/>
      </c>
    </row>
    <row r="163" spans="5:43" x14ac:dyDescent="0.25">
      <c r="E163" s="236" t="str">
        <f t="shared" si="38"/>
        <v/>
      </c>
      <c r="G163" s="236" t="str">
        <f t="shared" si="38"/>
        <v/>
      </c>
      <c r="I163" s="236" t="str">
        <f t="shared" si="39"/>
        <v/>
      </c>
      <c r="K163" s="236" t="str">
        <f t="shared" si="40"/>
        <v/>
      </c>
      <c r="M163" s="236" t="str">
        <f t="shared" si="41"/>
        <v/>
      </c>
      <c r="O163" s="236" t="str">
        <f t="shared" si="42"/>
        <v/>
      </c>
      <c r="Q163" s="236" t="str">
        <f t="shared" si="43"/>
        <v/>
      </c>
      <c r="S163" s="236" t="str">
        <f t="shared" si="44"/>
        <v/>
      </c>
      <c r="U163" s="236" t="str">
        <f t="shared" si="45"/>
        <v/>
      </c>
      <c r="W163" s="236" t="str">
        <f t="shared" si="46"/>
        <v/>
      </c>
      <c r="Y163" s="236" t="str">
        <f t="shared" si="47"/>
        <v/>
      </c>
      <c r="AA163" s="236" t="str">
        <f t="shared" si="48"/>
        <v/>
      </c>
      <c r="AC163" s="236" t="str">
        <f t="shared" si="49"/>
        <v/>
      </c>
      <c r="AE163" s="236" t="str">
        <f t="shared" si="50"/>
        <v/>
      </c>
      <c r="AG163" s="236" t="str">
        <f t="shared" si="51"/>
        <v/>
      </c>
      <c r="AI163" s="236" t="str">
        <f t="shared" si="52"/>
        <v/>
      </c>
      <c r="AK163" s="236" t="str">
        <f t="shared" si="53"/>
        <v/>
      </c>
      <c r="AM163" s="236" t="str">
        <f t="shared" si="54"/>
        <v/>
      </c>
      <c r="AO163" s="236" t="str">
        <f t="shared" si="55"/>
        <v/>
      </c>
      <c r="AQ163" s="236" t="str">
        <f t="shared" si="56"/>
        <v/>
      </c>
    </row>
    <row r="164" spans="5:43" x14ac:dyDescent="0.25">
      <c r="E164" s="236" t="str">
        <f t="shared" si="38"/>
        <v/>
      </c>
      <c r="G164" s="236" t="str">
        <f t="shared" si="38"/>
        <v/>
      </c>
      <c r="I164" s="236" t="str">
        <f t="shared" si="39"/>
        <v/>
      </c>
      <c r="K164" s="236" t="str">
        <f t="shared" si="40"/>
        <v/>
      </c>
      <c r="M164" s="236" t="str">
        <f t="shared" si="41"/>
        <v/>
      </c>
      <c r="O164" s="236" t="str">
        <f t="shared" si="42"/>
        <v/>
      </c>
      <c r="Q164" s="236" t="str">
        <f t="shared" si="43"/>
        <v/>
      </c>
      <c r="S164" s="236" t="str">
        <f t="shared" si="44"/>
        <v/>
      </c>
      <c r="U164" s="236" t="str">
        <f t="shared" si="45"/>
        <v/>
      </c>
      <c r="W164" s="236" t="str">
        <f t="shared" si="46"/>
        <v/>
      </c>
      <c r="Y164" s="236" t="str">
        <f t="shared" si="47"/>
        <v/>
      </c>
      <c r="AA164" s="236" t="str">
        <f t="shared" si="48"/>
        <v/>
      </c>
      <c r="AC164" s="236" t="str">
        <f t="shared" si="49"/>
        <v/>
      </c>
      <c r="AE164" s="236" t="str">
        <f t="shared" si="50"/>
        <v/>
      </c>
      <c r="AG164" s="236" t="str">
        <f t="shared" si="51"/>
        <v/>
      </c>
      <c r="AI164" s="236" t="str">
        <f t="shared" si="52"/>
        <v/>
      </c>
      <c r="AK164" s="236" t="str">
        <f t="shared" si="53"/>
        <v/>
      </c>
      <c r="AM164" s="236" t="str">
        <f t="shared" si="54"/>
        <v/>
      </c>
      <c r="AO164" s="236" t="str">
        <f t="shared" si="55"/>
        <v/>
      </c>
      <c r="AQ164" s="236" t="str">
        <f t="shared" si="56"/>
        <v/>
      </c>
    </row>
    <row r="165" spans="5:43" x14ac:dyDescent="0.25">
      <c r="E165" s="236" t="str">
        <f t="shared" si="38"/>
        <v/>
      </c>
      <c r="G165" s="236" t="str">
        <f t="shared" si="38"/>
        <v/>
      </c>
      <c r="I165" s="236" t="str">
        <f t="shared" si="39"/>
        <v/>
      </c>
      <c r="K165" s="236" t="str">
        <f t="shared" si="40"/>
        <v/>
      </c>
      <c r="M165" s="236" t="str">
        <f t="shared" si="41"/>
        <v/>
      </c>
      <c r="O165" s="236" t="str">
        <f t="shared" si="42"/>
        <v/>
      </c>
      <c r="Q165" s="236" t="str">
        <f t="shared" si="43"/>
        <v/>
      </c>
      <c r="S165" s="236" t="str">
        <f t="shared" si="44"/>
        <v/>
      </c>
      <c r="U165" s="236" t="str">
        <f t="shared" si="45"/>
        <v/>
      </c>
      <c r="W165" s="236" t="str">
        <f t="shared" si="46"/>
        <v/>
      </c>
      <c r="Y165" s="236" t="str">
        <f t="shared" si="47"/>
        <v/>
      </c>
      <c r="AA165" s="236" t="str">
        <f t="shared" si="48"/>
        <v/>
      </c>
      <c r="AC165" s="236" t="str">
        <f t="shared" si="49"/>
        <v/>
      </c>
      <c r="AE165" s="236" t="str">
        <f t="shared" si="50"/>
        <v/>
      </c>
      <c r="AG165" s="236" t="str">
        <f t="shared" si="51"/>
        <v/>
      </c>
      <c r="AI165" s="236" t="str">
        <f t="shared" si="52"/>
        <v/>
      </c>
      <c r="AK165" s="236" t="str">
        <f t="shared" si="53"/>
        <v/>
      </c>
      <c r="AM165" s="236" t="str">
        <f t="shared" si="54"/>
        <v/>
      </c>
      <c r="AO165" s="236" t="str">
        <f t="shared" si="55"/>
        <v/>
      </c>
      <c r="AQ165" s="236" t="str">
        <f t="shared" si="56"/>
        <v/>
      </c>
    </row>
    <row r="166" spans="5:43" x14ac:dyDescent="0.25">
      <c r="E166" s="236" t="str">
        <f t="shared" si="38"/>
        <v/>
      </c>
      <c r="G166" s="236" t="str">
        <f t="shared" si="38"/>
        <v/>
      </c>
      <c r="I166" s="236" t="str">
        <f t="shared" si="39"/>
        <v/>
      </c>
      <c r="K166" s="236" t="str">
        <f t="shared" si="40"/>
        <v/>
      </c>
      <c r="M166" s="236" t="str">
        <f t="shared" si="41"/>
        <v/>
      </c>
      <c r="O166" s="236" t="str">
        <f t="shared" si="42"/>
        <v/>
      </c>
      <c r="Q166" s="236" t="str">
        <f t="shared" si="43"/>
        <v/>
      </c>
      <c r="S166" s="236" t="str">
        <f t="shared" si="44"/>
        <v/>
      </c>
      <c r="U166" s="236" t="str">
        <f t="shared" si="45"/>
        <v/>
      </c>
      <c r="W166" s="236" t="str">
        <f t="shared" si="46"/>
        <v/>
      </c>
      <c r="Y166" s="236" t="str">
        <f t="shared" si="47"/>
        <v/>
      </c>
      <c r="AA166" s="236" t="str">
        <f t="shared" si="48"/>
        <v/>
      </c>
      <c r="AC166" s="236" t="str">
        <f t="shared" si="49"/>
        <v/>
      </c>
      <c r="AE166" s="236" t="str">
        <f t="shared" si="50"/>
        <v/>
      </c>
      <c r="AG166" s="236" t="str">
        <f t="shared" si="51"/>
        <v/>
      </c>
      <c r="AI166" s="236" t="str">
        <f t="shared" si="52"/>
        <v/>
      </c>
      <c r="AK166" s="236" t="str">
        <f t="shared" si="53"/>
        <v/>
      </c>
      <c r="AM166" s="236" t="str">
        <f t="shared" si="54"/>
        <v/>
      </c>
      <c r="AO166" s="236" t="str">
        <f t="shared" si="55"/>
        <v/>
      </c>
      <c r="AQ166" s="236" t="str">
        <f t="shared" si="56"/>
        <v/>
      </c>
    </row>
    <row r="167" spans="5:43" x14ac:dyDescent="0.25">
      <c r="E167" s="236" t="str">
        <f t="shared" si="38"/>
        <v/>
      </c>
      <c r="G167" s="236" t="str">
        <f t="shared" si="38"/>
        <v/>
      </c>
      <c r="I167" s="236" t="str">
        <f t="shared" si="39"/>
        <v/>
      </c>
      <c r="K167" s="236" t="str">
        <f t="shared" si="40"/>
        <v/>
      </c>
      <c r="M167" s="236" t="str">
        <f t="shared" si="41"/>
        <v/>
      </c>
      <c r="O167" s="236" t="str">
        <f t="shared" si="42"/>
        <v/>
      </c>
      <c r="Q167" s="236" t="str">
        <f t="shared" si="43"/>
        <v/>
      </c>
      <c r="S167" s="236" t="str">
        <f t="shared" si="44"/>
        <v/>
      </c>
      <c r="U167" s="236" t="str">
        <f t="shared" si="45"/>
        <v/>
      </c>
      <c r="W167" s="236" t="str">
        <f t="shared" si="46"/>
        <v/>
      </c>
      <c r="Y167" s="236" t="str">
        <f t="shared" si="47"/>
        <v/>
      </c>
      <c r="AA167" s="236" t="str">
        <f t="shared" si="48"/>
        <v/>
      </c>
      <c r="AC167" s="236" t="str">
        <f t="shared" si="49"/>
        <v/>
      </c>
      <c r="AE167" s="236" t="str">
        <f t="shared" si="50"/>
        <v/>
      </c>
      <c r="AG167" s="236" t="str">
        <f t="shared" si="51"/>
        <v/>
      </c>
      <c r="AI167" s="236" t="str">
        <f t="shared" si="52"/>
        <v/>
      </c>
      <c r="AK167" s="236" t="str">
        <f t="shared" si="53"/>
        <v/>
      </c>
      <c r="AM167" s="236" t="str">
        <f t="shared" si="54"/>
        <v/>
      </c>
      <c r="AO167" s="236" t="str">
        <f t="shared" si="55"/>
        <v/>
      </c>
      <c r="AQ167" s="236" t="str">
        <f t="shared" si="56"/>
        <v/>
      </c>
    </row>
    <row r="168" spans="5:43" x14ac:dyDescent="0.25">
      <c r="E168" s="236" t="str">
        <f t="shared" si="38"/>
        <v/>
      </c>
      <c r="G168" s="236" t="str">
        <f t="shared" si="38"/>
        <v/>
      </c>
      <c r="I168" s="236" t="str">
        <f t="shared" si="39"/>
        <v/>
      </c>
      <c r="K168" s="236" t="str">
        <f t="shared" si="40"/>
        <v/>
      </c>
      <c r="M168" s="236" t="str">
        <f t="shared" si="41"/>
        <v/>
      </c>
      <c r="O168" s="236" t="str">
        <f t="shared" si="42"/>
        <v/>
      </c>
      <c r="Q168" s="236" t="str">
        <f t="shared" si="43"/>
        <v/>
      </c>
      <c r="S168" s="236" t="str">
        <f t="shared" si="44"/>
        <v/>
      </c>
      <c r="U168" s="236" t="str">
        <f t="shared" si="45"/>
        <v/>
      </c>
      <c r="W168" s="236" t="str">
        <f t="shared" si="46"/>
        <v/>
      </c>
      <c r="Y168" s="236" t="str">
        <f t="shared" si="47"/>
        <v/>
      </c>
      <c r="AA168" s="236" t="str">
        <f t="shared" si="48"/>
        <v/>
      </c>
      <c r="AC168" s="236" t="str">
        <f t="shared" si="49"/>
        <v/>
      </c>
      <c r="AE168" s="236" t="str">
        <f t="shared" si="50"/>
        <v/>
      </c>
      <c r="AG168" s="236" t="str">
        <f t="shared" si="51"/>
        <v/>
      </c>
      <c r="AI168" s="236" t="str">
        <f t="shared" si="52"/>
        <v/>
      </c>
      <c r="AK168" s="236" t="str">
        <f t="shared" si="53"/>
        <v/>
      </c>
      <c r="AM168" s="236" t="str">
        <f t="shared" si="54"/>
        <v/>
      </c>
      <c r="AO168" s="236" t="str">
        <f t="shared" si="55"/>
        <v/>
      </c>
      <c r="AQ168" s="236" t="str">
        <f t="shared" si="56"/>
        <v/>
      </c>
    </row>
    <row r="169" spans="5:43" x14ac:dyDescent="0.25">
      <c r="E169" s="236" t="str">
        <f t="shared" si="38"/>
        <v/>
      </c>
      <c r="G169" s="236" t="str">
        <f t="shared" si="38"/>
        <v/>
      </c>
      <c r="I169" s="236" t="str">
        <f t="shared" si="39"/>
        <v/>
      </c>
      <c r="K169" s="236" t="str">
        <f t="shared" si="40"/>
        <v/>
      </c>
      <c r="M169" s="236" t="str">
        <f t="shared" si="41"/>
        <v/>
      </c>
      <c r="O169" s="236" t="str">
        <f t="shared" si="42"/>
        <v/>
      </c>
      <c r="Q169" s="236" t="str">
        <f t="shared" si="43"/>
        <v/>
      </c>
      <c r="S169" s="236" t="str">
        <f t="shared" si="44"/>
        <v/>
      </c>
      <c r="U169" s="236" t="str">
        <f t="shared" si="45"/>
        <v/>
      </c>
      <c r="W169" s="236" t="str">
        <f t="shared" si="46"/>
        <v/>
      </c>
      <c r="Y169" s="236" t="str">
        <f t="shared" si="47"/>
        <v/>
      </c>
      <c r="AA169" s="236" t="str">
        <f t="shared" si="48"/>
        <v/>
      </c>
      <c r="AC169" s="236" t="str">
        <f t="shared" si="49"/>
        <v/>
      </c>
      <c r="AE169" s="236" t="str">
        <f t="shared" si="50"/>
        <v/>
      </c>
      <c r="AG169" s="236" t="str">
        <f t="shared" si="51"/>
        <v/>
      </c>
      <c r="AI169" s="236" t="str">
        <f t="shared" si="52"/>
        <v/>
      </c>
      <c r="AK169" s="236" t="str">
        <f t="shared" si="53"/>
        <v/>
      </c>
      <c r="AM169" s="236" t="str">
        <f t="shared" si="54"/>
        <v/>
      </c>
      <c r="AO169" s="236" t="str">
        <f t="shared" si="55"/>
        <v/>
      </c>
      <c r="AQ169" s="236" t="str">
        <f t="shared" si="56"/>
        <v/>
      </c>
    </row>
    <row r="170" spans="5:43" x14ac:dyDescent="0.25">
      <c r="E170" s="236" t="str">
        <f t="shared" si="38"/>
        <v/>
      </c>
      <c r="G170" s="236" t="str">
        <f t="shared" si="38"/>
        <v/>
      </c>
      <c r="I170" s="236" t="str">
        <f t="shared" si="39"/>
        <v/>
      </c>
      <c r="K170" s="236" t="str">
        <f t="shared" si="40"/>
        <v/>
      </c>
      <c r="M170" s="236" t="str">
        <f t="shared" si="41"/>
        <v/>
      </c>
      <c r="O170" s="236" t="str">
        <f t="shared" si="42"/>
        <v/>
      </c>
      <c r="Q170" s="236" t="str">
        <f t="shared" si="43"/>
        <v/>
      </c>
      <c r="S170" s="236" t="str">
        <f t="shared" si="44"/>
        <v/>
      </c>
      <c r="U170" s="236" t="str">
        <f t="shared" si="45"/>
        <v/>
      </c>
      <c r="W170" s="236" t="str">
        <f t="shared" si="46"/>
        <v/>
      </c>
      <c r="Y170" s="236" t="str">
        <f t="shared" si="47"/>
        <v/>
      </c>
      <c r="AA170" s="236" t="str">
        <f t="shared" si="48"/>
        <v/>
      </c>
      <c r="AC170" s="236" t="str">
        <f t="shared" si="49"/>
        <v/>
      </c>
      <c r="AE170" s="236" t="str">
        <f t="shared" si="50"/>
        <v/>
      </c>
      <c r="AG170" s="236" t="str">
        <f t="shared" si="51"/>
        <v/>
      </c>
      <c r="AI170" s="236" t="str">
        <f t="shared" si="52"/>
        <v/>
      </c>
      <c r="AK170" s="236" t="str">
        <f t="shared" si="53"/>
        <v/>
      </c>
      <c r="AM170" s="236" t="str">
        <f t="shared" si="54"/>
        <v/>
      </c>
      <c r="AO170" s="236" t="str">
        <f t="shared" si="55"/>
        <v/>
      </c>
      <c r="AQ170" s="236" t="str">
        <f t="shared" si="56"/>
        <v/>
      </c>
    </row>
    <row r="171" spans="5:43" x14ac:dyDescent="0.25">
      <c r="E171" s="236" t="str">
        <f t="shared" si="38"/>
        <v/>
      </c>
      <c r="G171" s="236" t="str">
        <f t="shared" si="38"/>
        <v/>
      </c>
      <c r="I171" s="236" t="str">
        <f t="shared" si="39"/>
        <v/>
      </c>
      <c r="K171" s="236" t="str">
        <f t="shared" si="40"/>
        <v/>
      </c>
      <c r="M171" s="236" t="str">
        <f t="shared" si="41"/>
        <v/>
      </c>
      <c r="O171" s="236" t="str">
        <f t="shared" si="42"/>
        <v/>
      </c>
      <c r="Q171" s="236" t="str">
        <f t="shared" si="43"/>
        <v/>
      </c>
      <c r="S171" s="236" t="str">
        <f t="shared" si="44"/>
        <v/>
      </c>
      <c r="U171" s="236" t="str">
        <f t="shared" si="45"/>
        <v/>
      </c>
      <c r="W171" s="236" t="str">
        <f t="shared" si="46"/>
        <v/>
      </c>
      <c r="Y171" s="236" t="str">
        <f t="shared" si="47"/>
        <v/>
      </c>
      <c r="AA171" s="236" t="str">
        <f t="shared" si="48"/>
        <v/>
      </c>
      <c r="AC171" s="236" t="str">
        <f t="shared" si="49"/>
        <v/>
      </c>
      <c r="AE171" s="236" t="str">
        <f t="shared" si="50"/>
        <v/>
      </c>
      <c r="AG171" s="236" t="str">
        <f t="shared" si="51"/>
        <v/>
      </c>
      <c r="AI171" s="236" t="str">
        <f t="shared" si="52"/>
        <v/>
      </c>
      <c r="AK171" s="236" t="str">
        <f t="shared" si="53"/>
        <v/>
      </c>
      <c r="AM171" s="236" t="str">
        <f t="shared" si="54"/>
        <v/>
      </c>
      <c r="AO171" s="236" t="str">
        <f t="shared" si="55"/>
        <v/>
      </c>
      <c r="AQ171" s="236" t="str">
        <f t="shared" si="56"/>
        <v/>
      </c>
    </row>
    <row r="172" spans="5:43" x14ac:dyDescent="0.25">
      <c r="E172" s="236" t="str">
        <f t="shared" si="38"/>
        <v/>
      </c>
      <c r="G172" s="236" t="str">
        <f t="shared" si="38"/>
        <v/>
      </c>
      <c r="I172" s="236" t="str">
        <f t="shared" si="39"/>
        <v/>
      </c>
      <c r="K172" s="236" t="str">
        <f t="shared" si="40"/>
        <v/>
      </c>
      <c r="M172" s="236" t="str">
        <f t="shared" si="41"/>
        <v/>
      </c>
      <c r="O172" s="236" t="str">
        <f t="shared" si="42"/>
        <v/>
      </c>
      <c r="Q172" s="236" t="str">
        <f t="shared" si="43"/>
        <v/>
      </c>
      <c r="S172" s="236" t="str">
        <f t="shared" si="44"/>
        <v/>
      </c>
      <c r="U172" s="236" t="str">
        <f t="shared" si="45"/>
        <v/>
      </c>
      <c r="W172" s="236" t="str">
        <f t="shared" si="46"/>
        <v/>
      </c>
      <c r="Y172" s="236" t="str">
        <f t="shared" si="47"/>
        <v/>
      </c>
      <c r="AA172" s="236" t="str">
        <f t="shared" si="48"/>
        <v/>
      </c>
      <c r="AC172" s="236" t="str">
        <f t="shared" si="49"/>
        <v/>
      </c>
      <c r="AE172" s="236" t="str">
        <f t="shared" si="50"/>
        <v/>
      </c>
      <c r="AG172" s="236" t="str">
        <f t="shared" si="51"/>
        <v/>
      </c>
      <c r="AI172" s="236" t="str">
        <f t="shared" si="52"/>
        <v/>
      </c>
      <c r="AK172" s="236" t="str">
        <f t="shared" si="53"/>
        <v/>
      </c>
      <c r="AM172" s="236" t="str">
        <f t="shared" si="54"/>
        <v/>
      </c>
      <c r="AO172" s="236" t="str">
        <f t="shared" si="55"/>
        <v/>
      </c>
      <c r="AQ172" s="236" t="str">
        <f t="shared" si="56"/>
        <v/>
      </c>
    </row>
    <row r="173" spans="5:43" x14ac:dyDescent="0.25">
      <c r="E173" s="236" t="str">
        <f t="shared" si="38"/>
        <v/>
      </c>
      <c r="G173" s="236" t="str">
        <f t="shared" si="38"/>
        <v/>
      </c>
      <c r="I173" s="236" t="str">
        <f t="shared" si="39"/>
        <v/>
      </c>
      <c r="K173" s="236" t="str">
        <f t="shared" si="40"/>
        <v/>
      </c>
      <c r="M173" s="236" t="str">
        <f t="shared" si="41"/>
        <v/>
      </c>
      <c r="O173" s="236" t="str">
        <f t="shared" si="42"/>
        <v/>
      </c>
      <c r="Q173" s="236" t="str">
        <f t="shared" si="43"/>
        <v/>
      </c>
      <c r="S173" s="236" t="str">
        <f t="shared" si="44"/>
        <v/>
      </c>
      <c r="U173" s="236" t="str">
        <f t="shared" si="45"/>
        <v/>
      </c>
      <c r="W173" s="236" t="str">
        <f t="shared" si="46"/>
        <v/>
      </c>
      <c r="Y173" s="236" t="str">
        <f t="shared" si="47"/>
        <v/>
      </c>
      <c r="AA173" s="236" t="str">
        <f t="shared" si="48"/>
        <v/>
      </c>
      <c r="AC173" s="236" t="str">
        <f t="shared" si="49"/>
        <v/>
      </c>
      <c r="AE173" s="236" t="str">
        <f t="shared" si="50"/>
        <v/>
      </c>
      <c r="AG173" s="236" t="str">
        <f t="shared" si="51"/>
        <v/>
      </c>
      <c r="AI173" s="236" t="str">
        <f t="shared" si="52"/>
        <v/>
      </c>
      <c r="AK173" s="236" t="str">
        <f t="shared" si="53"/>
        <v/>
      </c>
      <c r="AM173" s="236" t="str">
        <f t="shared" si="54"/>
        <v/>
      </c>
      <c r="AO173" s="236" t="str">
        <f t="shared" si="55"/>
        <v/>
      </c>
      <c r="AQ173" s="236" t="str">
        <f t="shared" si="56"/>
        <v/>
      </c>
    </row>
    <row r="174" spans="5:43" x14ac:dyDescent="0.25">
      <c r="E174" s="236" t="str">
        <f t="shared" si="38"/>
        <v/>
      </c>
      <c r="G174" s="236" t="str">
        <f t="shared" si="38"/>
        <v/>
      </c>
      <c r="I174" s="236" t="str">
        <f t="shared" si="39"/>
        <v/>
      </c>
      <c r="K174" s="236" t="str">
        <f t="shared" si="40"/>
        <v/>
      </c>
      <c r="M174" s="236" t="str">
        <f t="shared" si="41"/>
        <v/>
      </c>
      <c r="O174" s="236" t="str">
        <f t="shared" si="42"/>
        <v/>
      </c>
      <c r="Q174" s="236" t="str">
        <f t="shared" si="43"/>
        <v/>
      </c>
      <c r="S174" s="236" t="str">
        <f t="shared" si="44"/>
        <v/>
      </c>
      <c r="U174" s="236" t="str">
        <f t="shared" si="45"/>
        <v/>
      </c>
      <c r="W174" s="236" t="str">
        <f t="shared" si="46"/>
        <v/>
      </c>
      <c r="Y174" s="236" t="str">
        <f t="shared" si="47"/>
        <v/>
      </c>
      <c r="AA174" s="236" t="str">
        <f t="shared" si="48"/>
        <v/>
      </c>
      <c r="AC174" s="236" t="str">
        <f t="shared" si="49"/>
        <v/>
      </c>
      <c r="AE174" s="236" t="str">
        <f t="shared" si="50"/>
        <v/>
      </c>
      <c r="AG174" s="236" t="str">
        <f t="shared" si="51"/>
        <v/>
      </c>
      <c r="AI174" s="236" t="str">
        <f t="shared" si="52"/>
        <v/>
      </c>
      <c r="AK174" s="236" t="str">
        <f t="shared" si="53"/>
        <v/>
      </c>
      <c r="AM174" s="236" t="str">
        <f t="shared" si="54"/>
        <v/>
      </c>
      <c r="AO174" s="236" t="str">
        <f t="shared" si="55"/>
        <v/>
      </c>
      <c r="AQ174" s="236" t="str">
        <f t="shared" si="56"/>
        <v/>
      </c>
    </row>
    <row r="175" spans="5:43" x14ac:dyDescent="0.25">
      <c r="E175" s="236" t="str">
        <f t="shared" si="38"/>
        <v/>
      </c>
      <c r="G175" s="236" t="str">
        <f t="shared" si="38"/>
        <v/>
      </c>
      <c r="I175" s="236" t="str">
        <f t="shared" si="39"/>
        <v/>
      </c>
      <c r="K175" s="236" t="str">
        <f t="shared" si="40"/>
        <v/>
      </c>
      <c r="M175" s="236" t="str">
        <f t="shared" si="41"/>
        <v/>
      </c>
      <c r="O175" s="236" t="str">
        <f t="shared" si="42"/>
        <v/>
      </c>
      <c r="Q175" s="236" t="str">
        <f t="shared" si="43"/>
        <v/>
      </c>
      <c r="S175" s="236" t="str">
        <f t="shared" si="44"/>
        <v/>
      </c>
      <c r="U175" s="236" t="str">
        <f t="shared" si="45"/>
        <v/>
      </c>
      <c r="W175" s="236" t="str">
        <f t="shared" si="46"/>
        <v/>
      </c>
      <c r="Y175" s="236" t="str">
        <f t="shared" si="47"/>
        <v/>
      </c>
      <c r="AA175" s="236" t="str">
        <f t="shared" si="48"/>
        <v/>
      </c>
      <c r="AC175" s="236" t="str">
        <f t="shared" si="49"/>
        <v/>
      </c>
      <c r="AE175" s="236" t="str">
        <f t="shared" si="50"/>
        <v/>
      </c>
      <c r="AG175" s="236" t="str">
        <f t="shared" si="51"/>
        <v/>
      </c>
      <c r="AI175" s="236" t="str">
        <f t="shared" si="52"/>
        <v/>
      </c>
      <c r="AK175" s="236" t="str">
        <f t="shared" si="53"/>
        <v/>
      </c>
      <c r="AM175" s="236" t="str">
        <f t="shared" si="54"/>
        <v/>
      </c>
      <c r="AO175" s="236" t="str">
        <f t="shared" si="55"/>
        <v/>
      </c>
      <c r="AQ175" s="236" t="str">
        <f t="shared" si="56"/>
        <v/>
      </c>
    </row>
    <row r="176" spans="5:43" x14ac:dyDescent="0.25">
      <c r="E176" s="236" t="str">
        <f t="shared" si="38"/>
        <v/>
      </c>
      <c r="G176" s="236" t="str">
        <f t="shared" si="38"/>
        <v/>
      </c>
      <c r="I176" s="236" t="str">
        <f t="shared" si="39"/>
        <v/>
      </c>
      <c r="K176" s="236" t="str">
        <f t="shared" si="40"/>
        <v/>
      </c>
      <c r="M176" s="236" t="str">
        <f t="shared" si="41"/>
        <v/>
      </c>
      <c r="O176" s="236" t="str">
        <f t="shared" si="42"/>
        <v/>
      </c>
      <c r="Q176" s="236" t="str">
        <f t="shared" si="43"/>
        <v/>
      </c>
      <c r="S176" s="236" t="str">
        <f t="shared" si="44"/>
        <v/>
      </c>
      <c r="U176" s="236" t="str">
        <f t="shared" si="45"/>
        <v/>
      </c>
      <c r="W176" s="236" t="str">
        <f t="shared" si="46"/>
        <v/>
      </c>
      <c r="Y176" s="236" t="str">
        <f t="shared" si="47"/>
        <v/>
      </c>
      <c r="AA176" s="236" t="str">
        <f t="shared" si="48"/>
        <v/>
      </c>
      <c r="AC176" s="236" t="str">
        <f t="shared" si="49"/>
        <v/>
      </c>
      <c r="AE176" s="236" t="str">
        <f t="shared" si="50"/>
        <v/>
      </c>
      <c r="AG176" s="236" t="str">
        <f t="shared" si="51"/>
        <v/>
      </c>
      <c r="AI176" s="236" t="str">
        <f t="shared" si="52"/>
        <v/>
      </c>
      <c r="AK176" s="236" t="str">
        <f t="shared" si="53"/>
        <v/>
      </c>
      <c r="AM176" s="236" t="str">
        <f t="shared" si="54"/>
        <v/>
      </c>
      <c r="AO176" s="236" t="str">
        <f t="shared" si="55"/>
        <v/>
      </c>
      <c r="AQ176" s="236" t="str">
        <f t="shared" si="56"/>
        <v/>
      </c>
    </row>
    <row r="177" spans="5:43" x14ac:dyDescent="0.25">
      <c r="E177" s="236" t="str">
        <f t="shared" si="38"/>
        <v/>
      </c>
      <c r="G177" s="236" t="str">
        <f t="shared" si="38"/>
        <v/>
      </c>
      <c r="I177" s="236" t="str">
        <f t="shared" si="39"/>
        <v/>
      </c>
      <c r="K177" s="236" t="str">
        <f t="shared" si="40"/>
        <v/>
      </c>
      <c r="M177" s="236" t="str">
        <f t="shared" si="41"/>
        <v/>
      </c>
      <c r="O177" s="236" t="str">
        <f t="shared" si="42"/>
        <v/>
      </c>
      <c r="Q177" s="236" t="str">
        <f t="shared" si="43"/>
        <v/>
      </c>
      <c r="S177" s="236" t="str">
        <f t="shared" si="44"/>
        <v/>
      </c>
      <c r="U177" s="236" t="str">
        <f t="shared" si="45"/>
        <v/>
      </c>
      <c r="W177" s="236" t="str">
        <f t="shared" si="46"/>
        <v/>
      </c>
      <c r="Y177" s="236" t="str">
        <f t="shared" si="47"/>
        <v/>
      </c>
      <c r="AA177" s="236" t="str">
        <f t="shared" si="48"/>
        <v/>
      </c>
      <c r="AC177" s="236" t="str">
        <f t="shared" si="49"/>
        <v/>
      </c>
      <c r="AE177" s="236" t="str">
        <f t="shared" si="50"/>
        <v/>
      </c>
      <c r="AG177" s="236" t="str">
        <f t="shared" si="51"/>
        <v/>
      </c>
      <c r="AI177" s="236" t="str">
        <f t="shared" si="52"/>
        <v/>
      </c>
      <c r="AK177" s="236" t="str">
        <f t="shared" si="53"/>
        <v/>
      </c>
      <c r="AM177" s="236" t="str">
        <f t="shared" si="54"/>
        <v/>
      </c>
      <c r="AO177" s="236" t="str">
        <f t="shared" si="55"/>
        <v/>
      </c>
      <c r="AQ177" s="236" t="str">
        <f t="shared" si="56"/>
        <v/>
      </c>
    </row>
    <row r="178" spans="5:43" x14ac:dyDescent="0.25">
      <c r="E178" s="236" t="str">
        <f t="shared" si="38"/>
        <v/>
      </c>
      <c r="G178" s="236" t="str">
        <f t="shared" si="38"/>
        <v/>
      </c>
      <c r="I178" s="236" t="str">
        <f t="shared" si="39"/>
        <v/>
      </c>
      <c r="K178" s="236" t="str">
        <f t="shared" si="40"/>
        <v/>
      </c>
      <c r="M178" s="236" t="str">
        <f t="shared" si="41"/>
        <v/>
      </c>
      <c r="O178" s="236" t="str">
        <f t="shared" si="42"/>
        <v/>
      </c>
      <c r="Q178" s="236" t="str">
        <f t="shared" si="43"/>
        <v/>
      </c>
      <c r="S178" s="236" t="str">
        <f t="shared" si="44"/>
        <v/>
      </c>
      <c r="U178" s="236" t="str">
        <f t="shared" si="45"/>
        <v/>
      </c>
      <c r="W178" s="236" t="str">
        <f t="shared" si="46"/>
        <v/>
      </c>
      <c r="Y178" s="236" t="str">
        <f t="shared" si="47"/>
        <v/>
      </c>
      <c r="AA178" s="236" t="str">
        <f t="shared" si="48"/>
        <v/>
      </c>
      <c r="AC178" s="236" t="str">
        <f t="shared" si="49"/>
        <v/>
      </c>
      <c r="AE178" s="236" t="str">
        <f t="shared" si="50"/>
        <v/>
      </c>
      <c r="AG178" s="236" t="str">
        <f t="shared" si="51"/>
        <v/>
      </c>
      <c r="AI178" s="236" t="str">
        <f t="shared" si="52"/>
        <v/>
      </c>
      <c r="AK178" s="236" t="str">
        <f t="shared" si="53"/>
        <v/>
      </c>
      <c r="AM178" s="236" t="str">
        <f t="shared" si="54"/>
        <v/>
      </c>
      <c r="AO178" s="236" t="str">
        <f t="shared" si="55"/>
        <v/>
      </c>
      <c r="AQ178" s="236" t="str">
        <f t="shared" si="56"/>
        <v/>
      </c>
    </row>
    <row r="179" spans="5:43" x14ac:dyDescent="0.25">
      <c r="E179" s="236" t="str">
        <f t="shared" si="38"/>
        <v/>
      </c>
      <c r="G179" s="236" t="str">
        <f t="shared" si="38"/>
        <v/>
      </c>
      <c r="I179" s="236" t="str">
        <f t="shared" si="39"/>
        <v/>
      </c>
      <c r="K179" s="236" t="str">
        <f t="shared" si="40"/>
        <v/>
      </c>
      <c r="M179" s="236" t="str">
        <f t="shared" si="41"/>
        <v/>
      </c>
      <c r="O179" s="236" t="str">
        <f t="shared" si="42"/>
        <v/>
      </c>
      <c r="Q179" s="236" t="str">
        <f t="shared" si="43"/>
        <v/>
      </c>
      <c r="S179" s="236" t="str">
        <f t="shared" si="44"/>
        <v/>
      </c>
      <c r="U179" s="236" t="str">
        <f t="shared" si="45"/>
        <v/>
      </c>
      <c r="W179" s="236" t="str">
        <f t="shared" si="46"/>
        <v/>
      </c>
      <c r="Y179" s="236" t="str">
        <f t="shared" si="47"/>
        <v/>
      </c>
      <c r="AA179" s="236" t="str">
        <f t="shared" si="48"/>
        <v/>
      </c>
      <c r="AC179" s="236" t="str">
        <f t="shared" si="49"/>
        <v/>
      </c>
      <c r="AE179" s="236" t="str">
        <f t="shared" si="50"/>
        <v/>
      </c>
      <c r="AG179" s="236" t="str">
        <f t="shared" si="51"/>
        <v/>
      </c>
      <c r="AI179" s="236" t="str">
        <f t="shared" si="52"/>
        <v/>
      </c>
      <c r="AK179" s="236" t="str">
        <f t="shared" si="53"/>
        <v/>
      </c>
      <c r="AM179" s="236" t="str">
        <f t="shared" si="54"/>
        <v/>
      </c>
      <c r="AO179" s="236" t="str">
        <f t="shared" si="55"/>
        <v/>
      </c>
      <c r="AQ179" s="236" t="str">
        <f t="shared" si="56"/>
        <v/>
      </c>
    </row>
    <row r="180" spans="5:43" x14ac:dyDescent="0.25">
      <c r="E180" s="236" t="str">
        <f t="shared" si="38"/>
        <v/>
      </c>
      <c r="G180" s="236" t="str">
        <f t="shared" si="38"/>
        <v/>
      </c>
      <c r="I180" s="236" t="str">
        <f t="shared" si="39"/>
        <v/>
      </c>
      <c r="K180" s="236" t="str">
        <f t="shared" si="40"/>
        <v/>
      </c>
      <c r="M180" s="236" t="str">
        <f t="shared" si="41"/>
        <v/>
      </c>
      <c r="O180" s="236" t="str">
        <f t="shared" si="42"/>
        <v/>
      </c>
      <c r="Q180" s="236" t="str">
        <f t="shared" si="43"/>
        <v/>
      </c>
      <c r="S180" s="236" t="str">
        <f t="shared" si="44"/>
        <v/>
      </c>
      <c r="U180" s="236" t="str">
        <f t="shared" si="45"/>
        <v/>
      </c>
      <c r="W180" s="236" t="str">
        <f t="shared" si="46"/>
        <v/>
      </c>
      <c r="Y180" s="236" t="str">
        <f t="shared" si="47"/>
        <v/>
      </c>
      <c r="AA180" s="236" t="str">
        <f t="shared" si="48"/>
        <v/>
      </c>
      <c r="AC180" s="236" t="str">
        <f t="shared" si="49"/>
        <v/>
      </c>
      <c r="AE180" s="236" t="str">
        <f t="shared" si="50"/>
        <v/>
      </c>
      <c r="AG180" s="236" t="str">
        <f t="shared" si="51"/>
        <v/>
      </c>
      <c r="AI180" s="236" t="str">
        <f t="shared" si="52"/>
        <v/>
      </c>
      <c r="AK180" s="236" t="str">
        <f t="shared" si="53"/>
        <v/>
      </c>
      <c r="AM180" s="236" t="str">
        <f t="shared" si="54"/>
        <v/>
      </c>
      <c r="AO180" s="236" t="str">
        <f t="shared" si="55"/>
        <v/>
      </c>
      <c r="AQ180" s="236" t="str">
        <f t="shared" si="56"/>
        <v/>
      </c>
    </row>
    <row r="181" spans="5:43" x14ac:dyDescent="0.25">
      <c r="E181" s="236" t="str">
        <f t="shared" si="38"/>
        <v/>
      </c>
      <c r="G181" s="236" t="str">
        <f t="shared" si="38"/>
        <v/>
      </c>
      <c r="I181" s="236" t="str">
        <f t="shared" si="39"/>
        <v/>
      </c>
      <c r="K181" s="236" t="str">
        <f t="shared" si="40"/>
        <v/>
      </c>
      <c r="M181" s="236" t="str">
        <f t="shared" si="41"/>
        <v/>
      </c>
      <c r="O181" s="236" t="str">
        <f t="shared" si="42"/>
        <v/>
      </c>
      <c r="Q181" s="236" t="str">
        <f t="shared" si="43"/>
        <v/>
      </c>
      <c r="S181" s="236" t="str">
        <f t="shared" si="44"/>
        <v/>
      </c>
      <c r="U181" s="236" t="str">
        <f t="shared" si="45"/>
        <v/>
      </c>
      <c r="W181" s="236" t="str">
        <f t="shared" si="46"/>
        <v/>
      </c>
      <c r="Y181" s="236" t="str">
        <f t="shared" si="47"/>
        <v/>
      </c>
      <c r="AA181" s="236" t="str">
        <f t="shared" si="48"/>
        <v/>
      </c>
      <c r="AC181" s="236" t="str">
        <f t="shared" si="49"/>
        <v/>
      </c>
      <c r="AE181" s="236" t="str">
        <f t="shared" si="50"/>
        <v/>
      </c>
      <c r="AG181" s="236" t="str">
        <f t="shared" si="51"/>
        <v/>
      </c>
      <c r="AI181" s="236" t="str">
        <f t="shared" si="52"/>
        <v/>
      </c>
      <c r="AK181" s="236" t="str">
        <f t="shared" si="53"/>
        <v/>
      </c>
      <c r="AM181" s="236" t="str">
        <f t="shared" si="54"/>
        <v/>
      </c>
      <c r="AO181" s="236" t="str">
        <f t="shared" si="55"/>
        <v/>
      </c>
      <c r="AQ181" s="236" t="str">
        <f t="shared" si="56"/>
        <v/>
      </c>
    </row>
    <row r="182" spans="5:43" x14ac:dyDescent="0.25">
      <c r="E182" s="236" t="str">
        <f t="shared" si="38"/>
        <v/>
      </c>
      <c r="G182" s="236" t="str">
        <f t="shared" si="38"/>
        <v/>
      </c>
      <c r="I182" s="236" t="str">
        <f t="shared" si="39"/>
        <v/>
      </c>
      <c r="K182" s="236" t="str">
        <f t="shared" si="40"/>
        <v/>
      </c>
      <c r="M182" s="236" t="str">
        <f t="shared" si="41"/>
        <v/>
      </c>
      <c r="O182" s="236" t="str">
        <f t="shared" si="42"/>
        <v/>
      </c>
      <c r="Q182" s="236" t="str">
        <f t="shared" si="43"/>
        <v/>
      </c>
      <c r="S182" s="236" t="str">
        <f t="shared" si="44"/>
        <v/>
      </c>
      <c r="U182" s="236" t="str">
        <f t="shared" si="45"/>
        <v/>
      </c>
      <c r="W182" s="236" t="str">
        <f t="shared" si="46"/>
        <v/>
      </c>
      <c r="Y182" s="236" t="str">
        <f t="shared" si="47"/>
        <v/>
      </c>
      <c r="AA182" s="236" t="str">
        <f t="shared" si="48"/>
        <v/>
      </c>
      <c r="AC182" s="236" t="str">
        <f t="shared" si="49"/>
        <v/>
      </c>
      <c r="AE182" s="236" t="str">
        <f t="shared" si="50"/>
        <v/>
      </c>
      <c r="AG182" s="236" t="str">
        <f t="shared" si="51"/>
        <v/>
      </c>
      <c r="AI182" s="236" t="str">
        <f t="shared" si="52"/>
        <v/>
      </c>
      <c r="AK182" s="236" t="str">
        <f t="shared" si="53"/>
        <v/>
      </c>
      <c r="AM182" s="236" t="str">
        <f t="shared" si="54"/>
        <v/>
      </c>
      <c r="AO182" s="236" t="str">
        <f t="shared" si="55"/>
        <v/>
      </c>
      <c r="AQ182" s="236" t="str">
        <f t="shared" si="56"/>
        <v/>
      </c>
    </row>
    <row r="183" spans="5:43" x14ac:dyDescent="0.25">
      <c r="E183" s="236" t="str">
        <f t="shared" si="38"/>
        <v/>
      </c>
      <c r="G183" s="236" t="str">
        <f t="shared" si="38"/>
        <v/>
      </c>
      <c r="I183" s="236" t="str">
        <f t="shared" si="39"/>
        <v/>
      </c>
      <c r="K183" s="236" t="str">
        <f t="shared" si="40"/>
        <v/>
      </c>
      <c r="M183" s="236" t="str">
        <f t="shared" si="41"/>
        <v/>
      </c>
      <c r="O183" s="236" t="str">
        <f t="shared" si="42"/>
        <v/>
      </c>
      <c r="Q183" s="236" t="str">
        <f t="shared" si="43"/>
        <v/>
      </c>
      <c r="S183" s="236" t="str">
        <f t="shared" si="44"/>
        <v/>
      </c>
      <c r="U183" s="236" t="str">
        <f t="shared" si="45"/>
        <v/>
      </c>
      <c r="W183" s="236" t="str">
        <f t="shared" si="46"/>
        <v/>
      </c>
      <c r="Y183" s="236" t="str">
        <f t="shared" si="47"/>
        <v/>
      </c>
      <c r="AA183" s="236" t="str">
        <f t="shared" si="48"/>
        <v/>
      </c>
      <c r="AC183" s="236" t="str">
        <f t="shared" si="49"/>
        <v/>
      </c>
      <c r="AE183" s="236" t="str">
        <f t="shared" si="50"/>
        <v/>
      </c>
      <c r="AG183" s="236" t="str">
        <f t="shared" si="51"/>
        <v/>
      </c>
      <c r="AI183" s="236" t="str">
        <f t="shared" si="52"/>
        <v/>
      </c>
      <c r="AK183" s="236" t="str">
        <f t="shared" si="53"/>
        <v/>
      </c>
      <c r="AM183" s="236" t="str">
        <f t="shared" si="54"/>
        <v/>
      </c>
      <c r="AO183" s="236" t="str">
        <f t="shared" si="55"/>
        <v/>
      </c>
      <c r="AQ183" s="236" t="str">
        <f t="shared" si="56"/>
        <v/>
      </c>
    </row>
    <row r="184" spans="5:43" x14ac:dyDescent="0.25">
      <c r="E184" s="236" t="str">
        <f t="shared" si="38"/>
        <v/>
      </c>
      <c r="G184" s="236" t="str">
        <f t="shared" si="38"/>
        <v/>
      </c>
      <c r="I184" s="236" t="str">
        <f t="shared" si="39"/>
        <v/>
      </c>
      <c r="K184" s="236" t="str">
        <f t="shared" si="40"/>
        <v/>
      </c>
      <c r="M184" s="236" t="str">
        <f t="shared" si="41"/>
        <v/>
      </c>
      <c r="O184" s="236" t="str">
        <f t="shared" si="42"/>
        <v/>
      </c>
      <c r="Q184" s="236" t="str">
        <f t="shared" si="43"/>
        <v/>
      </c>
      <c r="S184" s="236" t="str">
        <f t="shared" si="44"/>
        <v/>
      </c>
      <c r="U184" s="236" t="str">
        <f t="shared" si="45"/>
        <v/>
      </c>
      <c r="W184" s="236" t="str">
        <f t="shared" si="46"/>
        <v/>
      </c>
      <c r="Y184" s="236" t="str">
        <f t="shared" si="47"/>
        <v/>
      </c>
      <c r="AA184" s="236" t="str">
        <f t="shared" si="48"/>
        <v/>
      </c>
      <c r="AC184" s="236" t="str">
        <f t="shared" si="49"/>
        <v/>
      </c>
      <c r="AE184" s="236" t="str">
        <f t="shared" si="50"/>
        <v/>
      </c>
      <c r="AG184" s="236" t="str">
        <f t="shared" si="51"/>
        <v/>
      </c>
      <c r="AI184" s="236" t="str">
        <f t="shared" si="52"/>
        <v/>
      </c>
      <c r="AK184" s="236" t="str">
        <f t="shared" si="53"/>
        <v/>
      </c>
      <c r="AM184" s="236" t="str">
        <f t="shared" si="54"/>
        <v/>
      </c>
      <c r="AO184" s="236" t="str">
        <f t="shared" si="55"/>
        <v/>
      </c>
      <c r="AQ184" s="236" t="str">
        <f t="shared" si="56"/>
        <v/>
      </c>
    </row>
    <row r="185" spans="5:43" x14ac:dyDescent="0.25">
      <c r="E185" s="236" t="str">
        <f t="shared" si="38"/>
        <v/>
      </c>
      <c r="G185" s="236" t="str">
        <f t="shared" si="38"/>
        <v/>
      </c>
      <c r="I185" s="236" t="str">
        <f t="shared" si="39"/>
        <v/>
      </c>
      <c r="K185" s="236" t="str">
        <f t="shared" si="40"/>
        <v/>
      </c>
      <c r="M185" s="236" t="str">
        <f t="shared" si="41"/>
        <v/>
      </c>
      <c r="O185" s="236" t="str">
        <f t="shared" si="42"/>
        <v/>
      </c>
      <c r="Q185" s="236" t="str">
        <f t="shared" si="43"/>
        <v/>
      </c>
      <c r="S185" s="236" t="str">
        <f t="shared" si="44"/>
        <v/>
      </c>
      <c r="U185" s="236" t="str">
        <f t="shared" si="45"/>
        <v/>
      </c>
      <c r="W185" s="236" t="str">
        <f t="shared" si="46"/>
        <v/>
      </c>
      <c r="Y185" s="236" t="str">
        <f t="shared" si="47"/>
        <v/>
      </c>
      <c r="AA185" s="236" t="str">
        <f t="shared" si="48"/>
        <v/>
      </c>
      <c r="AC185" s="236" t="str">
        <f t="shared" si="49"/>
        <v/>
      </c>
      <c r="AE185" s="236" t="str">
        <f t="shared" si="50"/>
        <v/>
      </c>
      <c r="AG185" s="236" t="str">
        <f t="shared" si="51"/>
        <v/>
      </c>
      <c r="AI185" s="236" t="str">
        <f t="shared" si="52"/>
        <v/>
      </c>
      <c r="AK185" s="236" t="str">
        <f t="shared" si="53"/>
        <v/>
      </c>
      <c r="AM185" s="236" t="str">
        <f t="shared" si="54"/>
        <v/>
      </c>
      <c r="AO185" s="236" t="str">
        <f t="shared" si="55"/>
        <v/>
      </c>
      <c r="AQ185" s="236" t="str">
        <f t="shared" si="56"/>
        <v/>
      </c>
    </row>
    <row r="186" spans="5:43" x14ac:dyDescent="0.25">
      <c r="E186" s="236" t="str">
        <f t="shared" si="38"/>
        <v/>
      </c>
      <c r="G186" s="236" t="str">
        <f t="shared" si="38"/>
        <v/>
      </c>
      <c r="I186" s="236" t="str">
        <f t="shared" si="39"/>
        <v/>
      </c>
      <c r="K186" s="236" t="str">
        <f t="shared" si="40"/>
        <v/>
      </c>
      <c r="M186" s="236" t="str">
        <f t="shared" si="41"/>
        <v/>
      </c>
      <c r="O186" s="236" t="str">
        <f t="shared" si="42"/>
        <v/>
      </c>
      <c r="Q186" s="236" t="str">
        <f t="shared" si="43"/>
        <v/>
      </c>
      <c r="S186" s="236" t="str">
        <f t="shared" si="44"/>
        <v/>
      </c>
      <c r="U186" s="236" t="str">
        <f t="shared" si="45"/>
        <v/>
      </c>
      <c r="W186" s="236" t="str">
        <f t="shared" si="46"/>
        <v/>
      </c>
      <c r="Y186" s="236" t="str">
        <f t="shared" si="47"/>
        <v/>
      </c>
      <c r="AA186" s="236" t="str">
        <f t="shared" si="48"/>
        <v/>
      </c>
      <c r="AC186" s="236" t="str">
        <f t="shared" si="49"/>
        <v/>
      </c>
      <c r="AE186" s="236" t="str">
        <f t="shared" si="50"/>
        <v/>
      </c>
      <c r="AG186" s="236" t="str">
        <f t="shared" si="51"/>
        <v/>
      </c>
      <c r="AI186" s="236" t="str">
        <f t="shared" si="52"/>
        <v/>
      </c>
      <c r="AK186" s="236" t="str">
        <f t="shared" si="53"/>
        <v/>
      </c>
      <c r="AM186" s="236" t="str">
        <f t="shared" si="54"/>
        <v/>
      </c>
      <c r="AO186" s="236" t="str">
        <f t="shared" si="55"/>
        <v/>
      </c>
      <c r="AQ186" s="236" t="str">
        <f t="shared" si="56"/>
        <v/>
      </c>
    </row>
    <row r="187" spans="5:43" x14ac:dyDescent="0.25">
      <c r="E187" s="236" t="str">
        <f t="shared" si="38"/>
        <v/>
      </c>
      <c r="G187" s="236" t="str">
        <f t="shared" si="38"/>
        <v/>
      </c>
      <c r="I187" s="236" t="str">
        <f t="shared" si="39"/>
        <v/>
      </c>
      <c r="K187" s="236" t="str">
        <f t="shared" si="40"/>
        <v/>
      </c>
      <c r="M187" s="236" t="str">
        <f t="shared" si="41"/>
        <v/>
      </c>
      <c r="O187" s="236" t="str">
        <f t="shared" si="42"/>
        <v/>
      </c>
      <c r="Q187" s="236" t="str">
        <f t="shared" si="43"/>
        <v/>
      </c>
      <c r="S187" s="236" t="str">
        <f t="shared" si="44"/>
        <v/>
      </c>
      <c r="U187" s="236" t="str">
        <f t="shared" si="45"/>
        <v/>
      </c>
      <c r="W187" s="236" t="str">
        <f t="shared" si="46"/>
        <v/>
      </c>
      <c r="Y187" s="236" t="str">
        <f t="shared" si="47"/>
        <v/>
      </c>
      <c r="AA187" s="236" t="str">
        <f t="shared" si="48"/>
        <v/>
      </c>
      <c r="AC187" s="236" t="str">
        <f t="shared" si="49"/>
        <v/>
      </c>
      <c r="AE187" s="236" t="str">
        <f t="shared" si="50"/>
        <v/>
      </c>
      <c r="AG187" s="236" t="str">
        <f t="shared" si="51"/>
        <v/>
      </c>
      <c r="AI187" s="236" t="str">
        <f t="shared" si="52"/>
        <v/>
      </c>
      <c r="AK187" s="236" t="str">
        <f t="shared" si="53"/>
        <v/>
      </c>
      <c r="AM187" s="236" t="str">
        <f t="shared" si="54"/>
        <v/>
      </c>
      <c r="AO187" s="236" t="str">
        <f t="shared" si="55"/>
        <v/>
      </c>
      <c r="AQ187" s="236" t="str">
        <f t="shared" si="56"/>
        <v/>
      </c>
    </row>
    <row r="188" spans="5:43" x14ac:dyDescent="0.25">
      <c r="E188" s="236" t="str">
        <f t="shared" si="38"/>
        <v/>
      </c>
      <c r="G188" s="236" t="str">
        <f t="shared" si="38"/>
        <v/>
      </c>
      <c r="I188" s="236" t="str">
        <f t="shared" si="39"/>
        <v/>
      </c>
      <c r="K188" s="236" t="str">
        <f t="shared" si="40"/>
        <v/>
      </c>
      <c r="M188" s="236" t="str">
        <f t="shared" si="41"/>
        <v/>
      </c>
      <c r="O188" s="236" t="str">
        <f t="shared" si="42"/>
        <v/>
      </c>
      <c r="Q188" s="236" t="str">
        <f t="shared" si="43"/>
        <v/>
      </c>
      <c r="S188" s="236" t="str">
        <f t="shared" si="44"/>
        <v/>
      </c>
      <c r="U188" s="236" t="str">
        <f t="shared" si="45"/>
        <v/>
      </c>
      <c r="W188" s="236" t="str">
        <f t="shared" si="46"/>
        <v/>
      </c>
      <c r="Y188" s="236" t="str">
        <f t="shared" si="47"/>
        <v/>
      </c>
      <c r="AA188" s="236" t="str">
        <f t="shared" si="48"/>
        <v/>
      </c>
      <c r="AC188" s="236" t="str">
        <f t="shared" si="49"/>
        <v/>
      </c>
      <c r="AE188" s="236" t="str">
        <f t="shared" si="50"/>
        <v/>
      </c>
      <c r="AG188" s="236" t="str">
        <f t="shared" si="51"/>
        <v/>
      </c>
      <c r="AI188" s="236" t="str">
        <f t="shared" si="52"/>
        <v/>
      </c>
      <c r="AK188" s="236" t="str">
        <f t="shared" si="53"/>
        <v/>
      </c>
      <c r="AM188" s="236" t="str">
        <f t="shared" si="54"/>
        <v/>
      </c>
      <c r="AO188" s="236" t="str">
        <f t="shared" si="55"/>
        <v/>
      </c>
      <c r="AQ188" s="236" t="str">
        <f t="shared" si="56"/>
        <v/>
      </c>
    </row>
    <row r="189" spans="5:43" x14ac:dyDescent="0.25">
      <c r="E189" s="236" t="str">
        <f t="shared" si="38"/>
        <v/>
      </c>
      <c r="G189" s="236" t="str">
        <f t="shared" si="38"/>
        <v/>
      </c>
      <c r="I189" s="236" t="str">
        <f t="shared" si="39"/>
        <v/>
      </c>
      <c r="K189" s="236" t="str">
        <f t="shared" si="40"/>
        <v/>
      </c>
      <c r="M189" s="236" t="str">
        <f t="shared" si="41"/>
        <v/>
      </c>
      <c r="O189" s="236" t="str">
        <f t="shared" si="42"/>
        <v/>
      </c>
      <c r="Q189" s="236" t="str">
        <f t="shared" si="43"/>
        <v/>
      </c>
      <c r="S189" s="236" t="str">
        <f t="shared" si="44"/>
        <v/>
      </c>
      <c r="U189" s="236" t="str">
        <f t="shared" si="45"/>
        <v/>
      </c>
      <c r="W189" s="236" t="str">
        <f t="shared" si="46"/>
        <v/>
      </c>
      <c r="Y189" s="236" t="str">
        <f t="shared" si="47"/>
        <v/>
      </c>
      <c r="AA189" s="236" t="str">
        <f t="shared" si="48"/>
        <v/>
      </c>
      <c r="AC189" s="236" t="str">
        <f t="shared" si="49"/>
        <v/>
      </c>
      <c r="AE189" s="236" t="str">
        <f t="shared" si="50"/>
        <v/>
      </c>
      <c r="AG189" s="236" t="str">
        <f t="shared" si="51"/>
        <v/>
      </c>
      <c r="AI189" s="236" t="str">
        <f t="shared" si="52"/>
        <v/>
      </c>
      <c r="AK189" s="236" t="str">
        <f t="shared" si="53"/>
        <v/>
      </c>
      <c r="AM189" s="236" t="str">
        <f t="shared" si="54"/>
        <v/>
      </c>
      <c r="AO189" s="236" t="str">
        <f t="shared" si="55"/>
        <v/>
      </c>
      <c r="AQ189" s="236" t="str">
        <f t="shared" si="56"/>
        <v/>
      </c>
    </row>
    <row r="190" spans="5:43" x14ac:dyDescent="0.25">
      <c r="E190" s="236" t="str">
        <f t="shared" si="38"/>
        <v/>
      </c>
      <c r="G190" s="236" t="str">
        <f t="shared" si="38"/>
        <v/>
      </c>
      <c r="I190" s="236" t="str">
        <f t="shared" si="39"/>
        <v/>
      </c>
      <c r="K190" s="236" t="str">
        <f t="shared" si="40"/>
        <v/>
      </c>
      <c r="M190" s="236" t="str">
        <f t="shared" si="41"/>
        <v/>
      </c>
      <c r="O190" s="236" t="str">
        <f t="shared" si="42"/>
        <v/>
      </c>
      <c r="Q190" s="236" t="str">
        <f t="shared" si="43"/>
        <v/>
      </c>
      <c r="S190" s="236" t="str">
        <f t="shared" si="44"/>
        <v/>
      </c>
      <c r="U190" s="236" t="str">
        <f t="shared" si="45"/>
        <v/>
      </c>
      <c r="W190" s="236" t="str">
        <f t="shared" si="46"/>
        <v/>
      </c>
      <c r="Y190" s="236" t="str">
        <f t="shared" si="47"/>
        <v/>
      </c>
      <c r="AA190" s="236" t="str">
        <f t="shared" si="48"/>
        <v/>
      </c>
      <c r="AC190" s="236" t="str">
        <f t="shared" si="49"/>
        <v/>
      </c>
      <c r="AE190" s="236" t="str">
        <f t="shared" si="50"/>
        <v/>
      </c>
      <c r="AG190" s="236" t="str">
        <f t="shared" si="51"/>
        <v/>
      </c>
      <c r="AI190" s="236" t="str">
        <f t="shared" si="52"/>
        <v/>
      </c>
      <c r="AK190" s="236" t="str">
        <f t="shared" si="53"/>
        <v/>
      </c>
      <c r="AM190" s="236" t="str">
        <f t="shared" si="54"/>
        <v/>
      </c>
      <c r="AO190" s="236" t="str">
        <f t="shared" si="55"/>
        <v/>
      </c>
      <c r="AQ190" s="236" t="str">
        <f t="shared" si="56"/>
        <v/>
      </c>
    </row>
    <row r="191" spans="5:43" x14ac:dyDescent="0.25">
      <c r="E191" s="236" t="str">
        <f t="shared" si="38"/>
        <v/>
      </c>
      <c r="G191" s="236" t="str">
        <f t="shared" si="38"/>
        <v/>
      </c>
      <c r="I191" s="236" t="str">
        <f t="shared" si="39"/>
        <v/>
      </c>
      <c r="K191" s="236" t="str">
        <f t="shared" si="40"/>
        <v/>
      </c>
      <c r="M191" s="236" t="str">
        <f t="shared" si="41"/>
        <v/>
      </c>
      <c r="O191" s="236" t="str">
        <f t="shared" si="42"/>
        <v/>
      </c>
      <c r="Q191" s="236" t="str">
        <f t="shared" si="43"/>
        <v/>
      </c>
      <c r="S191" s="236" t="str">
        <f t="shared" si="44"/>
        <v/>
      </c>
      <c r="U191" s="236" t="str">
        <f t="shared" si="45"/>
        <v/>
      </c>
      <c r="W191" s="236" t="str">
        <f t="shared" si="46"/>
        <v/>
      </c>
      <c r="Y191" s="236" t="str">
        <f t="shared" si="47"/>
        <v/>
      </c>
      <c r="AA191" s="236" t="str">
        <f t="shared" si="48"/>
        <v/>
      </c>
      <c r="AC191" s="236" t="str">
        <f t="shared" si="49"/>
        <v/>
      </c>
      <c r="AE191" s="236" t="str">
        <f t="shared" si="50"/>
        <v/>
      </c>
      <c r="AG191" s="236" t="str">
        <f t="shared" si="51"/>
        <v/>
      </c>
      <c r="AI191" s="236" t="str">
        <f t="shared" si="52"/>
        <v/>
      </c>
      <c r="AK191" s="236" t="str">
        <f t="shared" si="53"/>
        <v/>
      </c>
      <c r="AM191" s="236" t="str">
        <f t="shared" si="54"/>
        <v/>
      </c>
      <c r="AO191" s="236" t="str">
        <f t="shared" si="55"/>
        <v/>
      </c>
      <c r="AQ191" s="236" t="str">
        <f t="shared" si="56"/>
        <v/>
      </c>
    </row>
    <row r="192" spans="5:43" x14ac:dyDescent="0.25">
      <c r="E192" s="236" t="str">
        <f t="shared" si="38"/>
        <v/>
      </c>
      <c r="G192" s="236" t="str">
        <f t="shared" si="38"/>
        <v/>
      </c>
      <c r="I192" s="236" t="str">
        <f t="shared" si="39"/>
        <v/>
      </c>
      <c r="K192" s="236" t="str">
        <f t="shared" si="40"/>
        <v/>
      </c>
      <c r="M192" s="236" t="str">
        <f t="shared" si="41"/>
        <v/>
      </c>
      <c r="O192" s="236" t="str">
        <f t="shared" si="42"/>
        <v/>
      </c>
      <c r="Q192" s="236" t="str">
        <f t="shared" si="43"/>
        <v/>
      </c>
      <c r="S192" s="236" t="str">
        <f t="shared" si="44"/>
        <v/>
      </c>
      <c r="U192" s="236" t="str">
        <f t="shared" si="45"/>
        <v/>
      </c>
      <c r="W192" s="236" t="str">
        <f t="shared" si="46"/>
        <v/>
      </c>
      <c r="Y192" s="236" t="str">
        <f t="shared" si="47"/>
        <v/>
      </c>
      <c r="AA192" s="236" t="str">
        <f t="shared" si="48"/>
        <v/>
      </c>
      <c r="AC192" s="236" t="str">
        <f t="shared" si="49"/>
        <v/>
      </c>
      <c r="AE192" s="236" t="str">
        <f t="shared" si="50"/>
        <v/>
      </c>
      <c r="AG192" s="236" t="str">
        <f t="shared" si="51"/>
        <v/>
      </c>
      <c r="AI192" s="236" t="str">
        <f t="shared" si="52"/>
        <v/>
      </c>
      <c r="AK192" s="236" t="str">
        <f t="shared" si="53"/>
        <v/>
      </c>
      <c r="AM192" s="236" t="str">
        <f t="shared" si="54"/>
        <v/>
      </c>
      <c r="AO192" s="236" t="str">
        <f t="shared" si="55"/>
        <v/>
      </c>
      <c r="AQ192" s="236" t="str">
        <f t="shared" si="56"/>
        <v/>
      </c>
    </row>
    <row r="193" spans="5:43" x14ac:dyDescent="0.25">
      <c r="E193" s="236" t="str">
        <f t="shared" si="38"/>
        <v/>
      </c>
      <c r="G193" s="236" t="str">
        <f t="shared" si="38"/>
        <v/>
      </c>
      <c r="I193" s="236" t="str">
        <f t="shared" si="39"/>
        <v/>
      </c>
      <c r="K193" s="236" t="str">
        <f t="shared" si="40"/>
        <v/>
      </c>
      <c r="M193" s="236" t="str">
        <f t="shared" si="41"/>
        <v/>
      </c>
      <c r="O193" s="236" t="str">
        <f t="shared" si="42"/>
        <v/>
      </c>
      <c r="Q193" s="236" t="str">
        <f t="shared" si="43"/>
        <v/>
      </c>
      <c r="S193" s="236" t="str">
        <f t="shared" si="44"/>
        <v/>
      </c>
      <c r="U193" s="236" t="str">
        <f t="shared" si="45"/>
        <v/>
      </c>
      <c r="W193" s="236" t="str">
        <f t="shared" si="46"/>
        <v/>
      </c>
      <c r="Y193" s="236" t="str">
        <f t="shared" si="47"/>
        <v/>
      </c>
      <c r="AA193" s="236" t="str">
        <f t="shared" si="48"/>
        <v/>
      </c>
      <c r="AC193" s="236" t="str">
        <f t="shared" si="49"/>
        <v/>
      </c>
      <c r="AE193" s="236" t="str">
        <f t="shared" si="50"/>
        <v/>
      </c>
      <c r="AG193" s="236" t="str">
        <f t="shared" si="51"/>
        <v/>
      </c>
      <c r="AI193" s="236" t="str">
        <f t="shared" si="52"/>
        <v/>
      </c>
      <c r="AK193" s="236" t="str">
        <f t="shared" si="53"/>
        <v/>
      </c>
      <c r="AM193" s="236" t="str">
        <f t="shared" si="54"/>
        <v/>
      </c>
      <c r="AO193" s="236" t="str">
        <f t="shared" si="55"/>
        <v/>
      </c>
      <c r="AQ193" s="236" t="str">
        <f t="shared" si="56"/>
        <v/>
      </c>
    </row>
    <row r="194" spans="5:43" x14ac:dyDescent="0.25">
      <c r="E194" s="236" t="str">
        <f t="shared" si="38"/>
        <v/>
      </c>
      <c r="G194" s="236" t="str">
        <f t="shared" si="38"/>
        <v/>
      </c>
      <c r="I194" s="236" t="str">
        <f t="shared" si="39"/>
        <v/>
      </c>
      <c r="K194" s="236" t="str">
        <f t="shared" si="40"/>
        <v/>
      </c>
      <c r="M194" s="236" t="str">
        <f t="shared" si="41"/>
        <v/>
      </c>
      <c r="O194" s="236" t="str">
        <f t="shared" si="42"/>
        <v/>
      </c>
      <c r="Q194" s="236" t="str">
        <f t="shared" si="43"/>
        <v/>
      </c>
      <c r="S194" s="236" t="str">
        <f t="shared" si="44"/>
        <v/>
      </c>
      <c r="U194" s="236" t="str">
        <f t="shared" si="45"/>
        <v/>
      </c>
      <c r="W194" s="236" t="str">
        <f t="shared" si="46"/>
        <v/>
      </c>
      <c r="Y194" s="236" t="str">
        <f t="shared" si="47"/>
        <v/>
      </c>
      <c r="AA194" s="236" t="str">
        <f t="shared" si="48"/>
        <v/>
      </c>
      <c r="AC194" s="236" t="str">
        <f t="shared" si="49"/>
        <v/>
      </c>
      <c r="AE194" s="236" t="str">
        <f t="shared" si="50"/>
        <v/>
      </c>
      <c r="AG194" s="236" t="str">
        <f t="shared" si="51"/>
        <v/>
      </c>
      <c r="AI194" s="236" t="str">
        <f t="shared" si="52"/>
        <v/>
      </c>
      <c r="AK194" s="236" t="str">
        <f t="shared" si="53"/>
        <v/>
      </c>
      <c r="AM194" s="236" t="str">
        <f t="shared" si="54"/>
        <v/>
      </c>
      <c r="AO194" s="236" t="str">
        <f t="shared" si="55"/>
        <v/>
      </c>
      <c r="AQ194" s="236" t="str">
        <f t="shared" si="56"/>
        <v/>
      </c>
    </row>
    <row r="195" spans="5:43" x14ac:dyDescent="0.25">
      <c r="E195" s="236" t="str">
        <f t="shared" si="38"/>
        <v/>
      </c>
      <c r="G195" s="236" t="str">
        <f t="shared" si="38"/>
        <v/>
      </c>
      <c r="I195" s="236" t="str">
        <f t="shared" si="39"/>
        <v/>
      </c>
      <c r="K195" s="236" t="str">
        <f t="shared" si="40"/>
        <v/>
      </c>
      <c r="M195" s="236" t="str">
        <f t="shared" si="41"/>
        <v/>
      </c>
      <c r="O195" s="236" t="str">
        <f t="shared" si="42"/>
        <v/>
      </c>
      <c r="Q195" s="236" t="str">
        <f t="shared" si="43"/>
        <v/>
      </c>
      <c r="S195" s="236" t="str">
        <f t="shared" si="44"/>
        <v/>
      </c>
      <c r="U195" s="236" t="str">
        <f t="shared" si="45"/>
        <v/>
      </c>
      <c r="W195" s="236" t="str">
        <f t="shared" si="46"/>
        <v/>
      </c>
      <c r="Y195" s="236" t="str">
        <f t="shared" si="47"/>
        <v/>
      </c>
      <c r="AA195" s="236" t="str">
        <f t="shared" si="48"/>
        <v/>
      </c>
      <c r="AC195" s="236" t="str">
        <f t="shared" si="49"/>
        <v/>
      </c>
      <c r="AE195" s="236" t="str">
        <f t="shared" si="50"/>
        <v/>
      </c>
      <c r="AG195" s="236" t="str">
        <f t="shared" si="51"/>
        <v/>
      </c>
      <c r="AI195" s="236" t="str">
        <f t="shared" si="52"/>
        <v/>
      </c>
      <c r="AK195" s="236" t="str">
        <f t="shared" si="53"/>
        <v/>
      </c>
      <c r="AM195" s="236" t="str">
        <f t="shared" si="54"/>
        <v/>
      </c>
      <c r="AO195" s="236" t="str">
        <f t="shared" si="55"/>
        <v/>
      </c>
      <c r="AQ195" s="236" t="str">
        <f t="shared" si="56"/>
        <v/>
      </c>
    </row>
    <row r="196" spans="5:43" x14ac:dyDescent="0.25">
      <c r="E196" s="236" t="str">
        <f t="shared" si="38"/>
        <v/>
      </c>
      <c r="G196" s="236" t="str">
        <f t="shared" si="38"/>
        <v/>
      </c>
      <c r="I196" s="236" t="str">
        <f t="shared" si="39"/>
        <v/>
      </c>
      <c r="K196" s="236" t="str">
        <f t="shared" si="40"/>
        <v/>
      </c>
      <c r="M196" s="236" t="str">
        <f t="shared" si="41"/>
        <v/>
      </c>
      <c r="O196" s="236" t="str">
        <f t="shared" si="42"/>
        <v/>
      </c>
      <c r="Q196" s="236" t="str">
        <f t="shared" si="43"/>
        <v/>
      </c>
      <c r="S196" s="236" t="str">
        <f t="shared" si="44"/>
        <v/>
      </c>
      <c r="U196" s="236" t="str">
        <f t="shared" si="45"/>
        <v/>
      </c>
      <c r="W196" s="236" t="str">
        <f t="shared" si="46"/>
        <v/>
      </c>
      <c r="Y196" s="236" t="str">
        <f t="shared" si="47"/>
        <v/>
      </c>
      <c r="AA196" s="236" t="str">
        <f t="shared" si="48"/>
        <v/>
      </c>
      <c r="AC196" s="236" t="str">
        <f t="shared" si="49"/>
        <v/>
      </c>
      <c r="AE196" s="236" t="str">
        <f t="shared" si="50"/>
        <v/>
      </c>
      <c r="AG196" s="236" t="str">
        <f t="shared" si="51"/>
        <v/>
      </c>
      <c r="AI196" s="236" t="str">
        <f t="shared" si="52"/>
        <v/>
      </c>
      <c r="AK196" s="236" t="str">
        <f t="shared" si="53"/>
        <v/>
      </c>
      <c r="AM196" s="236" t="str">
        <f t="shared" si="54"/>
        <v/>
      </c>
      <c r="AO196" s="236" t="str">
        <f t="shared" si="55"/>
        <v/>
      </c>
      <c r="AQ196" s="236" t="str">
        <f t="shared" si="56"/>
        <v/>
      </c>
    </row>
    <row r="197" spans="5:43" x14ac:dyDescent="0.25">
      <c r="E197" s="236" t="str">
        <f t="shared" si="38"/>
        <v/>
      </c>
      <c r="G197" s="236" t="str">
        <f t="shared" si="38"/>
        <v/>
      </c>
      <c r="I197" s="236" t="str">
        <f t="shared" si="39"/>
        <v/>
      </c>
      <c r="K197" s="236" t="str">
        <f t="shared" si="40"/>
        <v/>
      </c>
      <c r="M197" s="236" t="str">
        <f t="shared" si="41"/>
        <v/>
      </c>
      <c r="O197" s="236" t="str">
        <f t="shared" si="42"/>
        <v/>
      </c>
      <c r="Q197" s="236" t="str">
        <f t="shared" si="43"/>
        <v/>
      </c>
      <c r="S197" s="236" t="str">
        <f t="shared" si="44"/>
        <v/>
      </c>
      <c r="U197" s="236" t="str">
        <f t="shared" si="45"/>
        <v/>
      </c>
      <c r="W197" s="236" t="str">
        <f t="shared" si="46"/>
        <v/>
      </c>
      <c r="Y197" s="236" t="str">
        <f t="shared" si="47"/>
        <v/>
      </c>
      <c r="AA197" s="236" t="str">
        <f t="shared" si="48"/>
        <v/>
      </c>
      <c r="AC197" s="236" t="str">
        <f t="shared" si="49"/>
        <v/>
      </c>
      <c r="AE197" s="236" t="str">
        <f t="shared" si="50"/>
        <v/>
      </c>
      <c r="AG197" s="236" t="str">
        <f t="shared" si="51"/>
        <v/>
      </c>
      <c r="AI197" s="236" t="str">
        <f t="shared" si="52"/>
        <v/>
      </c>
      <c r="AK197" s="236" t="str">
        <f t="shared" si="53"/>
        <v/>
      </c>
      <c r="AM197" s="236" t="str">
        <f t="shared" si="54"/>
        <v/>
      </c>
      <c r="AO197" s="236" t="str">
        <f t="shared" si="55"/>
        <v/>
      </c>
      <c r="AQ197" s="236" t="str">
        <f t="shared" si="56"/>
        <v/>
      </c>
    </row>
    <row r="198" spans="5:43" x14ac:dyDescent="0.25">
      <c r="E198" s="236" t="str">
        <f t="shared" si="38"/>
        <v/>
      </c>
      <c r="G198" s="236" t="str">
        <f t="shared" si="38"/>
        <v/>
      </c>
      <c r="I198" s="236" t="str">
        <f t="shared" si="39"/>
        <v/>
      </c>
      <c r="K198" s="236" t="str">
        <f t="shared" si="40"/>
        <v/>
      </c>
      <c r="M198" s="236" t="str">
        <f t="shared" si="41"/>
        <v/>
      </c>
      <c r="O198" s="236" t="str">
        <f t="shared" si="42"/>
        <v/>
      </c>
      <c r="Q198" s="236" t="str">
        <f t="shared" si="43"/>
        <v/>
      </c>
      <c r="S198" s="236" t="str">
        <f t="shared" si="44"/>
        <v/>
      </c>
      <c r="U198" s="236" t="str">
        <f t="shared" si="45"/>
        <v/>
      </c>
      <c r="W198" s="236" t="str">
        <f t="shared" si="46"/>
        <v/>
      </c>
      <c r="Y198" s="236" t="str">
        <f t="shared" si="47"/>
        <v/>
      </c>
      <c r="AA198" s="236" t="str">
        <f t="shared" si="48"/>
        <v/>
      </c>
      <c r="AC198" s="236" t="str">
        <f t="shared" si="49"/>
        <v/>
      </c>
      <c r="AE198" s="236" t="str">
        <f t="shared" si="50"/>
        <v/>
      </c>
      <c r="AG198" s="236" t="str">
        <f t="shared" si="51"/>
        <v/>
      </c>
      <c r="AI198" s="236" t="str">
        <f t="shared" si="52"/>
        <v/>
      </c>
      <c r="AK198" s="236" t="str">
        <f t="shared" si="53"/>
        <v/>
      </c>
      <c r="AM198" s="236" t="str">
        <f t="shared" si="54"/>
        <v/>
      </c>
      <c r="AO198" s="236" t="str">
        <f t="shared" si="55"/>
        <v/>
      </c>
      <c r="AQ198" s="236" t="str">
        <f t="shared" si="56"/>
        <v/>
      </c>
    </row>
    <row r="199" spans="5:43" x14ac:dyDescent="0.25">
      <c r="E199" s="236" t="str">
        <f t="shared" si="38"/>
        <v/>
      </c>
      <c r="G199" s="236" t="str">
        <f t="shared" si="38"/>
        <v/>
      </c>
      <c r="I199" s="236" t="str">
        <f t="shared" si="39"/>
        <v/>
      </c>
      <c r="K199" s="236" t="str">
        <f t="shared" si="40"/>
        <v/>
      </c>
      <c r="M199" s="236" t="str">
        <f t="shared" si="41"/>
        <v/>
      </c>
      <c r="O199" s="236" t="str">
        <f t="shared" si="42"/>
        <v/>
      </c>
      <c r="Q199" s="236" t="str">
        <f t="shared" si="43"/>
        <v/>
      </c>
      <c r="S199" s="236" t="str">
        <f t="shared" si="44"/>
        <v/>
      </c>
      <c r="U199" s="236" t="str">
        <f t="shared" si="45"/>
        <v/>
      </c>
      <c r="W199" s="236" t="str">
        <f t="shared" si="46"/>
        <v/>
      </c>
      <c r="Y199" s="236" t="str">
        <f t="shared" si="47"/>
        <v/>
      </c>
      <c r="AA199" s="236" t="str">
        <f t="shared" si="48"/>
        <v/>
      </c>
      <c r="AC199" s="236" t="str">
        <f t="shared" si="49"/>
        <v/>
      </c>
      <c r="AE199" s="236" t="str">
        <f t="shared" si="50"/>
        <v/>
      </c>
      <c r="AG199" s="236" t="str">
        <f t="shared" si="51"/>
        <v/>
      </c>
      <c r="AI199" s="236" t="str">
        <f t="shared" si="52"/>
        <v/>
      </c>
      <c r="AK199" s="236" t="str">
        <f t="shared" si="53"/>
        <v/>
      </c>
      <c r="AM199" s="236" t="str">
        <f t="shared" si="54"/>
        <v/>
      </c>
      <c r="AO199" s="236" t="str">
        <f t="shared" si="55"/>
        <v/>
      </c>
      <c r="AQ199" s="236" t="str">
        <f t="shared" si="56"/>
        <v/>
      </c>
    </row>
    <row r="200" spans="5:43" x14ac:dyDescent="0.25">
      <c r="E200" s="236" t="str">
        <f t="shared" si="38"/>
        <v/>
      </c>
      <c r="G200" s="236" t="str">
        <f t="shared" si="38"/>
        <v/>
      </c>
      <c r="I200" s="236" t="str">
        <f t="shared" si="39"/>
        <v/>
      </c>
      <c r="K200" s="236" t="str">
        <f t="shared" si="40"/>
        <v/>
      </c>
      <c r="M200" s="236" t="str">
        <f t="shared" si="41"/>
        <v/>
      </c>
      <c r="O200" s="236" t="str">
        <f t="shared" si="42"/>
        <v/>
      </c>
      <c r="Q200" s="236" t="str">
        <f t="shared" si="43"/>
        <v/>
      </c>
      <c r="S200" s="236" t="str">
        <f t="shared" si="44"/>
        <v/>
      </c>
      <c r="U200" s="236" t="str">
        <f t="shared" si="45"/>
        <v/>
      </c>
      <c r="W200" s="236" t="str">
        <f t="shared" si="46"/>
        <v/>
      </c>
      <c r="Y200" s="236" t="str">
        <f t="shared" si="47"/>
        <v/>
      </c>
      <c r="AA200" s="236" t="str">
        <f t="shared" si="48"/>
        <v/>
      </c>
      <c r="AC200" s="236" t="str">
        <f t="shared" si="49"/>
        <v/>
      </c>
      <c r="AE200" s="236" t="str">
        <f t="shared" si="50"/>
        <v/>
      </c>
      <c r="AG200" s="236" t="str">
        <f t="shared" si="51"/>
        <v/>
      </c>
      <c r="AI200" s="236" t="str">
        <f t="shared" si="52"/>
        <v/>
      </c>
      <c r="AK200" s="236" t="str">
        <f t="shared" si="53"/>
        <v/>
      </c>
      <c r="AM200" s="236" t="str">
        <f t="shared" si="54"/>
        <v/>
      </c>
      <c r="AO200" s="236" t="str">
        <f t="shared" si="55"/>
        <v/>
      </c>
      <c r="AQ200" s="236" t="str">
        <f t="shared" si="56"/>
        <v/>
      </c>
    </row>
    <row r="201" spans="5:43" x14ac:dyDescent="0.25">
      <c r="E201" s="236" t="str">
        <f t="shared" si="38"/>
        <v/>
      </c>
      <c r="G201" s="236" t="str">
        <f t="shared" si="38"/>
        <v/>
      </c>
      <c r="I201" s="236" t="str">
        <f t="shared" si="39"/>
        <v/>
      </c>
      <c r="K201" s="236" t="str">
        <f t="shared" si="40"/>
        <v/>
      </c>
      <c r="M201" s="236" t="str">
        <f t="shared" si="41"/>
        <v/>
      </c>
      <c r="O201" s="236" t="str">
        <f t="shared" si="42"/>
        <v/>
      </c>
      <c r="Q201" s="236" t="str">
        <f t="shared" si="43"/>
        <v/>
      </c>
      <c r="S201" s="236" t="str">
        <f t="shared" si="44"/>
        <v/>
      </c>
      <c r="U201" s="236" t="str">
        <f t="shared" si="45"/>
        <v/>
      </c>
      <c r="W201" s="236" t="str">
        <f t="shared" si="46"/>
        <v/>
      </c>
      <c r="Y201" s="236" t="str">
        <f t="shared" si="47"/>
        <v/>
      </c>
      <c r="AA201" s="236" t="str">
        <f t="shared" si="48"/>
        <v/>
      </c>
      <c r="AC201" s="236" t="str">
        <f t="shared" si="49"/>
        <v/>
      </c>
      <c r="AE201" s="236" t="str">
        <f t="shared" si="50"/>
        <v/>
      </c>
      <c r="AG201" s="236" t="str">
        <f t="shared" si="51"/>
        <v/>
      </c>
      <c r="AI201" s="236" t="str">
        <f t="shared" si="52"/>
        <v/>
      </c>
      <c r="AK201" s="236" t="str">
        <f t="shared" si="53"/>
        <v/>
      </c>
      <c r="AM201" s="236" t="str">
        <f t="shared" si="54"/>
        <v/>
      </c>
      <c r="AO201" s="236" t="str">
        <f t="shared" si="55"/>
        <v/>
      </c>
      <c r="AQ201" s="236" t="str">
        <f t="shared" si="56"/>
        <v/>
      </c>
    </row>
    <row r="202" spans="5:43" x14ac:dyDescent="0.25">
      <c r="E202" s="236" t="str">
        <f t="shared" si="38"/>
        <v/>
      </c>
      <c r="G202" s="236" t="str">
        <f t="shared" si="38"/>
        <v/>
      </c>
      <c r="I202" s="236" t="str">
        <f t="shared" si="39"/>
        <v/>
      </c>
      <c r="K202" s="236" t="str">
        <f t="shared" si="40"/>
        <v/>
      </c>
      <c r="M202" s="236" t="str">
        <f t="shared" si="41"/>
        <v/>
      </c>
      <c r="O202" s="236" t="str">
        <f t="shared" si="42"/>
        <v/>
      </c>
      <c r="Q202" s="236" t="str">
        <f t="shared" si="43"/>
        <v/>
      </c>
      <c r="S202" s="236" t="str">
        <f t="shared" si="44"/>
        <v/>
      </c>
      <c r="U202" s="236" t="str">
        <f t="shared" si="45"/>
        <v/>
      </c>
      <c r="W202" s="236" t="str">
        <f t="shared" si="46"/>
        <v/>
      </c>
      <c r="Y202" s="236" t="str">
        <f t="shared" si="47"/>
        <v/>
      </c>
      <c r="AA202" s="236" t="str">
        <f t="shared" si="48"/>
        <v/>
      </c>
      <c r="AC202" s="236" t="str">
        <f t="shared" si="49"/>
        <v/>
      </c>
      <c r="AE202" s="236" t="str">
        <f t="shared" si="50"/>
        <v/>
      </c>
      <c r="AG202" s="236" t="str">
        <f t="shared" si="51"/>
        <v/>
      </c>
      <c r="AI202" s="236" t="str">
        <f t="shared" si="52"/>
        <v/>
      </c>
      <c r="AK202" s="236" t="str">
        <f t="shared" si="53"/>
        <v/>
      </c>
      <c r="AM202" s="236" t="str">
        <f t="shared" si="54"/>
        <v/>
      </c>
      <c r="AO202" s="236" t="str">
        <f t="shared" si="55"/>
        <v/>
      </c>
      <c r="AQ202" s="236" t="str">
        <f t="shared" si="56"/>
        <v/>
      </c>
    </row>
    <row r="203" spans="5:43" x14ac:dyDescent="0.25">
      <c r="E203" s="236" t="str">
        <f t="shared" si="38"/>
        <v/>
      </c>
      <c r="G203" s="236" t="str">
        <f t="shared" si="38"/>
        <v/>
      </c>
      <c r="I203" s="236" t="str">
        <f t="shared" si="39"/>
        <v/>
      </c>
      <c r="K203" s="236" t="str">
        <f t="shared" si="40"/>
        <v/>
      </c>
      <c r="M203" s="236" t="str">
        <f t="shared" si="41"/>
        <v/>
      </c>
      <c r="O203" s="236" t="str">
        <f t="shared" si="42"/>
        <v/>
      </c>
      <c r="Q203" s="236" t="str">
        <f t="shared" si="43"/>
        <v/>
      </c>
      <c r="S203" s="236" t="str">
        <f t="shared" si="44"/>
        <v/>
      </c>
      <c r="U203" s="236" t="str">
        <f t="shared" si="45"/>
        <v/>
      </c>
      <c r="W203" s="236" t="str">
        <f t="shared" si="46"/>
        <v/>
      </c>
      <c r="Y203" s="236" t="str">
        <f t="shared" si="47"/>
        <v/>
      </c>
      <c r="AA203" s="236" t="str">
        <f t="shared" si="48"/>
        <v/>
      </c>
      <c r="AC203" s="236" t="str">
        <f t="shared" si="49"/>
        <v/>
      </c>
      <c r="AE203" s="236" t="str">
        <f t="shared" si="50"/>
        <v/>
      </c>
      <c r="AG203" s="236" t="str">
        <f t="shared" si="51"/>
        <v/>
      </c>
      <c r="AI203" s="236" t="str">
        <f t="shared" si="52"/>
        <v/>
      </c>
      <c r="AK203" s="236" t="str">
        <f t="shared" si="53"/>
        <v/>
      </c>
      <c r="AM203" s="236" t="str">
        <f t="shared" si="54"/>
        <v/>
      </c>
      <c r="AO203" s="236" t="str">
        <f t="shared" si="55"/>
        <v/>
      </c>
      <c r="AQ203" s="236" t="str">
        <f t="shared" si="56"/>
        <v/>
      </c>
    </row>
    <row r="204" spans="5:43" x14ac:dyDescent="0.25">
      <c r="E204" s="236" t="str">
        <f t="shared" ref="E204:G267" si="57">IF(OR($B204=0,D204=0),"",D204/$B204)</f>
        <v/>
      </c>
      <c r="G204" s="236" t="str">
        <f t="shared" si="57"/>
        <v/>
      </c>
      <c r="I204" s="236" t="str">
        <f t="shared" ref="I204:I267" si="58">IF(OR($B204=0,H204=0),"",H204/$B204)</f>
        <v/>
      </c>
      <c r="K204" s="236" t="str">
        <f t="shared" ref="K204:K267" si="59">IF(OR($B204=0,J204=0),"",J204/$B204)</f>
        <v/>
      </c>
      <c r="M204" s="236" t="str">
        <f t="shared" ref="M204:M267" si="60">IF(OR($B204=0,L204=0),"",L204/$B204)</f>
        <v/>
      </c>
      <c r="O204" s="236" t="str">
        <f t="shared" ref="O204:O267" si="61">IF(OR($B204=0,N204=0),"",N204/$B204)</f>
        <v/>
      </c>
      <c r="Q204" s="236" t="str">
        <f t="shared" ref="Q204:Q267" si="62">IF(OR($B204=0,P204=0),"",P204/$B204)</f>
        <v/>
      </c>
      <c r="S204" s="236" t="str">
        <f t="shared" ref="S204:S267" si="63">IF(OR($B204=0,R204=0),"",R204/$B204)</f>
        <v/>
      </c>
      <c r="U204" s="236" t="str">
        <f t="shared" ref="U204:U267" si="64">IF(OR($B204=0,T204=0),"",T204/$B204)</f>
        <v/>
      </c>
      <c r="W204" s="236" t="str">
        <f t="shared" ref="W204:W267" si="65">IF(OR($B204=0,V204=0),"",V204/$B204)</f>
        <v/>
      </c>
      <c r="Y204" s="236" t="str">
        <f t="shared" ref="Y204:Y267" si="66">IF(OR($B204=0,X204=0),"",X204/$B204)</f>
        <v/>
      </c>
      <c r="AA204" s="236" t="str">
        <f t="shared" ref="AA204:AA267" si="67">IF(OR($B204=0,Z204=0),"",Z204/$B204)</f>
        <v/>
      </c>
      <c r="AC204" s="236" t="str">
        <f t="shared" ref="AC204:AC267" si="68">IF(OR($B204=0,AB204=0),"",AB204/$B204)</f>
        <v/>
      </c>
      <c r="AE204" s="236" t="str">
        <f t="shared" ref="AE204:AE267" si="69">IF(OR($B204=0,AD204=0),"",AD204/$B204)</f>
        <v/>
      </c>
      <c r="AG204" s="236" t="str">
        <f t="shared" ref="AG204:AG267" si="70">IF(OR($B204=0,AF204=0),"",AF204/$B204)</f>
        <v/>
      </c>
      <c r="AI204" s="236" t="str">
        <f t="shared" ref="AI204:AI267" si="71">IF(OR($B204=0,AH204=0),"",AH204/$B204)</f>
        <v/>
      </c>
      <c r="AK204" s="236" t="str">
        <f t="shared" ref="AK204:AK267" si="72">IF(OR($B204=0,AJ204=0),"",AJ204/$B204)</f>
        <v/>
      </c>
      <c r="AM204" s="236" t="str">
        <f t="shared" ref="AM204:AM267" si="73">IF(OR($B204=0,AL204=0),"",AL204/$B204)</f>
        <v/>
      </c>
      <c r="AO204" s="236" t="str">
        <f t="shared" ref="AO204:AO267" si="74">IF(OR($B204=0,AN204=0),"",AN204/$B204)</f>
        <v/>
      </c>
      <c r="AQ204" s="236" t="str">
        <f t="shared" ref="AQ204:AQ267" si="75">IF(OR($B204=0,AP204=0),"",AP204/$B204)</f>
        <v/>
      </c>
    </row>
    <row r="205" spans="5:43" x14ac:dyDescent="0.25">
      <c r="E205" s="236" t="str">
        <f t="shared" si="57"/>
        <v/>
      </c>
      <c r="G205" s="236" t="str">
        <f t="shared" si="57"/>
        <v/>
      </c>
      <c r="I205" s="236" t="str">
        <f t="shared" si="58"/>
        <v/>
      </c>
      <c r="K205" s="236" t="str">
        <f t="shared" si="59"/>
        <v/>
      </c>
      <c r="M205" s="236" t="str">
        <f t="shared" si="60"/>
        <v/>
      </c>
      <c r="O205" s="236" t="str">
        <f t="shared" si="61"/>
        <v/>
      </c>
      <c r="Q205" s="236" t="str">
        <f t="shared" si="62"/>
        <v/>
      </c>
      <c r="S205" s="236" t="str">
        <f t="shared" si="63"/>
        <v/>
      </c>
      <c r="U205" s="236" t="str">
        <f t="shared" si="64"/>
        <v/>
      </c>
      <c r="W205" s="236" t="str">
        <f t="shared" si="65"/>
        <v/>
      </c>
      <c r="Y205" s="236" t="str">
        <f t="shared" si="66"/>
        <v/>
      </c>
      <c r="AA205" s="236" t="str">
        <f t="shared" si="67"/>
        <v/>
      </c>
      <c r="AC205" s="236" t="str">
        <f t="shared" si="68"/>
        <v/>
      </c>
      <c r="AE205" s="236" t="str">
        <f t="shared" si="69"/>
        <v/>
      </c>
      <c r="AG205" s="236" t="str">
        <f t="shared" si="70"/>
        <v/>
      </c>
      <c r="AI205" s="236" t="str">
        <f t="shared" si="71"/>
        <v/>
      </c>
      <c r="AK205" s="236" t="str">
        <f t="shared" si="72"/>
        <v/>
      </c>
      <c r="AM205" s="236" t="str">
        <f t="shared" si="73"/>
        <v/>
      </c>
      <c r="AO205" s="236" t="str">
        <f t="shared" si="74"/>
        <v/>
      </c>
      <c r="AQ205" s="236" t="str">
        <f t="shared" si="75"/>
        <v/>
      </c>
    </row>
    <row r="206" spans="5:43" x14ac:dyDescent="0.25">
      <c r="E206" s="236" t="str">
        <f t="shared" si="57"/>
        <v/>
      </c>
      <c r="G206" s="236" t="str">
        <f t="shared" si="57"/>
        <v/>
      </c>
      <c r="I206" s="236" t="str">
        <f t="shared" si="58"/>
        <v/>
      </c>
      <c r="K206" s="236" t="str">
        <f t="shared" si="59"/>
        <v/>
      </c>
      <c r="M206" s="236" t="str">
        <f t="shared" si="60"/>
        <v/>
      </c>
      <c r="O206" s="236" t="str">
        <f t="shared" si="61"/>
        <v/>
      </c>
      <c r="Q206" s="236" t="str">
        <f t="shared" si="62"/>
        <v/>
      </c>
      <c r="S206" s="236" t="str">
        <f t="shared" si="63"/>
        <v/>
      </c>
      <c r="U206" s="236" t="str">
        <f t="shared" si="64"/>
        <v/>
      </c>
      <c r="W206" s="236" t="str">
        <f t="shared" si="65"/>
        <v/>
      </c>
      <c r="Y206" s="236" t="str">
        <f t="shared" si="66"/>
        <v/>
      </c>
      <c r="AA206" s="236" t="str">
        <f t="shared" si="67"/>
        <v/>
      </c>
      <c r="AC206" s="236" t="str">
        <f t="shared" si="68"/>
        <v/>
      </c>
      <c r="AE206" s="236" t="str">
        <f t="shared" si="69"/>
        <v/>
      </c>
      <c r="AG206" s="236" t="str">
        <f t="shared" si="70"/>
        <v/>
      </c>
      <c r="AI206" s="236" t="str">
        <f t="shared" si="71"/>
        <v/>
      </c>
      <c r="AK206" s="236" t="str">
        <f t="shared" si="72"/>
        <v/>
      </c>
      <c r="AM206" s="236" t="str">
        <f t="shared" si="73"/>
        <v/>
      </c>
      <c r="AO206" s="236" t="str">
        <f t="shared" si="74"/>
        <v/>
      </c>
      <c r="AQ206" s="236" t="str">
        <f t="shared" si="75"/>
        <v/>
      </c>
    </row>
    <row r="207" spans="5:43" x14ac:dyDescent="0.25">
      <c r="E207" s="236" t="str">
        <f t="shared" si="57"/>
        <v/>
      </c>
      <c r="G207" s="236" t="str">
        <f t="shared" si="57"/>
        <v/>
      </c>
      <c r="I207" s="236" t="str">
        <f t="shared" si="58"/>
        <v/>
      </c>
      <c r="K207" s="236" t="str">
        <f t="shared" si="59"/>
        <v/>
      </c>
      <c r="M207" s="236" t="str">
        <f t="shared" si="60"/>
        <v/>
      </c>
      <c r="O207" s="236" t="str">
        <f t="shared" si="61"/>
        <v/>
      </c>
      <c r="Q207" s="236" t="str">
        <f t="shared" si="62"/>
        <v/>
      </c>
      <c r="S207" s="236" t="str">
        <f t="shared" si="63"/>
        <v/>
      </c>
      <c r="U207" s="236" t="str">
        <f t="shared" si="64"/>
        <v/>
      </c>
      <c r="W207" s="236" t="str">
        <f t="shared" si="65"/>
        <v/>
      </c>
      <c r="Y207" s="236" t="str">
        <f t="shared" si="66"/>
        <v/>
      </c>
      <c r="AA207" s="236" t="str">
        <f t="shared" si="67"/>
        <v/>
      </c>
      <c r="AC207" s="236" t="str">
        <f t="shared" si="68"/>
        <v/>
      </c>
      <c r="AE207" s="236" t="str">
        <f t="shared" si="69"/>
        <v/>
      </c>
      <c r="AG207" s="236" t="str">
        <f t="shared" si="70"/>
        <v/>
      </c>
      <c r="AI207" s="236" t="str">
        <f t="shared" si="71"/>
        <v/>
      </c>
      <c r="AK207" s="236" t="str">
        <f t="shared" si="72"/>
        <v/>
      </c>
      <c r="AM207" s="236" t="str">
        <f t="shared" si="73"/>
        <v/>
      </c>
      <c r="AO207" s="236" t="str">
        <f t="shared" si="74"/>
        <v/>
      </c>
      <c r="AQ207" s="236" t="str">
        <f t="shared" si="75"/>
        <v/>
      </c>
    </row>
    <row r="208" spans="5:43" x14ac:dyDescent="0.25">
      <c r="E208" s="236" t="str">
        <f t="shared" si="57"/>
        <v/>
      </c>
      <c r="G208" s="236" t="str">
        <f t="shared" si="57"/>
        <v/>
      </c>
      <c r="I208" s="236" t="str">
        <f t="shared" si="58"/>
        <v/>
      </c>
      <c r="K208" s="236" t="str">
        <f t="shared" si="59"/>
        <v/>
      </c>
      <c r="M208" s="236" t="str">
        <f t="shared" si="60"/>
        <v/>
      </c>
      <c r="O208" s="236" t="str">
        <f t="shared" si="61"/>
        <v/>
      </c>
      <c r="Q208" s="236" t="str">
        <f t="shared" si="62"/>
        <v/>
      </c>
      <c r="S208" s="236" t="str">
        <f t="shared" si="63"/>
        <v/>
      </c>
      <c r="U208" s="236" t="str">
        <f t="shared" si="64"/>
        <v/>
      </c>
      <c r="W208" s="236" t="str">
        <f t="shared" si="65"/>
        <v/>
      </c>
      <c r="Y208" s="236" t="str">
        <f t="shared" si="66"/>
        <v/>
      </c>
      <c r="AA208" s="236" t="str">
        <f t="shared" si="67"/>
        <v/>
      </c>
      <c r="AC208" s="236" t="str">
        <f t="shared" si="68"/>
        <v/>
      </c>
      <c r="AE208" s="236" t="str">
        <f t="shared" si="69"/>
        <v/>
      </c>
      <c r="AG208" s="236" t="str">
        <f t="shared" si="70"/>
        <v/>
      </c>
      <c r="AI208" s="236" t="str">
        <f t="shared" si="71"/>
        <v/>
      </c>
      <c r="AK208" s="236" t="str">
        <f t="shared" si="72"/>
        <v/>
      </c>
      <c r="AM208" s="236" t="str">
        <f t="shared" si="73"/>
        <v/>
      </c>
      <c r="AO208" s="236" t="str">
        <f t="shared" si="74"/>
        <v/>
      </c>
      <c r="AQ208" s="236" t="str">
        <f t="shared" si="75"/>
        <v/>
      </c>
    </row>
    <row r="209" spans="5:43" x14ac:dyDescent="0.25">
      <c r="E209" s="236" t="str">
        <f t="shared" si="57"/>
        <v/>
      </c>
      <c r="G209" s="236" t="str">
        <f t="shared" si="57"/>
        <v/>
      </c>
      <c r="I209" s="236" t="str">
        <f t="shared" si="58"/>
        <v/>
      </c>
      <c r="K209" s="236" t="str">
        <f t="shared" si="59"/>
        <v/>
      </c>
      <c r="M209" s="236" t="str">
        <f t="shared" si="60"/>
        <v/>
      </c>
      <c r="O209" s="236" t="str">
        <f t="shared" si="61"/>
        <v/>
      </c>
      <c r="Q209" s="236" t="str">
        <f t="shared" si="62"/>
        <v/>
      </c>
      <c r="S209" s="236" t="str">
        <f t="shared" si="63"/>
        <v/>
      </c>
      <c r="U209" s="236" t="str">
        <f t="shared" si="64"/>
        <v/>
      </c>
      <c r="W209" s="236" t="str">
        <f t="shared" si="65"/>
        <v/>
      </c>
      <c r="Y209" s="236" t="str">
        <f t="shared" si="66"/>
        <v/>
      </c>
      <c r="AA209" s="236" t="str">
        <f t="shared" si="67"/>
        <v/>
      </c>
      <c r="AC209" s="236" t="str">
        <f t="shared" si="68"/>
        <v/>
      </c>
      <c r="AE209" s="236" t="str">
        <f t="shared" si="69"/>
        <v/>
      </c>
      <c r="AG209" s="236" t="str">
        <f t="shared" si="70"/>
        <v/>
      </c>
      <c r="AI209" s="236" t="str">
        <f t="shared" si="71"/>
        <v/>
      </c>
      <c r="AK209" s="236" t="str">
        <f t="shared" si="72"/>
        <v/>
      </c>
      <c r="AM209" s="236" t="str">
        <f t="shared" si="73"/>
        <v/>
      </c>
      <c r="AO209" s="236" t="str">
        <f t="shared" si="74"/>
        <v/>
      </c>
      <c r="AQ209" s="236" t="str">
        <f t="shared" si="75"/>
        <v/>
      </c>
    </row>
    <row r="210" spans="5:43" x14ac:dyDescent="0.25">
      <c r="E210" s="236" t="str">
        <f t="shared" si="57"/>
        <v/>
      </c>
      <c r="G210" s="236" t="str">
        <f t="shared" si="57"/>
        <v/>
      </c>
      <c r="I210" s="236" t="str">
        <f t="shared" si="58"/>
        <v/>
      </c>
      <c r="K210" s="236" t="str">
        <f t="shared" si="59"/>
        <v/>
      </c>
      <c r="M210" s="236" t="str">
        <f t="shared" si="60"/>
        <v/>
      </c>
      <c r="O210" s="236" t="str">
        <f t="shared" si="61"/>
        <v/>
      </c>
      <c r="Q210" s="236" t="str">
        <f t="shared" si="62"/>
        <v/>
      </c>
      <c r="S210" s="236" t="str">
        <f t="shared" si="63"/>
        <v/>
      </c>
      <c r="U210" s="236" t="str">
        <f t="shared" si="64"/>
        <v/>
      </c>
      <c r="W210" s="236" t="str">
        <f t="shared" si="65"/>
        <v/>
      </c>
      <c r="Y210" s="236" t="str">
        <f t="shared" si="66"/>
        <v/>
      </c>
      <c r="AA210" s="236" t="str">
        <f t="shared" si="67"/>
        <v/>
      </c>
      <c r="AC210" s="236" t="str">
        <f t="shared" si="68"/>
        <v/>
      </c>
      <c r="AE210" s="236" t="str">
        <f t="shared" si="69"/>
        <v/>
      </c>
      <c r="AG210" s="236" t="str">
        <f t="shared" si="70"/>
        <v/>
      </c>
      <c r="AI210" s="236" t="str">
        <f t="shared" si="71"/>
        <v/>
      </c>
      <c r="AK210" s="236" t="str">
        <f t="shared" si="72"/>
        <v/>
      </c>
      <c r="AM210" s="236" t="str">
        <f t="shared" si="73"/>
        <v/>
      </c>
      <c r="AO210" s="236" t="str">
        <f t="shared" si="74"/>
        <v/>
      </c>
      <c r="AQ210" s="236" t="str">
        <f t="shared" si="75"/>
        <v/>
      </c>
    </row>
    <row r="211" spans="5:43" x14ac:dyDescent="0.25">
      <c r="E211" s="236" t="str">
        <f t="shared" si="57"/>
        <v/>
      </c>
      <c r="G211" s="236" t="str">
        <f t="shared" si="57"/>
        <v/>
      </c>
      <c r="I211" s="236" t="str">
        <f t="shared" si="58"/>
        <v/>
      </c>
      <c r="K211" s="236" t="str">
        <f t="shared" si="59"/>
        <v/>
      </c>
      <c r="M211" s="236" t="str">
        <f t="shared" si="60"/>
        <v/>
      </c>
      <c r="O211" s="236" t="str">
        <f t="shared" si="61"/>
        <v/>
      </c>
      <c r="Q211" s="236" t="str">
        <f t="shared" si="62"/>
        <v/>
      </c>
      <c r="S211" s="236" t="str">
        <f t="shared" si="63"/>
        <v/>
      </c>
      <c r="U211" s="236" t="str">
        <f t="shared" si="64"/>
        <v/>
      </c>
      <c r="W211" s="236" t="str">
        <f t="shared" si="65"/>
        <v/>
      </c>
      <c r="Y211" s="236" t="str">
        <f t="shared" si="66"/>
        <v/>
      </c>
      <c r="AA211" s="236" t="str">
        <f t="shared" si="67"/>
        <v/>
      </c>
      <c r="AC211" s="236" t="str">
        <f t="shared" si="68"/>
        <v/>
      </c>
      <c r="AE211" s="236" t="str">
        <f t="shared" si="69"/>
        <v/>
      </c>
      <c r="AG211" s="236" t="str">
        <f t="shared" si="70"/>
        <v/>
      </c>
      <c r="AI211" s="236" t="str">
        <f t="shared" si="71"/>
        <v/>
      </c>
      <c r="AK211" s="236" t="str">
        <f t="shared" si="72"/>
        <v/>
      </c>
      <c r="AM211" s="236" t="str">
        <f t="shared" si="73"/>
        <v/>
      </c>
      <c r="AO211" s="236" t="str">
        <f t="shared" si="74"/>
        <v/>
      </c>
      <c r="AQ211" s="236" t="str">
        <f t="shared" si="75"/>
        <v/>
      </c>
    </row>
    <row r="212" spans="5:43" x14ac:dyDescent="0.25">
      <c r="E212" s="236" t="str">
        <f t="shared" si="57"/>
        <v/>
      </c>
      <c r="G212" s="236" t="str">
        <f t="shared" si="57"/>
        <v/>
      </c>
      <c r="I212" s="236" t="str">
        <f t="shared" si="58"/>
        <v/>
      </c>
      <c r="K212" s="236" t="str">
        <f t="shared" si="59"/>
        <v/>
      </c>
      <c r="M212" s="236" t="str">
        <f t="shared" si="60"/>
        <v/>
      </c>
      <c r="O212" s="236" t="str">
        <f t="shared" si="61"/>
        <v/>
      </c>
      <c r="Q212" s="236" t="str">
        <f t="shared" si="62"/>
        <v/>
      </c>
      <c r="S212" s="236" t="str">
        <f t="shared" si="63"/>
        <v/>
      </c>
      <c r="U212" s="236" t="str">
        <f t="shared" si="64"/>
        <v/>
      </c>
      <c r="W212" s="236" t="str">
        <f t="shared" si="65"/>
        <v/>
      </c>
      <c r="Y212" s="236" t="str">
        <f t="shared" si="66"/>
        <v/>
      </c>
      <c r="AA212" s="236" t="str">
        <f t="shared" si="67"/>
        <v/>
      </c>
      <c r="AC212" s="236" t="str">
        <f t="shared" si="68"/>
        <v/>
      </c>
      <c r="AE212" s="236" t="str">
        <f t="shared" si="69"/>
        <v/>
      </c>
      <c r="AG212" s="236" t="str">
        <f t="shared" si="70"/>
        <v/>
      </c>
      <c r="AI212" s="236" t="str">
        <f t="shared" si="71"/>
        <v/>
      </c>
      <c r="AK212" s="236" t="str">
        <f t="shared" si="72"/>
        <v/>
      </c>
      <c r="AM212" s="236" t="str">
        <f t="shared" si="73"/>
        <v/>
      </c>
      <c r="AO212" s="236" t="str">
        <f t="shared" si="74"/>
        <v/>
      </c>
      <c r="AQ212" s="236" t="str">
        <f t="shared" si="75"/>
        <v/>
      </c>
    </row>
    <row r="213" spans="5:43" x14ac:dyDescent="0.25">
      <c r="E213" s="236" t="str">
        <f t="shared" si="57"/>
        <v/>
      </c>
      <c r="G213" s="236" t="str">
        <f t="shared" si="57"/>
        <v/>
      </c>
      <c r="I213" s="236" t="str">
        <f t="shared" si="58"/>
        <v/>
      </c>
      <c r="K213" s="236" t="str">
        <f t="shared" si="59"/>
        <v/>
      </c>
      <c r="M213" s="236" t="str">
        <f t="shared" si="60"/>
        <v/>
      </c>
      <c r="O213" s="236" t="str">
        <f t="shared" si="61"/>
        <v/>
      </c>
      <c r="Q213" s="236" t="str">
        <f t="shared" si="62"/>
        <v/>
      </c>
      <c r="S213" s="236" t="str">
        <f t="shared" si="63"/>
        <v/>
      </c>
      <c r="U213" s="236" t="str">
        <f t="shared" si="64"/>
        <v/>
      </c>
      <c r="W213" s="236" t="str">
        <f t="shared" si="65"/>
        <v/>
      </c>
      <c r="Y213" s="236" t="str">
        <f t="shared" si="66"/>
        <v/>
      </c>
      <c r="AA213" s="236" t="str">
        <f t="shared" si="67"/>
        <v/>
      </c>
      <c r="AC213" s="236" t="str">
        <f t="shared" si="68"/>
        <v/>
      </c>
      <c r="AE213" s="236" t="str">
        <f t="shared" si="69"/>
        <v/>
      </c>
      <c r="AG213" s="236" t="str">
        <f t="shared" si="70"/>
        <v/>
      </c>
      <c r="AI213" s="236" t="str">
        <f t="shared" si="71"/>
        <v/>
      </c>
      <c r="AK213" s="236" t="str">
        <f t="shared" si="72"/>
        <v/>
      </c>
      <c r="AM213" s="236" t="str">
        <f t="shared" si="73"/>
        <v/>
      </c>
      <c r="AO213" s="236" t="str">
        <f t="shared" si="74"/>
        <v/>
      </c>
      <c r="AQ213" s="236" t="str">
        <f t="shared" si="75"/>
        <v/>
      </c>
    </row>
    <row r="214" spans="5:43" x14ac:dyDescent="0.25">
      <c r="E214" s="236" t="str">
        <f t="shared" si="57"/>
        <v/>
      </c>
      <c r="G214" s="236" t="str">
        <f t="shared" si="57"/>
        <v/>
      </c>
      <c r="I214" s="236" t="str">
        <f t="shared" si="58"/>
        <v/>
      </c>
      <c r="K214" s="236" t="str">
        <f t="shared" si="59"/>
        <v/>
      </c>
      <c r="M214" s="236" t="str">
        <f t="shared" si="60"/>
        <v/>
      </c>
      <c r="O214" s="236" t="str">
        <f t="shared" si="61"/>
        <v/>
      </c>
      <c r="Q214" s="236" t="str">
        <f t="shared" si="62"/>
        <v/>
      </c>
      <c r="S214" s="236" t="str">
        <f t="shared" si="63"/>
        <v/>
      </c>
      <c r="U214" s="236" t="str">
        <f t="shared" si="64"/>
        <v/>
      </c>
      <c r="W214" s="236" t="str">
        <f t="shared" si="65"/>
        <v/>
      </c>
      <c r="Y214" s="236" t="str">
        <f t="shared" si="66"/>
        <v/>
      </c>
      <c r="AA214" s="236" t="str">
        <f t="shared" si="67"/>
        <v/>
      </c>
      <c r="AC214" s="236" t="str">
        <f t="shared" si="68"/>
        <v/>
      </c>
      <c r="AE214" s="236" t="str">
        <f t="shared" si="69"/>
        <v/>
      </c>
      <c r="AG214" s="236" t="str">
        <f t="shared" si="70"/>
        <v/>
      </c>
      <c r="AI214" s="236" t="str">
        <f t="shared" si="71"/>
        <v/>
      </c>
      <c r="AK214" s="236" t="str">
        <f t="shared" si="72"/>
        <v/>
      </c>
      <c r="AM214" s="236" t="str">
        <f t="shared" si="73"/>
        <v/>
      </c>
      <c r="AO214" s="236" t="str">
        <f t="shared" si="74"/>
        <v/>
      </c>
      <c r="AQ214" s="236" t="str">
        <f t="shared" si="75"/>
        <v/>
      </c>
    </row>
    <row r="215" spans="5:43" x14ac:dyDescent="0.25">
      <c r="E215" s="236" t="str">
        <f t="shared" si="57"/>
        <v/>
      </c>
      <c r="G215" s="236" t="str">
        <f t="shared" si="57"/>
        <v/>
      </c>
      <c r="I215" s="236" t="str">
        <f t="shared" si="58"/>
        <v/>
      </c>
      <c r="K215" s="236" t="str">
        <f t="shared" si="59"/>
        <v/>
      </c>
      <c r="M215" s="236" t="str">
        <f t="shared" si="60"/>
        <v/>
      </c>
      <c r="O215" s="236" t="str">
        <f t="shared" si="61"/>
        <v/>
      </c>
      <c r="Q215" s="236" t="str">
        <f t="shared" si="62"/>
        <v/>
      </c>
      <c r="S215" s="236" t="str">
        <f t="shared" si="63"/>
        <v/>
      </c>
      <c r="U215" s="236" t="str">
        <f t="shared" si="64"/>
        <v/>
      </c>
      <c r="W215" s="236" t="str">
        <f t="shared" si="65"/>
        <v/>
      </c>
      <c r="Y215" s="236" t="str">
        <f t="shared" si="66"/>
        <v/>
      </c>
      <c r="AA215" s="236" t="str">
        <f t="shared" si="67"/>
        <v/>
      </c>
      <c r="AC215" s="236" t="str">
        <f t="shared" si="68"/>
        <v/>
      </c>
      <c r="AE215" s="236" t="str">
        <f t="shared" si="69"/>
        <v/>
      </c>
      <c r="AG215" s="236" t="str">
        <f t="shared" si="70"/>
        <v/>
      </c>
      <c r="AI215" s="236" t="str">
        <f t="shared" si="71"/>
        <v/>
      </c>
      <c r="AK215" s="236" t="str">
        <f t="shared" si="72"/>
        <v/>
      </c>
      <c r="AM215" s="236" t="str">
        <f t="shared" si="73"/>
        <v/>
      </c>
      <c r="AO215" s="236" t="str">
        <f t="shared" si="74"/>
        <v/>
      </c>
      <c r="AQ215" s="236" t="str">
        <f t="shared" si="75"/>
        <v/>
      </c>
    </row>
    <row r="216" spans="5:43" x14ac:dyDescent="0.25">
      <c r="E216" s="236" t="str">
        <f t="shared" si="57"/>
        <v/>
      </c>
      <c r="G216" s="236" t="str">
        <f t="shared" si="57"/>
        <v/>
      </c>
      <c r="I216" s="236" t="str">
        <f t="shared" si="58"/>
        <v/>
      </c>
      <c r="K216" s="236" t="str">
        <f t="shared" si="59"/>
        <v/>
      </c>
      <c r="M216" s="236" t="str">
        <f t="shared" si="60"/>
        <v/>
      </c>
      <c r="O216" s="236" t="str">
        <f t="shared" si="61"/>
        <v/>
      </c>
      <c r="Q216" s="236" t="str">
        <f t="shared" si="62"/>
        <v/>
      </c>
      <c r="S216" s="236" t="str">
        <f t="shared" si="63"/>
        <v/>
      </c>
      <c r="U216" s="236" t="str">
        <f t="shared" si="64"/>
        <v/>
      </c>
      <c r="W216" s="236" t="str">
        <f t="shared" si="65"/>
        <v/>
      </c>
      <c r="Y216" s="236" t="str">
        <f t="shared" si="66"/>
        <v/>
      </c>
      <c r="AA216" s="236" t="str">
        <f t="shared" si="67"/>
        <v/>
      </c>
      <c r="AC216" s="236" t="str">
        <f t="shared" si="68"/>
        <v/>
      </c>
      <c r="AE216" s="236" t="str">
        <f t="shared" si="69"/>
        <v/>
      </c>
      <c r="AG216" s="236" t="str">
        <f t="shared" si="70"/>
        <v/>
      </c>
      <c r="AI216" s="236" t="str">
        <f t="shared" si="71"/>
        <v/>
      </c>
      <c r="AK216" s="236" t="str">
        <f t="shared" si="72"/>
        <v/>
      </c>
      <c r="AM216" s="236" t="str">
        <f t="shared" si="73"/>
        <v/>
      </c>
      <c r="AO216" s="236" t="str">
        <f t="shared" si="74"/>
        <v/>
      </c>
      <c r="AQ216" s="236" t="str">
        <f t="shared" si="75"/>
        <v/>
      </c>
    </row>
    <row r="217" spans="5:43" x14ac:dyDescent="0.25">
      <c r="E217" s="236" t="str">
        <f t="shared" si="57"/>
        <v/>
      </c>
      <c r="G217" s="236" t="str">
        <f t="shared" si="57"/>
        <v/>
      </c>
      <c r="I217" s="236" t="str">
        <f t="shared" si="58"/>
        <v/>
      </c>
      <c r="K217" s="236" t="str">
        <f t="shared" si="59"/>
        <v/>
      </c>
      <c r="M217" s="236" t="str">
        <f t="shared" si="60"/>
        <v/>
      </c>
      <c r="O217" s="236" t="str">
        <f t="shared" si="61"/>
        <v/>
      </c>
      <c r="Q217" s="236" t="str">
        <f t="shared" si="62"/>
        <v/>
      </c>
      <c r="S217" s="236" t="str">
        <f t="shared" si="63"/>
        <v/>
      </c>
      <c r="U217" s="236" t="str">
        <f t="shared" si="64"/>
        <v/>
      </c>
      <c r="W217" s="236" t="str">
        <f t="shared" si="65"/>
        <v/>
      </c>
      <c r="Y217" s="236" t="str">
        <f t="shared" si="66"/>
        <v/>
      </c>
      <c r="AA217" s="236" t="str">
        <f t="shared" si="67"/>
        <v/>
      </c>
      <c r="AC217" s="236" t="str">
        <f t="shared" si="68"/>
        <v/>
      </c>
      <c r="AE217" s="236" t="str">
        <f t="shared" si="69"/>
        <v/>
      </c>
      <c r="AG217" s="236" t="str">
        <f t="shared" si="70"/>
        <v/>
      </c>
      <c r="AI217" s="236" t="str">
        <f t="shared" si="71"/>
        <v/>
      </c>
      <c r="AK217" s="236" t="str">
        <f t="shared" si="72"/>
        <v/>
      </c>
      <c r="AM217" s="236" t="str">
        <f t="shared" si="73"/>
        <v/>
      </c>
      <c r="AO217" s="236" t="str">
        <f t="shared" si="74"/>
        <v/>
      </c>
      <c r="AQ217" s="236" t="str">
        <f t="shared" si="75"/>
        <v/>
      </c>
    </row>
    <row r="218" spans="5:43" x14ac:dyDescent="0.25">
      <c r="E218" s="236" t="str">
        <f t="shared" si="57"/>
        <v/>
      </c>
      <c r="G218" s="236" t="str">
        <f t="shared" si="57"/>
        <v/>
      </c>
      <c r="I218" s="236" t="str">
        <f t="shared" si="58"/>
        <v/>
      </c>
      <c r="K218" s="236" t="str">
        <f t="shared" si="59"/>
        <v/>
      </c>
      <c r="M218" s="236" t="str">
        <f t="shared" si="60"/>
        <v/>
      </c>
      <c r="O218" s="236" t="str">
        <f t="shared" si="61"/>
        <v/>
      </c>
      <c r="Q218" s="236" t="str">
        <f t="shared" si="62"/>
        <v/>
      </c>
      <c r="S218" s="236" t="str">
        <f t="shared" si="63"/>
        <v/>
      </c>
      <c r="U218" s="236" t="str">
        <f t="shared" si="64"/>
        <v/>
      </c>
      <c r="W218" s="236" t="str">
        <f t="shared" si="65"/>
        <v/>
      </c>
      <c r="Y218" s="236" t="str">
        <f t="shared" si="66"/>
        <v/>
      </c>
      <c r="AA218" s="236" t="str">
        <f t="shared" si="67"/>
        <v/>
      </c>
      <c r="AC218" s="236" t="str">
        <f t="shared" si="68"/>
        <v/>
      </c>
      <c r="AE218" s="236" t="str">
        <f t="shared" si="69"/>
        <v/>
      </c>
      <c r="AG218" s="236" t="str">
        <f t="shared" si="70"/>
        <v/>
      </c>
      <c r="AI218" s="236" t="str">
        <f t="shared" si="71"/>
        <v/>
      </c>
      <c r="AK218" s="236" t="str">
        <f t="shared" si="72"/>
        <v/>
      </c>
      <c r="AM218" s="236" t="str">
        <f t="shared" si="73"/>
        <v/>
      </c>
      <c r="AO218" s="236" t="str">
        <f t="shared" si="74"/>
        <v/>
      </c>
      <c r="AQ218" s="236" t="str">
        <f t="shared" si="75"/>
        <v/>
      </c>
    </row>
    <row r="219" spans="5:43" x14ac:dyDescent="0.25">
      <c r="E219" s="236" t="str">
        <f t="shared" si="57"/>
        <v/>
      </c>
      <c r="G219" s="236" t="str">
        <f t="shared" si="57"/>
        <v/>
      </c>
      <c r="I219" s="236" t="str">
        <f t="shared" si="58"/>
        <v/>
      </c>
      <c r="K219" s="236" t="str">
        <f t="shared" si="59"/>
        <v/>
      </c>
      <c r="M219" s="236" t="str">
        <f t="shared" si="60"/>
        <v/>
      </c>
      <c r="O219" s="236" t="str">
        <f t="shared" si="61"/>
        <v/>
      </c>
      <c r="Q219" s="236" t="str">
        <f t="shared" si="62"/>
        <v/>
      </c>
      <c r="S219" s="236" t="str">
        <f t="shared" si="63"/>
        <v/>
      </c>
      <c r="U219" s="236" t="str">
        <f t="shared" si="64"/>
        <v/>
      </c>
      <c r="W219" s="236" t="str">
        <f t="shared" si="65"/>
        <v/>
      </c>
      <c r="Y219" s="236" t="str">
        <f t="shared" si="66"/>
        <v/>
      </c>
      <c r="AA219" s="236" t="str">
        <f t="shared" si="67"/>
        <v/>
      </c>
      <c r="AC219" s="236" t="str">
        <f t="shared" si="68"/>
        <v/>
      </c>
      <c r="AE219" s="236" t="str">
        <f t="shared" si="69"/>
        <v/>
      </c>
      <c r="AG219" s="236" t="str">
        <f t="shared" si="70"/>
        <v/>
      </c>
      <c r="AI219" s="236" t="str">
        <f t="shared" si="71"/>
        <v/>
      </c>
      <c r="AK219" s="236" t="str">
        <f t="shared" si="72"/>
        <v/>
      </c>
      <c r="AM219" s="236" t="str">
        <f t="shared" si="73"/>
        <v/>
      </c>
      <c r="AO219" s="236" t="str">
        <f t="shared" si="74"/>
        <v/>
      </c>
      <c r="AQ219" s="236" t="str">
        <f t="shared" si="75"/>
        <v/>
      </c>
    </row>
    <row r="220" spans="5:43" x14ac:dyDescent="0.25">
      <c r="E220" s="236" t="str">
        <f t="shared" si="57"/>
        <v/>
      </c>
      <c r="G220" s="236" t="str">
        <f t="shared" si="57"/>
        <v/>
      </c>
      <c r="I220" s="236" t="str">
        <f t="shared" si="58"/>
        <v/>
      </c>
      <c r="K220" s="236" t="str">
        <f t="shared" si="59"/>
        <v/>
      </c>
      <c r="M220" s="236" t="str">
        <f t="shared" si="60"/>
        <v/>
      </c>
      <c r="O220" s="236" t="str">
        <f t="shared" si="61"/>
        <v/>
      </c>
      <c r="Q220" s="236" t="str">
        <f t="shared" si="62"/>
        <v/>
      </c>
      <c r="S220" s="236" t="str">
        <f t="shared" si="63"/>
        <v/>
      </c>
      <c r="U220" s="236" t="str">
        <f t="shared" si="64"/>
        <v/>
      </c>
      <c r="W220" s="236" t="str">
        <f t="shared" si="65"/>
        <v/>
      </c>
      <c r="Y220" s="236" t="str">
        <f t="shared" si="66"/>
        <v/>
      </c>
      <c r="AA220" s="236" t="str">
        <f t="shared" si="67"/>
        <v/>
      </c>
      <c r="AC220" s="236" t="str">
        <f t="shared" si="68"/>
        <v/>
      </c>
      <c r="AE220" s="236" t="str">
        <f t="shared" si="69"/>
        <v/>
      </c>
      <c r="AG220" s="236" t="str">
        <f t="shared" si="70"/>
        <v/>
      </c>
      <c r="AI220" s="236" t="str">
        <f t="shared" si="71"/>
        <v/>
      </c>
      <c r="AK220" s="236" t="str">
        <f t="shared" si="72"/>
        <v/>
      </c>
      <c r="AM220" s="236" t="str">
        <f t="shared" si="73"/>
        <v/>
      </c>
      <c r="AO220" s="236" t="str">
        <f t="shared" si="74"/>
        <v/>
      </c>
      <c r="AQ220" s="236" t="str">
        <f t="shared" si="75"/>
        <v/>
      </c>
    </row>
    <row r="221" spans="5:43" x14ac:dyDescent="0.25">
      <c r="E221" s="236" t="str">
        <f t="shared" si="57"/>
        <v/>
      </c>
      <c r="G221" s="236" t="str">
        <f t="shared" si="57"/>
        <v/>
      </c>
      <c r="I221" s="236" t="str">
        <f t="shared" si="58"/>
        <v/>
      </c>
      <c r="K221" s="236" t="str">
        <f t="shared" si="59"/>
        <v/>
      </c>
      <c r="M221" s="236" t="str">
        <f t="shared" si="60"/>
        <v/>
      </c>
      <c r="O221" s="236" t="str">
        <f t="shared" si="61"/>
        <v/>
      </c>
      <c r="Q221" s="236" t="str">
        <f t="shared" si="62"/>
        <v/>
      </c>
      <c r="S221" s="236" t="str">
        <f t="shared" si="63"/>
        <v/>
      </c>
      <c r="U221" s="236" t="str">
        <f t="shared" si="64"/>
        <v/>
      </c>
      <c r="W221" s="236" t="str">
        <f t="shared" si="65"/>
        <v/>
      </c>
      <c r="Y221" s="236" t="str">
        <f t="shared" si="66"/>
        <v/>
      </c>
      <c r="AA221" s="236" t="str">
        <f t="shared" si="67"/>
        <v/>
      </c>
      <c r="AC221" s="236" t="str">
        <f t="shared" si="68"/>
        <v/>
      </c>
      <c r="AE221" s="236" t="str">
        <f t="shared" si="69"/>
        <v/>
      </c>
      <c r="AG221" s="236" t="str">
        <f t="shared" si="70"/>
        <v/>
      </c>
      <c r="AI221" s="236" t="str">
        <f t="shared" si="71"/>
        <v/>
      </c>
      <c r="AK221" s="236" t="str">
        <f t="shared" si="72"/>
        <v/>
      </c>
      <c r="AM221" s="236" t="str">
        <f t="shared" si="73"/>
        <v/>
      </c>
      <c r="AO221" s="236" t="str">
        <f t="shared" si="74"/>
        <v/>
      </c>
      <c r="AQ221" s="236" t="str">
        <f t="shared" si="75"/>
        <v/>
      </c>
    </row>
    <row r="222" spans="5:43" x14ac:dyDescent="0.25">
      <c r="E222" s="236" t="str">
        <f t="shared" si="57"/>
        <v/>
      </c>
      <c r="G222" s="236" t="str">
        <f t="shared" si="57"/>
        <v/>
      </c>
      <c r="I222" s="236" t="str">
        <f t="shared" si="58"/>
        <v/>
      </c>
      <c r="K222" s="236" t="str">
        <f t="shared" si="59"/>
        <v/>
      </c>
      <c r="M222" s="236" t="str">
        <f t="shared" si="60"/>
        <v/>
      </c>
      <c r="O222" s="236" t="str">
        <f t="shared" si="61"/>
        <v/>
      </c>
      <c r="Q222" s="236" t="str">
        <f t="shared" si="62"/>
        <v/>
      </c>
      <c r="S222" s="236" t="str">
        <f t="shared" si="63"/>
        <v/>
      </c>
      <c r="U222" s="236" t="str">
        <f t="shared" si="64"/>
        <v/>
      </c>
      <c r="W222" s="236" t="str">
        <f t="shared" si="65"/>
        <v/>
      </c>
      <c r="Y222" s="236" t="str">
        <f t="shared" si="66"/>
        <v/>
      </c>
      <c r="AA222" s="236" t="str">
        <f t="shared" si="67"/>
        <v/>
      </c>
      <c r="AC222" s="236" t="str">
        <f t="shared" si="68"/>
        <v/>
      </c>
      <c r="AE222" s="236" t="str">
        <f t="shared" si="69"/>
        <v/>
      </c>
      <c r="AG222" s="236" t="str">
        <f t="shared" si="70"/>
        <v/>
      </c>
      <c r="AI222" s="236" t="str">
        <f t="shared" si="71"/>
        <v/>
      </c>
      <c r="AK222" s="236" t="str">
        <f t="shared" si="72"/>
        <v/>
      </c>
      <c r="AM222" s="236" t="str">
        <f t="shared" si="73"/>
        <v/>
      </c>
      <c r="AO222" s="236" t="str">
        <f t="shared" si="74"/>
        <v/>
      </c>
      <c r="AQ222" s="236" t="str">
        <f t="shared" si="75"/>
        <v/>
      </c>
    </row>
    <row r="223" spans="5:43" x14ac:dyDescent="0.25">
      <c r="E223" s="236" t="str">
        <f t="shared" si="57"/>
        <v/>
      </c>
      <c r="G223" s="236" t="str">
        <f t="shared" si="57"/>
        <v/>
      </c>
      <c r="I223" s="236" t="str">
        <f t="shared" si="58"/>
        <v/>
      </c>
      <c r="K223" s="236" t="str">
        <f t="shared" si="59"/>
        <v/>
      </c>
      <c r="M223" s="236" t="str">
        <f t="shared" si="60"/>
        <v/>
      </c>
      <c r="O223" s="236" t="str">
        <f t="shared" si="61"/>
        <v/>
      </c>
      <c r="Q223" s="236" t="str">
        <f t="shared" si="62"/>
        <v/>
      </c>
      <c r="S223" s="236" t="str">
        <f t="shared" si="63"/>
        <v/>
      </c>
      <c r="U223" s="236" t="str">
        <f t="shared" si="64"/>
        <v/>
      </c>
      <c r="W223" s="236" t="str">
        <f t="shared" si="65"/>
        <v/>
      </c>
      <c r="Y223" s="236" t="str">
        <f t="shared" si="66"/>
        <v/>
      </c>
      <c r="AA223" s="236" t="str">
        <f t="shared" si="67"/>
        <v/>
      </c>
      <c r="AC223" s="236" t="str">
        <f t="shared" si="68"/>
        <v/>
      </c>
      <c r="AE223" s="236" t="str">
        <f t="shared" si="69"/>
        <v/>
      </c>
      <c r="AG223" s="236" t="str">
        <f t="shared" si="70"/>
        <v/>
      </c>
      <c r="AI223" s="236" t="str">
        <f t="shared" si="71"/>
        <v/>
      </c>
      <c r="AK223" s="236" t="str">
        <f t="shared" si="72"/>
        <v/>
      </c>
      <c r="AM223" s="236" t="str">
        <f t="shared" si="73"/>
        <v/>
      </c>
      <c r="AO223" s="236" t="str">
        <f t="shared" si="74"/>
        <v/>
      </c>
      <c r="AQ223" s="236" t="str">
        <f t="shared" si="75"/>
        <v/>
      </c>
    </row>
    <row r="224" spans="5:43" x14ac:dyDescent="0.25">
      <c r="E224" s="236" t="str">
        <f t="shared" si="57"/>
        <v/>
      </c>
      <c r="G224" s="236" t="str">
        <f t="shared" si="57"/>
        <v/>
      </c>
      <c r="I224" s="236" t="str">
        <f t="shared" si="58"/>
        <v/>
      </c>
      <c r="K224" s="236" t="str">
        <f t="shared" si="59"/>
        <v/>
      </c>
      <c r="M224" s="236" t="str">
        <f t="shared" si="60"/>
        <v/>
      </c>
      <c r="O224" s="236" t="str">
        <f t="shared" si="61"/>
        <v/>
      </c>
      <c r="Q224" s="236" t="str">
        <f t="shared" si="62"/>
        <v/>
      </c>
      <c r="S224" s="236" t="str">
        <f t="shared" si="63"/>
        <v/>
      </c>
      <c r="U224" s="236" t="str">
        <f t="shared" si="64"/>
        <v/>
      </c>
      <c r="W224" s="236" t="str">
        <f t="shared" si="65"/>
        <v/>
      </c>
      <c r="Y224" s="236" t="str">
        <f t="shared" si="66"/>
        <v/>
      </c>
      <c r="AA224" s="236" t="str">
        <f t="shared" si="67"/>
        <v/>
      </c>
      <c r="AC224" s="236" t="str">
        <f t="shared" si="68"/>
        <v/>
      </c>
      <c r="AE224" s="236" t="str">
        <f t="shared" si="69"/>
        <v/>
      </c>
      <c r="AG224" s="236" t="str">
        <f t="shared" si="70"/>
        <v/>
      </c>
      <c r="AI224" s="236" t="str">
        <f t="shared" si="71"/>
        <v/>
      </c>
      <c r="AK224" s="236" t="str">
        <f t="shared" si="72"/>
        <v/>
      </c>
      <c r="AM224" s="236" t="str">
        <f t="shared" si="73"/>
        <v/>
      </c>
      <c r="AO224" s="236" t="str">
        <f t="shared" si="74"/>
        <v/>
      </c>
      <c r="AQ224" s="236" t="str">
        <f t="shared" si="75"/>
        <v/>
      </c>
    </row>
    <row r="225" spans="5:43" x14ac:dyDescent="0.25">
      <c r="E225" s="236" t="str">
        <f t="shared" si="57"/>
        <v/>
      </c>
      <c r="G225" s="236" t="str">
        <f t="shared" si="57"/>
        <v/>
      </c>
      <c r="I225" s="236" t="str">
        <f t="shared" si="58"/>
        <v/>
      </c>
      <c r="K225" s="236" t="str">
        <f t="shared" si="59"/>
        <v/>
      </c>
      <c r="M225" s="236" t="str">
        <f t="shared" si="60"/>
        <v/>
      </c>
      <c r="O225" s="236" t="str">
        <f t="shared" si="61"/>
        <v/>
      </c>
      <c r="Q225" s="236" t="str">
        <f t="shared" si="62"/>
        <v/>
      </c>
      <c r="S225" s="236" t="str">
        <f t="shared" si="63"/>
        <v/>
      </c>
      <c r="U225" s="236" t="str">
        <f t="shared" si="64"/>
        <v/>
      </c>
      <c r="W225" s="236" t="str">
        <f t="shared" si="65"/>
        <v/>
      </c>
      <c r="Y225" s="236" t="str">
        <f t="shared" si="66"/>
        <v/>
      </c>
      <c r="AA225" s="236" t="str">
        <f t="shared" si="67"/>
        <v/>
      </c>
      <c r="AC225" s="236" t="str">
        <f t="shared" si="68"/>
        <v/>
      </c>
      <c r="AE225" s="236" t="str">
        <f t="shared" si="69"/>
        <v/>
      </c>
      <c r="AG225" s="236" t="str">
        <f t="shared" si="70"/>
        <v/>
      </c>
      <c r="AI225" s="236" t="str">
        <f t="shared" si="71"/>
        <v/>
      </c>
      <c r="AK225" s="236" t="str">
        <f t="shared" si="72"/>
        <v/>
      </c>
      <c r="AM225" s="236" t="str">
        <f t="shared" si="73"/>
        <v/>
      </c>
      <c r="AO225" s="236" t="str">
        <f t="shared" si="74"/>
        <v/>
      </c>
      <c r="AQ225" s="236" t="str">
        <f t="shared" si="75"/>
        <v/>
      </c>
    </row>
    <row r="226" spans="5:43" x14ac:dyDescent="0.25">
      <c r="E226" s="236" t="str">
        <f t="shared" si="57"/>
        <v/>
      </c>
      <c r="G226" s="236" t="str">
        <f t="shared" si="57"/>
        <v/>
      </c>
      <c r="I226" s="236" t="str">
        <f t="shared" si="58"/>
        <v/>
      </c>
      <c r="K226" s="236" t="str">
        <f t="shared" si="59"/>
        <v/>
      </c>
      <c r="M226" s="236" t="str">
        <f t="shared" si="60"/>
        <v/>
      </c>
      <c r="O226" s="236" t="str">
        <f t="shared" si="61"/>
        <v/>
      </c>
      <c r="Q226" s="236" t="str">
        <f t="shared" si="62"/>
        <v/>
      </c>
      <c r="S226" s="236" t="str">
        <f t="shared" si="63"/>
        <v/>
      </c>
      <c r="U226" s="236" t="str">
        <f t="shared" si="64"/>
        <v/>
      </c>
      <c r="W226" s="236" t="str">
        <f t="shared" si="65"/>
        <v/>
      </c>
      <c r="Y226" s="236" t="str">
        <f t="shared" si="66"/>
        <v/>
      </c>
      <c r="AA226" s="236" t="str">
        <f t="shared" si="67"/>
        <v/>
      </c>
      <c r="AC226" s="236" t="str">
        <f t="shared" si="68"/>
        <v/>
      </c>
      <c r="AE226" s="236" t="str">
        <f t="shared" si="69"/>
        <v/>
      </c>
      <c r="AG226" s="236" t="str">
        <f t="shared" si="70"/>
        <v/>
      </c>
      <c r="AI226" s="236" t="str">
        <f t="shared" si="71"/>
        <v/>
      </c>
      <c r="AK226" s="236" t="str">
        <f t="shared" si="72"/>
        <v/>
      </c>
      <c r="AM226" s="236" t="str">
        <f t="shared" si="73"/>
        <v/>
      </c>
      <c r="AO226" s="236" t="str">
        <f t="shared" si="74"/>
        <v/>
      </c>
      <c r="AQ226" s="236" t="str">
        <f t="shared" si="75"/>
        <v/>
      </c>
    </row>
    <row r="227" spans="5:43" x14ac:dyDescent="0.25">
      <c r="E227" s="236" t="str">
        <f t="shared" si="57"/>
        <v/>
      </c>
      <c r="G227" s="236" t="str">
        <f t="shared" si="57"/>
        <v/>
      </c>
      <c r="I227" s="236" t="str">
        <f t="shared" si="58"/>
        <v/>
      </c>
      <c r="K227" s="236" t="str">
        <f t="shared" si="59"/>
        <v/>
      </c>
      <c r="M227" s="236" t="str">
        <f t="shared" si="60"/>
        <v/>
      </c>
      <c r="O227" s="236" t="str">
        <f t="shared" si="61"/>
        <v/>
      </c>
      <c r="Q227" s="236" t="str">
        <f t="shared" si="62"/>
        <v/>
      </c>
      <c r="S227" s="236" t="str">
        <f t="shared" si="63"/>
        <v/>
      </c>
      <c r="U227" s="236" t="str">
        <f t="shared" si="64"/>
        <v/>
      </c>
      <c r="W227" s="236" t="str">
        <f t="shared" si="65"/>
        <v/>
      </c>
      <c r="Y227" s="236" t="str">
        <f t="shared" si="66"/>
        <v/>
      </c>
      <c r="AA227" s="236" t="str">
        <f t="shared" si="67"/>
        <v/>
      </c>
      <c r="AC227" s="236" t="str">
        <f t="shared" si="68"/>
        <v/>
      </c>
      <c r="AE227" s="236" t="str">
        <f t="shared" si="69"/>
        <v/>
      </c>
      <c r="AG227" s="236" t="str">
        <f t="shared" si="70"/>
        <v/>
      </c>
      <c r="AI227" s="236" t="str">
        <f t="shared" si="71"/>
        <v/>
      </c>
      <c r="AK227" s="236" t="str">
        <f t="shared" si="72"/>
        <v/>
      </c>
      <c r="AM227" s="236" t="str">
        <f t="shared" si="73"/>
        <v/>
      </c>
      <c r="AO227" s="236" t="str">
        <f t="shared" si="74"/>
        <v/>
      </c>
      <c r="AQ227" s="236" t="str">
        <f t="shared" si="75"/>
        <v/>
      </c>
    </row>
    <row r="228" spans="5:43" x14ac:dyDescent="0.25">
      <c r="E228" s="236" t="str">
        <f t="shared" si="57"/>
        <v/>
      </c>
      <c r="G228" s="236" t="str">
        <f t="shared" si="57"/>
        <v/>
      </c>
      <c r="I228" s="236" t="str">
        <f t="shared" si="58"/>
        <v/>
      </c>
      <c r="K228" s="236" t="str">
        <f t="shared" si="59"/>
        <v/>
      </c>
      <c r="M228" s="236" t="str">
        <f t="shared" si="60"/>
        <v/>
      </c>
      <c r="O228" s="236" t="str">
        <f t="shared" si="61"/>
        <v/>
      </c>
      <c r="Q228" s="236" t="str">
        <f t="shared" si="62"/>
        <v/>
      </c>
      <c r="S228" s="236" t="str">
        <f t="shared" si="63"/>
        <v/>
      </c>
      <c r="U228" s="236" t="str">
        <f t="shared" si="64"/>
        <v/>
      </c>
      <c r="W228" s="236" t="str">
        <f t="shared" si="65"/>
        <v/>
      </c>
      <c r="Y228" s="236" t="str">
        <f t="shared" si="66"/>
        <v/>
      </c>
      <c r="AA228" s="236" t="str">
        <f t="shared" si="67"/>
        <v/>
      </c>
      <c r="AC228" s="236" t="str">
        <f t="shared" si="68"/>
        <v/>
      </c>
      <c r="AE228" s="236" t="str">
        <f t="shared" si="69"/>
        <v/>
      </c>
      <c r="AG228" s="236" t="str">
        <f t="shared" si="70"/>
        <v/>
      </c>
      <c r="AI228" s="236" t="str">
        <f t="shared" si="71"/>
        <v/>
      </c>
      <c r="AK228" s="236" t="str">
        <f t="shared" si="72"/>
        <v/>
      </c>
      <c r="AM228" s="236" t="str">
        <f t="shared" si="73"/>
        <v/>
      </c>
      <c r="AO228" s="236" t="str">
        <f t="shared" si="74"/>
        <v/>
      </c>
      <c r="AQ228" s="236" t="str">
        <f t="shared" si="75"/>
        <v/>
      </c>
    </row>
    <row r="229" spans="5:43" x14ac:dyDescent="0.25">
      <c r="E229" s="236" t="str">
        <f t="shared" si="57"/>
        <v/>
      </c>
      <c r="G229" s="236" t="str">
        <f t="shared" si="57"/>
        <v/>
      </c>
      <c r="I229" s="236" t="str">
        <f t="shared" si="58"/>
        <v/>
      </c>
      <c r="K229" s="236" t="str">
        <f t="shared" si="59"/>
        <v/>
      </c>
      <c r="M229" s="236" t="str">
        <f t="shared" si="60"/>
        <v/>
      </c>
      <c r="O229" s="236" t="str">
        <f t="shared" si="61"/>
        <v/>
      </c>
      <c r="Q229" s="236" t="str">
        <f t="shared" si="62"/>
        <v/>
      </c>
      <c r="S229" s="236" t="str">
        <f t="shared" si="63"/>
        <v/>
      </c>
      <c r="U229" s="236" t="str">
        <f t="shared" si="64"/>
        <v/>
      </c>
      <c r="W229" s="236" t="str">
        <f t="shared" si="65"/>
        <v/>
      </c>
      <c r="Y229" s="236" t="str">
        <f t="shared" si="66"/>
        <v/>
      </c>
      <c r="AA229" s="236" t="str">
        <f t="shared" si="67"/>
        <v/>
      </c>
      <c r="AC229" s="236" t="str">
        <f t="shared" si="68"/>
        <v/>
      </c>
      <c r="AE229" s="236" t="str">
        <f t="shared" si="69"/>
        <v/>
      </c>
      <c r="AG229" s="236" t="str">
        <f t="shared" si="70"/>
        <v/>
      </c>
      <c r="AI229" s="236" t="str">
        <f t="shared" si="71"/>
        <v/>
      </c>
      <c r="AK229" s="236" t="str">
        <f t="shared" si="72"/>
        <v/>
      </c>
      <c r="AM229" s="236" t="str">
        <f t="shared" si="73"/>
        <v/>
      </c>
      <c r="AO229" s="236" t="str">
        <f t="shared" si="74"/>
        <v/>
      </c>
      <c r="AQ229" s="236" t="str">
        <f t="shared" si="75"/>
        <v/>
      </c>
    </row>
    <row r="230" spans="5:43" x14ac:dyDescent="0.25">
      <c r="E230" s="236" t="str">
        <f t="shared" si="57"/>
        <v/>
      </c>
      <c r="G230" s="236" t="str">
        <f t="shared" si="57"/>
        <v/>
      </c>
      <c r="I230" s="236" t="str">
        <f t="shared" si="58"/>
        <v/>
      </c>
      <c r="K230" s="236" t="str">
        <f t="shared" si="59"/>
        <v/>
      </c>
      <c r="M230" s="236" t="str">
        <f t="shared" si="60"/>
        <v/>
      </c>
      <c r="O230" s="236" t="str">
        <f t="shared" si="61"/>
        <v/>
      </c>
      <c r="Q230" s="236" t="str">
        <f t="shared" si="62"/>
        <v/>
      </c>
      <c r="S230" s="236" t="str">
        <f t="shared" si="63"/>
        <v/>
      </c>
      <c r="U230" s="236" t="str">
        <f t="shared" si="64"/>
        <v/>
      </c>
      <c r="W230" s="236" t="str">
        <f t="shared" si="65"/>
        <v/>
      </c>
      <c r="Y230" s="236" t="str">
        <f t="shared" si="66"/>
        <v/>
      </c>
      <c r="AA230" s="236" t="str">
        <f t="shared" si="67"/>
        <v/>
      </c>
      <c r="AC230" s="236" t="str">
        <f t="shared" si="68"/>
        <v/>
      </c>
      <c r="AE230" s="236" t="str">
        <f t="shared" si="69"/>
        <v/>
      </c>
      <c r="AG230" s="236" t="str">
        <f t="shared" si="70"/>
        <v/>
      </c>
      <c r="AI230" s="236" t="str">
        <f t="shared" si="71"/>
        <v/>
      </c>
      <c r="AK230" s="236" t="str">
        <f t="shared" si="72"/>
        <v/>
      </c>
      <c r="AM230" s="236" t="str">
        <f t="shared" si="73"/>
        <v/>
      </c>
      <c r="AO230" s="236" t="str">
        <f t="shared" si="74"/>
        <v/>
      </c>
      <c r="AQ230" s="236" t="str">
        <f t="shared" si="75"/>
        <v/>
      </c>
    </row>
    <row r="231" spans="5:43" x14ac:dyDescent="0.25">
      <c r="E231" s="236" t="str">
        <f t="shared" si="57"/>
        <v/>
      </c>
      <c r="G231" s="236" t="str">
        <f t="shared" si="57"/>
        <v/>
      </c>
      <c r="I231" s="236" t="str">
        <f t="shared" si="58"/>
        <v/>
      </c>
      <c r="K231" s="236" t="str">
        <f t="shared" si="59"/>
        <v/>
      </c>
      <c r="M231" s="236" t="str">
        <f t="shared" si="60"/>
        <v/>
      </c>
      <c r="O231" s="236" t="str">
        <f t="shared" si="61"/>
        <v/>
      </c>
      <c r="Q231" s="236" t="str">
        <f t="shared" si="62"/>
        <v/>
      </c>
      <c r="S231" s="236" t="str">
        <f t="shared" si="63"/>
        <v/>
      </c>
      <c r="U231" s="236" t="str">
        <f t="shared" si="64"/>
        <v/>
      </c>
      <c r="W231" s="236" t="str">
        <f t="shared" si="65"/>
        <v/>
      </c>
      <c r="Y231" s="236" t="str">
        <f t="shared" si="66"/>
        <v/>
      </c>
      <c r="AA231" s="236" t="str">
        <f t="shared" si="67"/>
        <v/>
      </c>
      <c r="AC231" s="236" t="str">
        <f t="shared" si="68"/>
        <v/>
      </c>
      <c r="AE231" s="236" t="str">
        <f t="shared" si="69"/>
        <v/>
      </c>
      <c r="AG231" s="236" t="str">
        <f t="shared" si="70"/>
        <v/>
      </c>
      <c r="AI231" s="236" t="str">
        <f t="shared" si="71"/>
        <v/>
      </c>
      <c r="AK231" s="236" t="str">
        <f t="shared" si="72"/>
        <v/>
      </c>
      <c r="AM231" s="236" t="str">
        <f t="shared" si="73"/>
        <v/>
      </c>
      <c r="AO231" s="236" t="str">
        <f t="shared" si="74"/>
        <v/>
      </c>
      <c r="AQ231" s="236" t="str">
        <f t="shared" si="75"/>
        <v/>
      </c>
    </row>
    <row r="232" spans="5:43" x14ac:dyDescent="0.25">
      <c r="E232" s="236" t="str">
        <f t="shared" si="57"/>
        <v/>
      </c>
      <c r="G232" s="236" t="str">
        <f t="shared" si="57"/>
        <v/>
      </c>
      <c r="I232" s="236" t="str">
        <f t="shared" si="58"/>
        <v/>
      </c>
      <c r="K232" s="236" t="str">
        <f t="shared" si="59"/>
        <v/>
      </c>
      <c r="M232" s="236" t="str">
        <f t="shared" si="60"/>
        <v/>
      </c>
      <c r="O232" s="236" t="str">
        <f t="shared" si="61"/>
        <v/>
      </c>
      <c r="Q232" s="236" t="str">
        <f t="shared" si="62"/>
        <v/>
      </c>
      <c r="S232" s="236" t="str">
        <f t="shared" si="63"/>
        <v/>
      </c>
      <c r="U232" s="236" t="str">
        <f t="shared" si="64"/>
        <v/>
      </c>
      <c r="W232" s="236" t="str">
        <f t="shared" si="65"/>
        <v/>
      </c>
      <c r="Y232" s="236" t="str">
        <f t="shared" si="66"/>
        <v/>
      </c>
      <c r="AA232" s="236" t="str">
        <f t="shared" si="67"/>
        <v/>
      </c>
      <c r="AC232" s="236" t="str">
        <f t="shared" si="68"/>
        <v/>
      </c>
      <c r="AE232" s="236" t="str">
        <f t="shared" si="69"/>
        <v/>
      </c>
      <c r="AG232" s="236" t="str">
        <f t="shared" si="70"/>
        <v/>
      </c>
      <c r="AI232" s="236" t="str">
        <f t="shared" si="71"/>
        <v/>
      </c>
      <c r="AK232" s="236" t="str">
        <f t="shared" si="72"/>
        <v/>
      </c>
      <c r="AM232" s="236" t="str">
        <f t="shared" si="73"/>
        <v/>
      </c>
      <c r="AO232" s="236" t="str">
        <f t="shared" si="74"/>
        <v/>
      </c>
      <c r="AQ232" s="236" t="str">
        <f t="shared" si="75"/>
        <v/>
      </c>
    </row>
    <row r="233" spans="5:43" x14ac:dyDescent="0.25">
      <c r="E233" s="236" t="str">
        <f t="shared" si="57"/>
        <v/>
      </c>
      <c r="G233" s="236" t="str">
        <f t="shared" si="57"/>
        <v/>
      </c>
      <c r="I233" s="236" t="str">
        <f t="shared" si="58"/>
        <v/>
      </c>
      <c r="K233" s="236" t="str">
        <f t="shared" si="59"/>
        <v/>
      </c>
      <c r="M233" s="236" t="str">
        <f t="shared" si="60"/>
        <v/>
      </c>
      <c r="O233" s="236" t="str">
        <f t="shared" si="61"/>
        <v/>
      </c>
      <c r="Q233" s="236" t="str">
        <f t="shared" si="62"/>
        <v/>
      </c>
      <c r="S233" s="236" t="str">
        <f t="shared" si="63"/>
        <v/>
      </c>
      <c r="U233" s="236" t="str">
        <f t="shared" si="64"/>
        <v/>
      </c>
      <c r="W233" s="236" t="str">
        <f t="shared" si="65"/>
        <v/>
      </c>
      <c r="Y233" s="236" t="str">
        <f t="shared" si="66"/>
        <v/>
      </c>
      <c r="AA233" s="236" t="str">
        <f t="shared" si="67"/>
        <v/>
      </c>
      <c r="AC233" s="236" t="str">
        <f t="shared" si="68"/>
        <v/>
      </c>
      <c r="AE233" s="236" t="str">
        <f t="shared" si="69"/>
        <v/>
      </c>
      <c r="AG233" s="236" t="str">
        <f t="shared" si="70"/>
        <v/>
      </c>
      <c r="AI233" s="236" t="str">
        <f t="shared" si="71"/>
        <v/>
      </c>
      <c r="AK233" s="236" t="str">
        <f t="shared" si="72"/>
        <v/>
      </c>
      <c r="AM233" s="236" t="str">
        <f t="shared" si="73"/>
        <v/>
      </c>
      <c r="AO233" s="236" t="str">
        <f t="shared" si="74"/>
        <v/>
      </c>
      <c r="AQ233" s="236" t="str">
        <f t="shared" si="75"/>
        <v/>
      </c>
    </row>
    <row r="234" spans="5:43" x14ac:dyDescent="0.25">
      <c r="E234" s="236" t="str">
        <f t="shared" si="57"/>
        <v/>
      </c>
      <c r="G234" s="236" t="str">
        <f t="shared" si="57"/>
        <v/>
      </c>
      <c r="I234" s="236" t="str">
        <f t="shared" si="58"/>
        <v/>
      </c>
      <c r="K234" s="236" t="str">
        <f t="shared" si="59"/>
        <v/>
      </c>
      <c r="M234" s="236" t="str">
        <f t="shared" si="60"/>
        <v/>
      </c>
      <c r="O234" s="236" t="str">
        <f t="shared" si="61"/>
        <v/>
      </c>
      <c r="Q234" s="236" t="str">
        <f t="shared" si="62"/>
        <v/>
      </c>
      <c r="S234" s="236" t="str">
        <f t="shared" si="63"/>
        <v/>
      </c>
      <c r="U234" s="236" t="str">
        <f t="shared" si="64"/>
        <v/>
      </c>
      <c r="W234" s="236" t="str">
        <f t="shared" si="65"/>
        <v/>
      </c>
      <c r="Y234" s="236" t="str">
        <f t="shared" si="66"/>
        <v/>
      </c>
      <c r="AA234" s="236" t="str">
        <f t="shared" si="67"/>
        <v/>
      </c>
      <c r="AC234" s="236" t="str">
        <f t="shared" si="68"/>
        <v/>
      </c>
      <c r="AE234" s="236" t="str">
        <f t="shared" si="69"/>
        <v/>
      </c>
      <c r="AG234" s="236" t="str">
        <f t="shared" si="70"/>
        <v/>
      </c>
      <c r="AI234" s="236" t="str">
        <f t="shared" si="71"/>
        <v/>
      </c>
      <c r="AK234" s="236" t="str">
        <f t="shared" si="72"/>
        <v/>
      </c>
      <c r="AM234" s="236" t="str">
        <f t="shared" si="73"/>
        <v/>
      </c>
      <c r="AO234" s="236" t="str">
        <f t="shared" si="74"/>
        <v/>
      </c>
      <c r="AQ234" s="236" t="str">
        <f t="shared" si="75"/>
        <v/>
      </c>
    </row>
    <row r="235" spans="5:43" x14ac:dyDescent="0.25">
      <c r="E235" s="236" t="str">
        <f t="shared" si="57"/>
        <v/>
      </c>
      <c r="G235" s="236" t="str">
        <f t="shared" si="57"/>
        <v/>
      </c>
      <c r="I235" s="236" t="str">
        <f t="shared" si="58"/>
        <v/>
      </c>
      <c r="K235" s="236" t="str">
        <f t="shared" si="59"/>
        <v/>
      </c>
      <c r="M235" s="236" t="str">
        <f t="shared" si="60"/>
        <v/>
      </c>
      <c r="O235" s="236" t="str">
        <f t="shared" si="61"/>
        <v/>
      </c>
      <c r="Q235" s="236" t="str">
        <f t="shared" si="62"/>
        <v/>
      </c>
      <c r="S235" s="236" t="str">
        <f t="shared" si="63"/>
        <v/>
      </c>
      <c r="U235" s="236" t="str">
        <f t="shared" si="64"/>
        <v/>
      </c>
      <c r="W235" s="236" t="str">
        <f t="shared" si="65"/>
        <v/>
      </c>
      <c r="Y235" s="236" t="str">
        <f t="shared" si="66"/>
        <v/>
      </c>
      <c r="AA235" s="236" t="str">
        <f t="shared" si="67"/>
        <v/>
      </c>
      <c r="AC235" s="236" t="str">
        <f t="shared" si="68"/>
        <v/>
      </c>
      <c r="AE235" s="236" t="str">
        <f t="shared" si="69"/>
        <v/>
      </c>
      <c r="AG235" s="236" t="str">
        <f t="shared" si="70"/>
        <v/>
      </c>
      <c r="AI235" s="236" t="str">
        <f t="shared" si="71"/>
        <v/>
      </c>
      <c r="AK235" s="236" t="str">
        <f t="shared" si="72"/>
        <v/>
      </c>
      <c r="AM235" s="236" t="str">
        <f t="shared" si="73"/>
        <v/>
      </c>
      <c r="AO235" s="236" t="str">
        <f t="shared" si="74"/>
        <v/>
      </c>
      <c r="AQ235" s="236" t="str">
        <f t="shared" si="75"/>
        <v/>
      </c>
    </row>
    <row r="236" spans="5:43" x14ac:dyDescent="0.25">
      <c r="E236" s="236" t="str">
        <f t="shared" si="57"/>
        <v/>
      </c>
      <c r="G236" s="236" t="str">
        <f t="shared" si="57"/>
        <v/>
      </c>
      <c r="I236" s="236" t="str">
        <f t="shared" si="58"/>
        <v/>
      </c>
      <c r="K236" s="236" t="str">
        <f t="shared" si="59"/>
        <v/>
      </c>
      <c r="M236" s="236" t="str">
        <f t="shared" si="60"/>
        <v/>
      </c>
      <c r="O236" s="236" t="str">
        <f t="shared" si="61"/>
        <v/>
      </c>
      <c r="Q236" s="236" t="str">
        <f t="shared" si="62"/>
        <v/>
      </c>
      <c r="S236" s="236" t="str">
        <f t="shared" si="63"/>
        <v/>
      </c>
      <c r="U236" s="236" t="str">
        <f t="shared" si="64"/>
        <v/>
      </c>
      <c r="W236" s="236" t="str">
        <f t="shared" si="65"/>
        <v/>
      </c>
      <c r="Y236" s="236" t="str">
        <f t="shared" si="66"/>
        <v/>
      </c>
      <c r="AA236" s="236" t="str">
        <f t="shared" si="67"/>
        <v/>
      </c>
      <c r="AC236" s="236" t="str">
        <f t="shared" si="68"/>
        <v/>
      </c>
      <c r="AE236" s="236" t="str">
        <f t="shared" si="69"/>
        <v/>
      </c>
      <c r="AG236" s="236" t="str">
        <f t="shared" si="70"/>
        <v/>
      </c>
      <c r="AI236" s="236" t="str">
        <f t="shared" si="71"/>
        <v/>
      </c>
      <c r="AK236" s="236" t="str">
        <f t="shared" si="72"/>
        <v/>
      </c>
      <c r="AM236" s="236" t="str">
        <f t="shared" si="73"/>
        <v/>
      </c>
      <c r="AO236" s="236" t="str">
        <f t="shared" si="74"/>
        <v/>
      </c>
      <c r="AQ236" s="236" t="str">
        <f t="shared" si="75"/>
        <v/>
      </c>
    </row>
    <row r="237" spans="5:43" x14ac:dyDescent="0.25">
      <c r="E237" s="236" t="str">
        <f t="shared" si="57"/>
        <v/>
      </c>
      <c r="G237" s="236" t="str">
        <f t="shared" si="57"/>
        <v/>
      </c>
      <c r="I237" s="236" t="str">
        <f t="shared" si="58"/>
        <v/>
      </c>
      <c r="K237" s="236" t="str">
        <f t="shared" si="59"/>
        <v/>
      </c>
      <c r="M237" s="236" t="str">
        <f t="shared" si="60"/>
        <v/>
      </c>
      <c r="O237" s="236" t="str">
        <f t="shared" si="61"/>
        <v/>
      </c>
      <c r="Q237" s="236" t="str">
        <f t="shared" si="62"/>
        <v/>
      </c>
      <c r="S237" s="236" t="str">
        <f t="shared" si="63"/>
        <v/>
      </c>
      <c r="U237" s="236" t="str">
        <f t="shared" si="64"/>
        <v/>
      </c>
      <c r="W237" s="236" t="str">
        <f t="shared" si="65"/>
        <v/>
      </c>
      <c r="Y237" s="236" t="str">
        <f t="shared" si="66"/>
        <v/>
      </c>
      <c r="AA237" s="236" t="str">
        <f t="shared" si="67"/>
        <v/>
      </c>
      <c r="AC237" s="236" t="str">
        <f t="shared" si="68"/>
        <v/>
      </c>
      <c r="AE237" s="236" t="str">
        <f t="shared" si="69"/>
        <v/>
      </c>
      <c r="AG237" s="236" t="str">
        <f t="shared" si="70"/>
        <v/>
      </c>
      <c r="AI237" s="236" t="str">
        <f t="shared" si="71"/>
        <v/>
      </c>
      <c r="AK237" s="236" t="str">
        <f t="shared" si="72"/>
        <v/>
      </c>
      <c r="AM237" s="236" t="str">
        <f t="shared" si="73"/>
        <v/>
      </c>
      <c r="AO237" s="236" t="str">
        <f t="shared" si="74"/>
        <v/>
      </c>
      <c r="AQ237" s="236" t="str">
        <f t="shared" si="75"/>
        <v/>
      </c>
    </row>
    <row r="238" spans="5:43" x14ac:dyDescent="0.25">
      <c r="E238" s="236" t="str">
        <f t="shared" si="57"/>
        <v/>
      </c>
      <c r="G238" s="236" t="str">
        <f t="shared" si="57"/>
        <v/>
      </c>
      <c r="I238" s="236" t="str">
        <f t="shared" si="58"/>
        <v/>
      </c>
      <c r="K238" s="236" t="str">
        <f t="shared" si="59"/>
        <v/>
      </c>
      <c r="M238" s="236" t="str">
        <f t="shared" si="60"/>
        <v/>
      </c>
      <c r="O238" s="236" t="str">
        <f t="shared" si="61"/>
        <v/>
      </c>
      <c r="Q238" s="236" t="str">
        <f t="shared" si="62"/>
        <v/>
      </c>
      <c r="S238" s="236" t="str">
        <f t="shared" si="63"/>
        <v/>
      </c>
      <c r="U238" s="236" t="str">
        <f t="shared" si="64"/>
        <v/>
      </c>
      <c r="W238" s="236" t="str">
        <f t="shared" si="65"/>
        <v/>
      </c>
      <c r="Y238" s="236" t="str">
        <f t="shared" si="66"/>
        <v/>
      </c>
      <c r="AA238" s="236" t="str">
        <f t="shared" si="67"/>
        <v/>
      </c>
      <c r="AC238" s="236" t="str">
        <f t="shared" si="68"/>
        <v/>
      </c>
      <c r="AE238" s="236" t="str">
        <f t="shared" si="69"/>
        <v/>
      </c>
      <c r="AG238" s="236" t="str">
        <f t="shared" si="70"/>
        <v/>
      </c>
      <c r="AI238" s="236" t="str">
        <f t="shared" si="71"/>
        <v/>
      </c>
      <c r="AK238" s="236" t="str">
        <f t="shared" si="72"/>
        <v/>
      </c>
      <c r="AM238" s="236" t="str">
        <f t="shared" si="73"/>
        <v/>
      </c>
      <c r="AO238" s="236" t="str">
        <f t="shared" si="74"/>
        <v/>
      </c>
      <c r="AQ238" s="236" t="str">
        <f t="shared" si="75"/>
        <v/>
      </c>
    </row>
    <row r="239" spans="5:43" x14ac:dyDescent="0.25">
      <c r="E239" s="236" t="str">
        <f t="shared" si="57"/>
        <v/>
      </c>
      <c r="G239" s="236" t="str">
        <f t="shared" si="57"/>
        <v/>
      </c>
      <c r="I239" s="236" t="str">
        <f t="shared" si="58"/>
        <v/>
      </c>
      <c r="K239" s="236" t="str">
        <f t="shared" si="59"/>
        <v/>
      </c>
      <c r="M239" s="236" t="str">
        <f t="shared" si="60"/>
        <v/>
      </c>
      <c r="O239" s="236" t="str">
        <f t="shared" si="61"/>
        <v/>
      </c>
      <c r="Q239" s="236" t="str">
        <f t="shared" si="62"/>
        <v/>
      </c>
      <c r="S239" s="236" t="str">
        <f t="shared" si="63"/>
        <v/>
      </c>
      <c r="U239" s="236" t="str">
        <f t="shared" si="64"/>
        <v/>
      </c>
      <c r="W239" s="236" t="str">
        <f t="shared" si="65"/>
        <v/>
      </c>
      <c r="Y239" s="236" t="str">
        <f t="shared" si="66"/>
        <v/>
      </c>
      <c r="AA239" s="236" t="str">
        <f t="shared" si="67"/>
        <v/>
      </c>
      <c r="AC239" s="236" t="str">
        <f t="shared" si="68"/>
        <v/>
      </c>
      <c r="AE239" s="236" t="str">
        <f t="shared" si="69"/>
        <v/>
      </c>
      <c r="AG239" s="236" t="str">
        <f t="shared" si="70"/>
        <v/>
      </c>
      <c r="AI239" s="236" t="str">
        <f t="shared" si="71"/>
        <v/>
      </c>
      <c r="AK239" s="236" t="str">
        <f t="shared" si="72"/>
        <v/>
      </c>
      <c r="AM239" s="236" t="str">
        <f t="shared" si="73"/>
        <v/>
      </c>
      <c r="AO239" s="236" t="str">
        <f t="shared" si="74"/>
        <v/>
      </c>
      <c r="AQ239" s="236" t="str">
        <f t="shared" si="75"/>
        <v/>
      </c>
    </row>
    <row r="240" spans="5:43" x14ac:dyDescent="0.25">
      <c r="E240" s="236" t="str">
        <f t="shared" si="57"/>
        <v/>
      </c>
      <c r="G240" s="236" t="str">
        <f t="shared" si="57"/>
        <v/>
      </c>
      <c r="I240" s="236" t="str">
        <f t="shared" si="58"/>
        <v/>
      </c>
      <c r="K240" s="236" t="str">
        <f t="shared" si="59"/>
        <v/>
      </c>
      <c r="M240" s="236" t="str">
        <f t="shared" si="60"/>
        <v/>
      </c>
      <c r="O240" s="236" t="str">
        <f t="shared" si="61"/>
        <v/>
      </c>
      <c r="Q240" s="236" t="str">
        <f t="shared" si="62"/>
        <v/>
      </c>
      <c r="S240" s="236" t="str">
        <f t="shared" si="63"/>
        <v/>
      </c>
      <c r="U240" s="236" t="str">
        <f t="shared" si="64"/>
        <v/>
      </c>
      <c r="W240" s="236" t="str">
        <f t="shared" si="65"/>
        <v/>
      </c>
      <c r="Y240" s="236" t="str">
        <f t="shared" si="66"/>
        <v/>
      </c>
      <c r="AA240" s="236" t="str">
        <f t="shared" si="67"/>
        <v/>
      </c>
      <c r="AC240" s="236" t="str">
        <f t="shared" si="68"/>
        <v/>
      </c>
      <c r="AE240" s="236" t="str">
        <f t="shared" si="69"/>
        <v/>
      </c>
      <c r="AG240" s="236" t="str">
        <f t="shared" si="70"/>
        <v/>
      </c>
      <c r="AI240" s="236" t="str">
        <f t="shared" si="71"/>
        <v/>
      </c>
      <c r="AK240" s="236" t="str">
        <f t="shared" si="72"/>
        <v/>
      </c>
      <c r="AM240" s="236" t="str">
        <f t="shared" si="73"/>
        <v/>
      </c>
      <c r="AO240" s="236" t="str">
        <f t="shared" si="74"/>
        <v/>
      </c>
      <c r="AQ240" s="236" t="str">
        <f t="shared" si="75"/>
        <v/>
      </c>
    </row>
    <row r="241" spans="5:43" x14ac:dyDescent="0.25">
      <c r="E241" s="236" t="str">
        <f t="shared" si="57"/>
        <v/>
      </c>
      <c r="G241" s="236" t="str">
        <f t="shared" si="57"/>
        <v/>
      </c>
      <c r="I241" s="236" t="str">
        <f t="shared" si="58"/>
        <v/>
      </c>
      <c r="K241" s="236" t="str">
        <f t="shared" si="59"/>
        <v/>
      </c>
      <c r="M241" s="236" t="str">
        <f t="shared" si="60"/>
        <v/>
      </c>
      <c r="O241" s="236" t="str">
        <f t="shared" si="61"/>
        <v/>
      </c>
      <c r="Q241" s="236" t="str">
        <f t="shared" si="62"/>
        <v/>
      </c>
      <c r="S241" s="236" t="str">
        <f t="shared" si="63"/>
        <v/>
      </c>
      <c r="U241" s="236" t="str">
        <f t="shared" si="64"/>
        <v/>
      </c>
      <c r="W241" s="236" t="str">
        <f t="shared" si="65"/>
        <v/>
      </c>
      <c r="Y241" s="236" t="str">
        <f t="shared" si="66"/>
        <v/>
      </c>
      <c r="AA241" s="236" t="str">
        <f t="shared" si="67"/>
        <v/>
      </c>
      <c r="AC241" s="236" t="str">
        <f t="shared" si="68"/>
        <v/>
      </c>
      <c r="AE241" s="236" t="str">
        <f t="shared" si="69"/>
        <v/>
      </c>
      <c r="AG241" s="236" t="str">
        <f t="shared" si="70"/>
        <v/>
      </c>
      <c r="AI241" s="236" t="str">
        <f t="shared" si="71"/>
        <v/>
      </c>
      <c r="AK241" s="236" t="str">
        <f t="shared" si="72"/>
        <v/>
      </c>
      <c r="AM241" s="236" t="str">
        <f t="shared" si="73"/>
        <v/>
      </c>
      <c r="AO241" s="236" t="str">
        <f t="shared" si="74"/>
        <v/>
      </c>
      <c r="AQ241" s="236" t="str">
        <f t="shared" si="75"/>
        <v/>
      </c>
    </row>
    <row r="242" spans="5:43" x14ac:dyDescent="0.25">
      <c r="E242" s="236" t="str">
        <f t="shared" si="57"/>
        <v/>
      </c>
      <c r="G242" s="236" t="str">
        <f t="shared" si="57"/>
        <v/>
      </c>
      <c r="I242" s="236" t="str">
        <f t="shared" si="58"/>
        <v/>
      </c>
      <c r="K242" s="236" t="str">
        <f t="shared" si="59"/>
        <v/>
      </c>
      <c r="M242" s="236" t="str">
        <f t="shared" si="60"/>
        <v/>
      </c>
      <c r="O242" s="236" t="str">
        <f t="shared" si="61"/>
        <v/>
      </c>
      <c r="Q242" s="236" t="str">
        <f t="shared" si="62"/>
        <v/>
      </c>
      <c r="S242" s="236" t="str">
        <f t="shared" si="63"/>
        <v/>
      </c>
      <c r="U242" s="236" t="str">
        <f t="shared" si="64"/>
        <v/>
      </c>
      <c r="W242" s="236" t="str">
        <f t="shared" si="65"/>
        <v/>
      </c>
      <c r="Y242" s="236" t="str">
        <f t="shared" si="66"/>
        <v/>
      </c>
      <c r="AA242" s="236" t="str">
        <f t="shared" si="67"/>
        <v/>
      </c>
      <c r="AC242" s="236" t="str">
        <f t="shared" si="68"/>
        <v/>
      </c>
      <c r="AE242" s="236" t="str">
        <f t="shared" si="69"/>
        <v/>
      </c>
      <c r="AG242" s="236" t="str">
        <f t="shared" si="70"/>
        <v/>
      </c>
      <c r="AI242" s="236" t="str">
        <f t="shared" si="71"/>
        <v/>
      </c>
      <c r="AK242" s="236" t="str">
        <f t="shared" si="72"/>
        <v/>
      </c>
      <c r="AM242" s="236" t="str">
        <f t="shared" si="73"/>
        <v/>
      </c>
      <c r="AO242" s="236" t="str">
        <f t="shared" si="74"/>
        <v/>
      </c>
      <c r="AQ242" s="236" t="str">
        <f t="shared" si="75"/>
        <v/>
      </c>
    </row>
    <row r="243" spans="5:43" x14ac:dyDescent="0.25">
      <c r="E243" s="236" t="str">
        <f t="shared" si="57"/>
        <v/>
      </c>
      <c r="G243" s="236" t="str">
        <f t="shared" si="57"/>
        <v/>
      </c>
      <c r="I243" s="236" t="str">
        <f t="shared" si="58"/>
        <v/>
      </c>
      <c r="K243" s="236" t="str">
        <f t="shared" si="59"/>
        <v/>
      </c>
      <c r="M243" s="236" t="str">
        <f t="shared" si="60"/>
        <v/>
      </c>
      <c r="O243" s="236" t="str">
        <f t="shared" si="61"/>
        <v/>
      </c>
      <c r="Q243" s="236" t="str">
        <f t="shared" si="62"/>
        <v/>
      </c>
      <c r="S243" s="236" t="str">
        <f t="shared" si="63"/>
        <v/>
      </c>
      <c r="U243" s="236" t="str">
        <f t="shared" si="64"/>
        <v/>
      </c>
      <c r="W243" s="236" t="str">
        <f t="shared" si="65"/>
        <v/>
      </c>
      <c r="Y243" s="236" t="str">
        <f t="shared" si="66"/>
        <v/>
      </c>
      <c r="AA243" s="236" t="str">
        <f t="shared" si="67"/>
        <v/>
      </c>
      <c r="AC243" s="236" t="str">
        <f t="shared" si="68"/>
        <v/>
      </c>
      <c r="AE243" s="236" t="str">
        <f t="shared" si="69"/>
        <v/>
      </c>
      <c r="AG243" s="236" t="str">
        <f t="shared" si="70"/>
        <v/>
      </c>
      <c r="AI243" s="236" t="str">
        <f t="shared" si="71"/>
        <v/>
      </c>
      <c r="AK243" s="236" t="str">
        <f t="shared" si="72"/>
        <v/>
      </c>
      <c r="AM243" s="236" t="str">
        <f t="shared" si="73"/>
        <v/>
      </c>
      <c r="AO243" s="236" t="str">
        <f t="shared" si="74"/>
        <v/>
      </c>
      <c r="AQ243" s="236" t="str">
        <f t="shared" si="75"/>
        <v/>
      </c>
    </row>
    <row r="244" spans="5:43" x14ac:dyDescent="0.25">
      <c r="E244" s="236" t="str">
        <f t="shared" si="57"/>
        <v/>
      </c>
      <c r="G244" s="236" t="str">
        <f t="shared" si="57"/>
        <v/>
      </c>
      <c r="I244" s="236" t="str">
        <f t="shared" si="58"/>
        <v/>
      </c>
      <c r="K244" s="236" t="str">
        <f t="shared" si="59"/>
        <v/>
      </c>
      <c r="M244" s="236" t="str">
        <f t="shared" si="60"/>
        <v/>
      </c>
      <c r="O244" s="236" t="str">
        <f t="shared" si="61"/>
        <v/>
      </c>
      <c r="Q244" s="236" t="str">
        <f t="shared" si="62"/>
        <v/>
      </c>
      <c r="S244" s="236" t="str">
        <f t="shared" si="63"/>
        <v/>
      </c>
      <c r="U244" s="236" t="str">
        <f t="shared" si="64"/>
        <v/>
      </c>
      <c r="W244" s="236" t="str">
        <f t="shared" si="65"/>
        <v/>
      </c>
      <c r="Y244" s="236" t="str">
        <f t="shared" si="66"/>
        <v/>
      </c>
      <c r="AA244" s="236" t="str">
        <f t="shared" si="67"/>
        <v/>
      </c>
      <c r="AC244" s="236" t="str">
        <f t="shared" si="68"/>
        <v/>
      </c>
      <c r="AE244" s="236" t="str">
        <f t="shared" si="69"/>
        <v/>
      </c>
      <c r="AG244" s="236" t="str">
        <f t="shared" si="70"/>
        <v/>
      </c>
      <c r="AI244" s="236" t="str">
        <f t="shared" si="71"/>
        <v/>
      </c>
      <c r="AK244" s="236" t="str">
        <f t="shared" si="72"/>
        <v/>
      </c>
      <c r="AM244" s="236" t="str">
        <f t="shared" si="73"/>
        <v/>
      </c>
      <c r="AO244" s="236" t="str">
        <f t="shared" si="74"/>
        <v/>
      </c>
      <c r="AQ244" s="236" t="str">
        <f t="shared" si="75"/>
        <v/>
      </c>
    </row>
    <row r="245" spans="5:43" x14ac:dyDescent="0.25">
      <c r="E245" s="236" t="str">
        <f t="shared" si="57"/>
        <v/>
      </c>
      <c r="G245" s="236" t="str">
        <f t="shared" si="57"/>
        <v/>
      </c>
      <c r="I245" s="236" t="str">
        <f t="shared" si="58"/>
        <v/>
      </c>
      <c r="K245" s="236" t="str">
        <f t="shared" si="59"/>
        <v/>
      </c>
      <c r="M245" s="236" t="str">
        <f t="shared" si="60"/>
        <v/>
      </c>
      <c r="O245" s="236" t="str">
        <f t="shared" si="61"/>
        <v/>
      </c>
      <c r="Q245" s="236" t="str">
        <f t="shared" si="62"/>
        <v/>
      </c>
      <c r="S245" s="236" t="str">
        <f t="shared" si="63"/>
        <v/>
      </c>
      <c r="U245" s="236" t="str">
        <f t="shared" si="64"/>
        <v/>
      </c>
      <c r="W245" s="236" t="str">
        <f t="shared" si="65"/>
        <v/>
      </c>
      <c r="Y245" s="236" t="str">
        <f t="shared" si="66"/>
        <v/>
      </c>
      <c r="AA245" s="236" t="str">
        <f t="shared" si="67"/>
        <v/>
      </c>
      <c r="AC245" s="236" t="str">
        <f t="shared" si="68"/>
        <v/>
      </c>
      <c r="AE245" s="236" t="str">
        <f t="shared" si="69"/>
        <v/>
      </c>
      <c r="AG245" s="236" t="str">
        <f t="shared" si="70"/>
        <v/>
      </c>
      <c r="AI245" s="236" t="str">
        <f t="shared" si="71"/>
        <v/>
      </c>
      <c r="AK245" s="236" t="str">
        <f t="shared" si="72"/>
        <v/>
      </c>
      <c r="AM245" s="236" t="str">
        <f t="shared" si="73"/>
        <v/>
      </c>
      <c r="AO245" s="236" t="str">
        <f t="shared" si="74"/>
        <v/>
      </c>
      <c r="AQ245" s="236" t="str">
        <f t="shared" si="75"/>
        <v/>
      </c>
    </row>
    <row r="246" spans="5:43" x14ac:dyDescent="0.25">
      <c r="E246" s="236" t="str">
        <f t="shared" si="57"/>
        <v/>
      </c>
      <c r="G246" s="236" t="str">
        <f t="shared" si="57"/>
        <v/>
      </c>
      <c r="I246" s="236" t="str">
        <f t="shared" si="58"/>
        <v/>
      </c>
      <c r="K246" s="236" t="str">
        <f t="shared" si="59"/>
        <v/>
      </c>
      <c r="M246" s="236" t="str">
        <f t="shared" si="60"/>
        <v/>
      </c>
      <c r="O246" s="236" t="str">
        <f t="shared" si="61"/>
        <v/>
      </c>
      <c r="Q246" s="236" t="str">
        <f t="shared" si="62"/>
        <v/>
      </c>
      <c r="S246" s="236" t="str">
        <f t="shared" si="63"/>
        <v/>
      </c>
      <c r="U246" s="236" t="str">
        <f t="shared" si="64"/>
        <v/>
      </c>
      <c r="W246" s="236" t="str">
        <f t="shared" si="65"/>
        <v/>
      </c>
      <c r="Y246" s="236" t="str">
        <f t="shared" si="66"/>
        <v/>
      </c>
      <c r="AA246" s="236" t="str">
        <f t="shared" si="67"/>
        <v/>
      </c>
      <c r="AC246" s="236" t="str">
        <f t="shared" si="68"/>
        <v/>
      </c>
      <c r="AE246" s="236" t="str">
        <f t="shared" si="69"/>
        <v/>
      </c>
      <c r="AG246" s="236" t="str">
        <f t="shared" si="70"/>
        <v/>
      </c>
      <c r="AI246" s="236" t="str">
        <f t="shared" si="71"/>
        <v/>
      </c>
      <c r="AK246" s="236" t="str">
        <f t="shared" si="72"/>
        <v/>
      </c>
      <c r="AM246" s="236" t="str">
        <f t="shared" si="73"/>
        <v/>
      </c>
      <c r="AO246" s="236" t="str">
        <f t="shared" si="74"/>
        <v/>
      </c>
      <c r="AQ246" s="236" t="str">
        <f t="shared" si="75"/>
        <v/>
      </c>
    </row>
    <row r="247" spans="5:43" x14ac:dyDescent="0.25">
      <c r="E247" s="236" t="str">
        <f t="shared" si="57"/>
        <v/>
      </c>
      <c r="G247" s="236" t="str">
        <f t="shared" si="57"/>
        <v/>
      </c>
      <c r="I247" s="236" t="str">
        <f t="shared" si="58"/>
        <v/>
      </c>
      <c r="K247" s="236" t="str">
        <f t="shared" si="59"/>
        <v/>
      </c>
      <c r="M247" s="236" t="str">
        <f t="shared" si="60"/>
        <v/>
      </c>
      <c r="O247" s="236" t="str">
        <f t="shared" si="61"/>
        <v/>
      </c>
      <c r="Q247" s="236" t="str">
        <f t="shared" si="62"/>
        <v/>
      </c>
      <c r="S247" s="236" t="str">
        <f t="shared" si="63"/>
        <v/>
      </c>
      <c r="U247" s="236" t="str">
        <f t="shared" si="64"/>
        <v/>
      </c>
      <c r="W247" s="236" t="str">
        <f t="shared" si="65"/>
        <v/>
      </c>
      <c r="Y247" s="236" t="str">
        <f t="shared" si="66"/>
        <v/>
      </c>
      <c r="AA247" s="236" t="str">
        <f t="shared" si="67"/>
        <v/>
      </c>
      <c r="AC247" s="236" t="str">
        <f t="shared" si="68"/>
        <v/>
      </c>
      <c r="AE247" s="236" t="str">
        <f t="shared" si="69"/>
        <v/>
      </c>
      <c r="AG247" s="236" t="str">
        <f t="shared" si="70"/>
        <v/>
      </c>
      <c r="AI247" s="236" t="str">
        <f t="shared" si="71"/>
        <v/>
      </c>
      <c r="AK247" s="236" t="str">
        <f t="shared" si="72"/>
        <v/>
      </c>
      <c r="AM247" s="236" t="str">
        <f t="shared" si="73"/>
        <v/>
      </c>
      <c r="AO247" s="236" t="str">
        <f t="shared" si="74"/>
        <v/>
      </c>
      <c r="AQ247" s="236" t="str">
        <f t="shared" si="75"/>
        <v/>
      </c>
    </row>
    <row r="248" spans="5:43" x14ac:dyDescent="0.25">
      <c r="E248" s="236" t="str">
        <f t="shared" si="57"/>
        <v/>
      </c>
      <c r="G248" s="236" t="str">
        <f t="shared" si="57"/>
        <v/>
      </c>
      <c r="I248" s="236" t="str">
        <f t="shared" si="58"/>
        <v/>
      </c>
      <c r="K248" s="236" t="str">
        <f t="shared" si="59"/>
        <v/>
      </c>
      <c r="M248" s="236" t="str">
        <f t="shared" si="60"/>
        <v/>
      </c>
      <c r="O248" s="236" t="str">
        <f t="shared" si="61"/>
        <v/>
      </c>
      <c r="Q248" s="236" t="str">
        <f t="shared" si="62"/>
        <v/>
      </c>
      <c r="S248" s="236" t="str">
        <f t="shared" si="63"/>
        <v/>
      </c>
      <c r="U248" s="236" t="str">
        <f t="shared" si="64"/>
        <v/>
      </c>
      <c r="W248" s="236" t="str">
        <f t="shared" si="65"/>
        <v/>
      </c>
      <c r="Y248" s="236" t="str">
        <f t="shared" si="66"/>
        <v/>
      </c>
      <c r="AA248" s="236" t="str">
        <f t="shared" si="67"/>
        <v/>
      </c>
      <c r="AC248" s="236" t="str">
        <f t="shared" si="68"/>
        <v/>
      </c>
      <c r="AE248" s="236" t="str">
        <f t="shared" si="69"/>
        <v/>
      </c>
      <c r="AG248" s="236" t="str">
        <f t="shared" si="70"/>
        <v/>
      </c>
      <c r="AI248" s="236" t="str">
        <f t="shared" si="71"/>
        <v/>
      </c>
      <c r="AK248" s="236" t="str">
        <f t="shared" si="72"/>
        <v/>
      </c>
      <c r="AM248" s="236" t="str">
        <f t="shared" si="73"/>
        <v/>
      </c>
      <c r="AO248" s="236" t="str">
        <f t="shared" si="74"/>
        <v/>
      </c>
      <c r="AQ248" s="236" t="str">
        <f t="shared" si="75"/>
        <v/>
      </c>
    </row>
    <row r="249" spans="5:43" x14ac:dyDescent="0.25">
      <c r="E249" s="236" t="str">
        <f t="shared" si="57"/>
        <v/>
      </c>
      <c r="G249" s="236" t="str">
        <f t="shared" si="57"/>
        <v/>
      </c>
      <c r="I249" s="236" t="str">
        <f t="shared" si="58"/>
        <v/>
      </c>
      <c r="K249" s="236" t="str">
        <f t="shared" si="59"/>
        <v/>
      </c>
      <c r="M249" s="236" t="str">
        <f t="shared" si="60"/>
        <v/>
      </c>
      <c r="O249" s="236" t="str">
        <f t="shared" si="61"/>
        <v/>
      </c>
      <c r="Q249" s="236" t="str">
        <f t="shared" si="62"/>
        <v/>
      </c>
      <c r="S249" s="236" t="str">
        <f t="shared" si="63"/>
        <v/>
      </c>
      <c r="U249" s="236" t="str">
        <f t="shared" si="64"/>
        <v/>
      </c>
      <c r="W249" s="236" t="str">
        <f t="shared" si="65"/>
        <v/>
      </c>
      <c r="Y249" s="236" t="str">
        <f t="shared" si="66"/>
        <v/>
      </c>
      <c r="AA249" s="236" t="str">
        <f t="shared" si="67"/>
        <v/>
      </c>
      <c r="AC249" s="236" t="str">
        <f t="shared" si="68"/>
        <v/>
      </c>
      <c r="AE249" s="236" t="str">
        <f t="shared" si="69"/>
        <v/>
      </c>
      <c r="AG249" s="236" t="str">
        <f t="shared" si="70"/>
        <v/>
      </c>
      <c r="AI249" s="236" t="str">
        <f t="shared" si="71"/>
        <v/>
      </c>
      <c r="AK249" s="236" t="str">
        <f t="shared" si="72"/>
        <v/>
      </c>
      <c r="AM249" s="236" t="str">
        <f t="shared" si="73"/>
        <v/>
      </c>
      <c r="AO249" s="236" t="str">
        <f t="shared" si="74"/>
        <v/>
      </c>
      <c r="AQ249" s="236" t="str">
        <f t="shared" si="75"/>
        <v/>
      </c>
    </row>
    <row r="250" spans="5:43" x14ac:dyDescent="0.25">
      <c r="E250" s="236" t="str">
        <f t="shared" si="57"/>
        <v/>
      </c>
      <c r="G250" s="236" t="str">
        <f t="shared" si="57"/>
        <v/>
      </c>
      <c r="I250" s="236" t="str">
        <f t="shared" si="58"/>
        <v/>
      </c>
      <c r="K250" s="236" t="str">
        <f t="shared" si="59"/>
        <v/>
      </c>
      <c r="M250" s="236" t="str">
        <f t="shared" si="60"/>
        <v/>
      </c>
      <c r="O250" s="236" t="str">
        <f t="shared" si="61"/>
        <v/>
      </c>
      <c r="Q250" s="236" t="str">
        <f t="shared" si="62"/>
        <v/>
      </c>
      <c r="S250" s="236" t="str">
        <f t="shared" si="63"/>
        <v/>
      </c>
      <c r="U250" s="236" t="str">
        <f t="shared" si="64"/>
        <v/>
      </c>
      <c r="W250" s="236" t="str">
        <f t="shared" si="65"/>
        <v/>
      </c>
      <c r="Y250" s="236" t="str">
        <f t="shared" si="66"/>
        <v/>
      </c>
      <c r="AA250" s="236" t="str">
        <f t="shared" si="67"/>
        <v/>
      </c>
      <c r="AC250" s="236" t="str">
        <f t="shared" si="68"/>
        <v/>
      </c>
      <c r="AE250" s="236" t="str">
        <f t="shared" si="69"/>
        <v/>
      </c>
      <c r="AG250" s="236" t="str">
        <f t="shared" si="70"/>
        <v/>
      </c>
      <c r="AI250" s="236" t="str">
        <f t="shared" si="71"/>
        <v/>
      </c>
      <c r="AK250" s="236" t="str">
        <f t="shared" si="72"/>
        <v/>
      </c>
      <c r="AM250" s="236" t="str">
        <f t="shared" si="73"/>
        <v/>
      </c>
      <c r="AO250" s="236" t="str">
        <f t="shared" si="74"/>
        <v/>
      </c>
      <c r="AQ250" s="236" t="str">
        <f t="shared" si="75"/>
        <v/>
      </c>
    </row>
    <row r="251" spans="5:43" x14ac:dyDescent="0.25">
      <c r="E251" s="236" t="str">
        <f t="shared" si="57"/>
        <v/>
      </c>
      <c r="G251" s="236" t="str">
        <f t="shared" si="57"/>
        <v/>
      </c>
      <c r="I251" s="236" t="str">
        <f t="shared" si="58"/>
        <v/>
      </c>
      <c r="K251" s="236" t="str">
        <f t="shared" si="59"/>
        <v/>
      </c>
      <c r="M251" s="236" t="str">
        <f t="shared" si="60"/>
        <v/>
      </c>
      <c r="O251" s="236" t="str">
        <f t="shared" si="61"/>
        <v/>
      </c>
      <c r="Q251" s="236" t="str">
        <f t="shared" si="62"/>
        <v/>
      </c>
      <c r="S251" s="236" t="str">
        <f t="shared" si="63"/>
        <v/>
      </c>
      <c r="U251" s="236" t="str">
        <f t="shared" si="64"/>
        <v/>
      </c>
      <c r="W251" s="236" t="str">
        <f t="shared" si="65"/>
        <v/>
      </c>
      <c r="Y251" s="236" t="str">
        <f t="shared" si="66"/>
        <v/>
      </c>
      <c r="AA251" s="236" t="str">
        <f t="shared" si="67"/>
        <v/>
      </c>
      <c r="AC251" s="236" t="str">
        <f t="shared" si="68"/>
        <v/>
      </c>
      <c r="AE251" s="236" t="str">
        <f t="shared" si="69"/>
        <v/>
      </c>
      <c r="AG251" s="236" t="str">
        <f t="shared" si="70"/>
        <v/>
      </c>
      <c r="AI251" s="236" t="str">
        <f t="shared" si="71"/>
        <v/>
      </c>
      <c r="AK251" s="236" t="str">
        <f t="shared" si="72"/>
        <v/>
      </c>
      <c r="AM251" s="236" t="str">
        <f t="shared" si="73"/>
        <v/>
      </c>
      <c r="AO251" s="236" t="str">
        <f t="shared" si="74"/>
        <v/>
      </c>
      <c r="AQ251" s="236" t="str">
        <f t="shared" si="75"/>
        <v/>
      </c>
    </row>
    <row r="252" spans="5:43" x14ac:dyDescent="0.25">
      <c r="E252" s="236" t="str">
        <f t="shared" si="57"/>
        <v/>
      </c>
      <c r="G252" s="236" t="str">
        <f t="shared" si="57"/>
        <v/>
      </c>
      <c r="I252" s="236" t="str">
        <f t="shared" si="58"/>
        <v/>
      </c>
      <c r="K252" s="236" t="str">
        <f t="shared" si="59"/>
        <v/>
      </c>
      <c r="M252" s="236" t="str">
        <f t="shared" si="60"/>
        <v/>
      </c>
      <c r="O252" s="236" t="str">
        <f t="shared" si="61"/>
        <v/>
      </c>
      <c r="Q252" s="236" t="str">
        <f t="shared" si="62"/>
        <v/>
      </c>
      <c r="S252" s="236" t="str">
        <f t="shared" si="63"/>
        <v/>
      </c>
      <c r="U252" s="236" t="str">
        <f t="shared" si="64"/>
        <v/>
      </c>
      <c r="W252" s="236" t="str">
        <f t="shared" si="65"/>
        <v/>
      </c>
      <c r="Y252" s="236" t="str">
        <f t="shared" si="66"/>
        <v/>
      </c>
      <c r="AA252" s="236" t="str">
        <f t="shared" si="67"/>
        <v/>
      </c>
      <c r="AC252" s="236" t="str">
        <f t="shared" si="68"/>
        <v/>
      </c>
      <c r="AE252" s="236" t="str">
        <f t="shared" si="69"/>
        <v/>
      </c>
      <c r="AG252" s="236" t="str">
        <f t="shared" si="70"/>
        <v/>
      </c>
      <c r="AI252" s="236" t="str">
        <f t="shared" si="71"/>
        <v/>
      </c>
      <c r="AK252" s="236" t="str">
        <f t="shared" si="72"/>
        <v/>
      </c>
      <c r="AM252" s="236" t="str">
        <f t="shared" si="73"/>
        <v/>
      </c>
      <c r="AO252" s="236" t="str">
        <f t="shared" si="74"/>
        <v/>
      </c>
      <c r="AQ252" s="236" t="str">
        <f t="shared" si="75"/>
        <v/>
      </c>
    </row>
    <row r="253" spans="5:43" x14ac:dyDescent="0.25">
      <c r="E253" s="236" t="str">
        <f t="shared" si="57"/>
        <v/>
      </c>
      <c r="G253" s="236" t="str">
        <f t="shared" si="57"/>
        <v/>
      </c>
      <c r="I253" s="236" t="str">
        <f t="shared" si="58"/>
        <v/>
      </c>
      <c r="K253" s="236" t="str">
        <f t="shared" si="59"/>
        <v/>
      </c>
      <c r="M253" s="236" t="str">
        <f t="shared" si="60"/>
        <v/>
      </c>
      <c r="O253" s="236" t="str">
        <f t="shared" si="61"/>
        <v/>
      </c>
      <c r="Q253" s="236" t="str">
        <f t="shared" si="62"/>
        <v/>
      </c>
      <c r="S253" s="236" t="str">
        <f t="shared" si="63"/>
        <v/>
      </c>
      <c r="U253" s="236" t="str">
        <f t="shared" si="64"/>
        <v/>
      </c>
      <c r="W253" s="236" t="str">
        <f t="shared" si="65"/>
        <v/>
      </c>
      <c r="Y253" s="236" t="str">
        <f t="shared" si="66"/>
        <v/>
      </c>
      <c r="AA253" s="236" t="str">
        <f t="shared" si="67"/>
        <v/>
      </c>
      <c r="AC253" s="236" t="str">
        <f t="shared" si="68"/>
        <v/>
      </c>
      <c r="AE253" s="236" t="str">
        <f t="shared" si="69"/>
        <v/>
      </c>
      <c r="AG253" s="236" t="str">
        <f t="shared" si="70"/>
        <v/>
      </c>
      <c r="AI253" s="236" t="str">
        <f t="shared" si="71"/>
        <v/>
      </c>
      <c r="AK253" s="236" t="str">
        <f t="shared" si="72"/>
        <v/>
      </c>
      <c r="AM253" s="236" t="str">
        <f t="shared" si="73"/>
        <v/>
      </c>
      <c r="AO253" s="236" t="str">
        <f t="shared" si="74"/>
        <v/>
      </c>
      <c r="AQ253" s="236" t="str">
        <f t="shared" si="75"/>
        <v/>
      </c>
    </row>
    <row r="254" spans="5:43" x14ac:dyDescent="0.25">
      <c r="E254" s="236" t="str">
        <f t="shared" si="57"/>
        <v/>
      </c>
      <c r="G254" s="236" t="str">
        <f t="shared" si="57"/>
        <v/>
      </c>
      <c r="I254" s="236" t="str">
        <f t="shared" si="58"/>
        <v/>
      </c>
      <c r="K254" s="236" t="str">
        <f t="shared" si="59"/>
        <v/>
      </c>
      <c r="M254" s="236" t="str">
        <f t="shared" si="60"/>
        <v/>
      </c>
      <c r="O254" s="236" t="str">
        <f t="shared" si="61"/>
        <v/>
      </c>
      <c r="Q254" s="236" t="str">
        <f t="shared" si="62"/>
        <v/>
      </c>
      <c r="S254" s="236" t="str">
        <f t="shared" si="63"/>
        <v/>
      </c>
      <c r="U254" s="236" t="str">
        <f t="shared" si="64"/>
        <v/>
      </c>
      <c r="W254" s="236" t="str">
        <f t="shared" si="65"/>
        <v/>
      </c>
      <c r="Y254" s="236" t="str">
        <f t="shared" si="66"/>
        <v/>
      </c>
      <c r="AA254" s="236" t="str">
        <f t="shared" si="67"/>
        <v/>
      </c>
      <c r="AC254" s="236" t="str">
        <f t="shared" si="68"/>
        <v/>
      </c>
      <c r="AE254" s="236" t="str">
        <f t="shared" si="69"/>
        <v/>
      </c>
      <c r="AG254" s="236" t="str">
        <f t="shared" si="70"/>
        <v/>
      </c>
      <c r="AI254" s="236" t="str">
        <f t="shared" si="71"/>
        <v/>
      </c>
      <c r="AK254" s="236" t="str">
        <f t="shared" si="72"/>
        <v/>
      </c>
      <c r="AM254" s="236" t="str">
        <f t="shared" si="73"/>
        <v/>
      </c>
      <c r="AO254" s="236" t="str">
        <f t="shared" si="74"/>
        <v/>
      </c>
      <c r="AQ254" s="236" t="str">
        <f t="shared" si="75"/>
        <v/>
      </c>
    </row>
    <row r="255" spans="5:43" x14ac:dyDescent="0.25">
      <c r="E255" s="236" t="str">
        <f t="shared" si="57"/>
        <v/>
      </c>
      <c r="G255" s="236" t="str">
        <f t="shared" si="57"/>
        <v/>
      </c>
      <c r="I255" s="236" t="str">
        <f t="shared" si="58"/>
        <v/>
      </c>
      <c r="K255" s="236" t="str">
        <f t="shared" si="59"/>
        <v/>
      </c>
      <c r="M255" s="236" t="str">
        <f t="shared" si="60"/>
        <v/>
      </c>
      <c r="O255" s="236" t="str">
        <f t="shared" si="61"/>
        <v/>
      </c>
      <c r="Q255" s="236" t="str">
        <f t="shared" si="62"/>
        <v/>
      </c>
      <c r="S255" s="236" t="str">
        <f t="shared" si="63"/>
        <v/>
      </c>
      <c r="U255" s="236" t="str">
        <f t="shared" si="64"/>
        <v/>
      </c>
      <c r="W255" s="236" t="str">
        <f t="shared" si="65"/>
        <v/>
      </c>
      <c r="Y255" s="236" t="str">
        <f t="shared" si="66"/>
        <v/>
      </c>
      <c r="AA255" s="236" t="str">
        <f t="shared" si="67"/>
        <v/>
      </c>
      <c r="AC255" s="236" t="str">
        <f t="shared" si="68"/>
        <v/>
      </c>
      <c r="AE255" s="236" t="str">
        <f t="shared" si="69"/>
        <v/>
      </c>
      <c r="AG255" s="236" t="str">
        <f t="shared" si="70"/>
        <v/>
      </c>
      <c r="AI255" s="236" t="str">
        <f t="shared" si="71"/>
        <v/>
      </c>
      <c r="AK255" s="236" t="str">
        <f t="shared" si="72"/>
        <v/>
      </c>
      <c r="AM255" s="236" t="str">
        <f t="shared" si="73"/>
        <v/>
      </c>
      <c r="AO255" s="236" t="str">
        <f t="shared" si="74"/>
        <v/>
      </c>
      <c r="AQ255" s="236" t="str">
        <f t="shared" si="75"/>
        <v/>
      </c>
    </row>
    <row r="256" spans="5:43" x14ac:dyDescent="0.25">
      <c r="E256" s="236" t="str">
        <f t="shared" si="57"/>
        <v/>
      </c>
      <c r="G256" s="236" t="str">
        <f t="shared" si="57"/>
        <v/>
      </c>
      <c r="I256" s="236" t="str">
        <f t="shared" si="58"/>
        <v/>
      </c>
      <c r="K256" s="236" t="str">
        <f t="shared" si="59"/>
        <v/>
      </c>
      <c r="M256" s="236" t="str">
        <f t="shared" si="60"/>
        <v/>
      </c>
      <c r="O256" s="236" t="str">
        <f t="shared" si="61"/>
        <v/>
      </c>
      <c r="Q256" s="236" t="str">
        <f t="shared" si="62"/>
        <v/>
      </c>
      <c r="S256" s="236" t="str">
        <f t="shared" si="63"/>
        <v/>
      </c>
      <c r="U256" s="236" t="str">
        <f t="shared" si="64"/>
        <v/>
      </c>
      <c r="W256" s="236" t="str">
        <f t="shared" si="65"/>
        <v/>
      </c>
      <c r="Y256" s="236" t="str">
        <f t="shared" si="66"/>
        <v/>
      </c>
      <c r="AA256" s="236" t="str">
        <f t="shared" si="67"/>
        <v/>
      </c>
      <c r="AC256" s="236" t="str">
        <f t="shared" si="68"/>
        <v/>
      </c>
      <c r="AE256" s="236" t="str">
        <f t="shared" si="69"/>
        <v/>
      </c>
      <c r="AG256" s="236" t="str">
        <f t="shared" si="70"/>
        <v/>
      </c>
      <c r="AI256" s="236" t="str">
        <f t="shared" si="71"/>
        <v/>
      </c>
      <c r="AK256" s="236" t="str">
        <f t="shared" si="72"/>
        <v/>
      </c>
      <c r="AM256" s="236" t="str">
        <f t="shared" si="73"/>
        <v/>
      </c>
      <c r="AO256" s="236" t="str">
        <f t="shared" si="74"/>
        <v/>
      </c>
      <c r="AQ256" s="236" t="str">
        <f t="shared" si="75"/>
        <v/>
      </c>
    </row>
    <row r="257" spans="5:43" x14ac:dyDescent="0.25">
      <c r="E257" s="236" t="str">
        <f t="shared" si="57"/>
        <v/>
      </c>
      <c r="G257" s="236" t="str">
        <f t="shared" si="57"/>
        <v/>
      </c>
      <c r="I257" s="236" t="str">
        <f t="shared" si="58"/>
        <v/>
      </c>
      <c r="K257" s="236" t="str">
        <f t="shared" si="59"/>
        <v/>
      </c>
      <c r="M257" s="236" t="str">
        <f t="shared" si="60"/>
        <v/>
      </c>
      <c r="O257" s="236" t="str">
        <f t="shared" si="61"/>
        <v/>
      </c>
      <c r="Q257" s="236" t="str">
        <f t="shared" si="62"/>
        <v/>
      </c>
      <c r="S257" s="236" t="str">
        <f t="shared" si="63"/>
        <v/>
      </c>
      <c r="U257" s="236" t="str">
        <f t="shared" si="64"/>
        <v/>
      </c>
      <c r="W257" s="236" t="str">
        <f t="shared" si="65"/>
        <v/>
      </c>
      <c r="Y257" s="236" t="str">
        <f t="shared" si="66"/>
        <v/>
      </c>
      <c r="AA257" s="236" t="str">
        <f t="shared" si="67"/>
        <v/>
      </c>
      <c r="AC257" s="236" t="str">
        <f t="shared" si="68"/>
        <v/>
      </c>
      <c r="AE257" s="236" t="str">
        <f t="shared" si="69"/>
        <v/>
      </c>
      <c r="AG257" s="236" t="str">
        <f t="shared" si="70"/>
        <v/>
      </c>
      <c r="AI257" s="236" t="str">
        <f t="shared" si="71"/>
        <v/>
      </c>
      <c r="AK257" s="236" t="str">
        <f t="shared" si="72"/>
        <v/>
      </c>
      <c r="AM257" s="236" t="str">
        <f t="shared" si="73"/>
        <v/>
      </c>
      <c r="AO257" s="236" t="str">
        <f t="shared" si="74"/>
        <v/>
      </c>
      <c r="AQ257" s="236" t="str">
        <f t="shared" si="75"/>
        <v/>
      </c>
    </row>
    <row r="258" spans="5:43" x14ac:dyDescent="0.25">
      <c r="E258" s="236" t="str">
        <f t="shared" si="57"/>
        <v/>
      </c>
      <c r="G258" s="236" t="str">
        <f t="shared" si="57"/>
        <v/>
      </c>
      <c r="I258" s="236" t="str">
        <f t="shared" si="58"/>
        <v/>
      </c>
      <c r="K258" s="236" t="str">
        <f t="shared" si="59"/>
        <v/>
      </c>
      <c r="M258" s="236" t="str">
        <f t="shared" si="60"/>
        <v/>
      </c>
      <c r="O258" s="236" t="str">
        <f t="shared" si="61"/>
        <v/>
      </c>
      <c r="Q258" s="236" t="str">
        <f t="shared" si="62"/>
        <v/>
      </c>
      <c r="S258" s="236" t="str">
        <f t="shared" si="63"/>
        <v/>
      </c>
      <c r="U258" s="236" t="str">
        <f t="shared" si="64"/>
        <v/>
      </c>
      <c r="W258" s="236" t="str">
        <f t="shared" si="65"/>
        <v/>
      </c>
      <c r="Y258" s="236" t="str">
        <f t="shared" si="66"/>
        <v/>
      </c>
      <c r="AA258" s="236" t="str">
        <f t="shared" si="67"/>
        <v/>
      </c>
      <c r="AC258" s="236" t="str">
        <f t="shared" si="68"/>
        <v/>
      </c>
      <c r="AE258" s="236" t="str">
        <f t="shared" si="69"/>
        <v/>
      </c>
      <c r="AG258" s="236" t="str">
        <f t="shared" si="70"/>
        <v/>
      </c>
      <c r="AI258" s="236" t="str">
        <f t="shared" si="71"/>
        <v/>
      </c>
      <c r="AK258" s="236" t="str">
        <f t="shared" si="72"/>
        <v/>
      </c>
      <c r="AM258" s="236" t="str">
        <f t="shared" si="73"/>
        <v/>
      </c>
      <c r="AO258" s="236" t="str">
        <f t="shared" si="74"/>
        <v/>
      </c>
      <c r="AQ258" s="236" t="str">
        <f t="shared" si="75"/>
        <v/>
      </c>
    </row>
    <row r="259" spans="5:43" x14ac:dyDescent="0.25">
      <c r="E259" s="236" t="str">
        <f t="shared" si="57"/>
        <v/>
      </c>
      <c r="G259" s="236" t="str">
        <f t="shared" si="57"/>
        <v/>
      </c>
      <c r="I259" s="236" t="str">
        <f t="shared" si="58"/>
        <v/>
      </c>
      <c r="K259" s="236" t="str">
        <f t="shared" si="59"/>
        <v/>
      </c>
      <c r="M259" s="236" t="str">
        <f t="shared" si="60"/>
        <v/>
      </c>
      <c r="O259" s="236" t="str">
        <f t="shared" si="61"/>
        <v/>
      </c>
      <c r="Q259" s="236" t="str">
        <f t="shared" si="62"/>
        <v/>
      </c>
      <c r="S259" s="236" t="str">
        <f t="shared" si="63"/>
        <v/>
      </c>
      <c r="U259" s="236" t="str">
        <f t="shared" si="64"/>
        <v/>
      </c>
      <c r="W259" s="236" t="str">
        <f t="shared" si="65"/>
        <v/>
      </c>
      <c r="Y259" s="236" t="str">
        <f t="shared" si="66"/>
        <v/>
      </c>
      <c r="AA259" s="236" t="str">
        <f t="shared" si="67"/>
        <v/>
      </c>
      <c r="AC259" s="236" t="str">
        <f t="shared" si="68"/>
        <v/>
      </c>
      <c r="AE259" s="236" t="str">
        <f t="shared" si="69"/>
        <v/>
      </c>
      <c r="AG259" s="236" t="str">
        <f t="shared" si="70"/>
        <v/>
      </c>
      <c r="AI259" s="236" t="str">
        <f t="shared" si="71"/>
        <v/>
      </c>
      <c r="AK259" s="236" t="str">
        <f t="shared" si="72"/>
        <v/>
      </c>
      <c r="AM259" s="236" t="str">
        <f t="shared" si="73"/>
        <v/>
      </c>
      <c r="AO259" s="236" t="str">
        <f t="shared" si="74"/>
        <v/>
      </c>
      <c r="AQ259" s="236" t="str">
        <f t="shared" si="75"/>
        <v/>
      </c>
    </row>
    <row r="260" spans="5:43" x14ac:dyDescent="0.25">
      <c r="E260" s="236" t="str">
        <f t="shared" si="57"/>
        <v/>
      </c>
      <c r="G260" s="236" t="str">
        <f t="shared" si="57"/>
        <v/>
      </c>
      <c r="I260" s="236" t="str">
        <f t="shared" si="58"/>
        <v/>
      </c>
      <c r="K260" s="236" t="str">
        <f t="shared" si="59"/>
        <v/>
      </c>
      <c r="M260" s="236" t="str">
        <f t="shared" si="60"/>
        <v/>
      </c>
      <c r="O260" s="236" t="str">
        <f t="shared" si="61"/>
        <v/>
      </c>
      <c r="Q260" s="236" t="str">
        <f t="shared" si="62"/>
        <v/>
      </c>
      <c r="S260" s="236" t="str">
        <f t="shared" si="63"/>
        <v/>
      </c>
      <c r="U260" s="236" t="str">
        <f t="shared" si="64"/>
        <v/>
      </c>
      <c r="W260" s="236" t="str">
        <f t="shared" si="65"/>
        <v/>
      </c>
      <c r="Y260" s="236" t="str">
        <f t="shared" si="66"/>
        <v/>
      </c>
      <c r="AA260" s="236" t="str">
        <f t="shared" si="67"/>
        <v/>
      </c>
      <c r="AC260" s="236" t="str">
        <f t="shared" si="68"/>
        <v/>
      </c>
      <c r="AE260" s="236" t="str">
        <f t="shared" si="69"/>
        <v/>
      </c>
      <c r="AG260" s="236" t="str">
        <f t="shared" si="70"/>
        <v/>
      </c>
      <c r="AI260" s="236" t="str">
        <f t="shared" si="71"/>
        <v/>
      </c>
      <c r="AK260" s="236" t="str">
        <f t="shared" si="72"/>
        <v/>
      </c>
      <c r="AM260" s="236" t="str">
        <f t="shared" si="73"/>
        <v/>
      </c>
      <c r="AO260" s="236" t="str">
        <f t="shared" si="74"/>
        <v/>
      </c>
      <c r="AQ260" s="236" t="str">
        <f t="shared" si="75"/>
        <v/>
      </c>
    </row>
    <row r="261" spans="5:43" x14ac:dyDescent="0.25">
      <c r="E261" s="236" t="str">
        <f t="shared" si="57"/>
        <v/>
      </c>
      <c r="G261" s="236" t="str">
        <f t="shared" si="57"/>
        <v/>
      </c>
      <c r="I261" s="236" t="str">
        <f t="shared" si="58"/>
        <v/>
      </c>
      <c r="K261" s="236" t="str">
        <f t="shared" si="59"/>
        <v/>
      </c>
      <c r="M261" s="236" t="str">
        <f t="shared" si="60"/>
        <v/>
      </c>
      <c r="O261" s="236" t="str">
        <f t="shared" si="61"/>
        <v/>
      </c>
      <c r="Q261" s="236" t="str">
        <f t="shared" si="62"/>
        <v/>
      </c>
      <c r="S261" s="236" t="str">
        <f t="shared" si="63"/>
        <v/>
      </c>
      <c r="U261" s="236" t="str">
        <f t="shared" si="64"/>
        <v/>
      </c>
      <c r="W261" s="236" t="str">
        <f t="shared" si="65"/>
        <v/>
      </c>
      <c r="Y261" s="236" t="str">
        <f t="shared" si="66"/>
        <v/>
      </c>
      <c r="AA261" s="236" t="str">
        <f t="shared" si="67"/>
        <v/>
      </c>
      <c r="AC261" s="236" t="str">
        <f t="shared" si="68"/>
        <v/>
      </c>
      <c r="AE261" s="236" t="str">
        <f t="shared" si="69"/>
        <v/>
      </c>
      <c r="AG261" s="236" t="str">
        <f t="shared" si="70"/>
        <v/>
      </c>
      <c r="AI261" s="236" t="str">
        <f t="shared" si="71"/>
        <v/>
      </c>
      <c r="AK261" s="236" t="str">
        <f t="shared" si="72"/>
        <v/>
      </c>
      <c r="AM261" s="236" t="str">
        <f t="shared" si="73"/>
        <v/>
      </c>
      <c r="AO261" s="236" t="str">
        <f t="shared" si="74"/>
        <v/>
      </c>
      <c r="AQ261" s="236" t="str">
        <f t="shared" si="75"/>
        <v/>
      </c>
    </row>
    <row r="262" spans="5:43" x14ac:dyDescent="0.25">
      <c r="E262" s="236" t="str">
        <f t="shared" si="57"/>
        <v/>
      </c>
      <c r="G262" s="236" t="str">
        <f t="shared" si="57"/>
        <v/>
      </c>
      <c r="I262" s="236" t="str">
        <f t="shared" si="58"/>
        <v/>
      </c>
      <c r="K262" s="236" t="str">
        <f t="shared" si="59"/>
        <v/>
      </c>
      <c r="M262" s="236" t="str">
        <f t="shared" si="60"/>
        <v/>
      </c>
      <c r="O262" s="236" t="str">
        <f t="shared" si="61"/>
        <v/>
      </c>
      <c r="Q262" s="236" t="str">
        <f t="shared" si="62"/>
        <v/>
      </c>
      <c r="S262" s="236" t="str">
        <f t="shared" si="63"/>
        <v/>
      </c>
      <c r="U262" s="236" t="str">
        <f t="shared" si="64"/>
        <v/>
      </c>
      <c r="W262" s="236" t="str">
        <f t="shared" si="65"/>
        <v/>
      </c>
      <c r="Y262" s="236" t="str">
        <f t="shared" si="66"/>
        <v/>
      </c>
      <c r="AA262" s="236" t="str">
        <f t="shared" si="67"/>
        <v/>
      </c>
      <c r="AC262" s="236" t="str">
        <f t="shared" si="68"/>
        <v/>
      </c>
      <c r="AE262" s="236" t="str">
        <f t="shared" si="69"/>
        <v/>
      </c>
      <c r="AG262" s="236" t="str">
        <f t="shared" si="70"/>
        <v/>
      </c>
      <c r="AI262" s="236" t="str">
        <f t="shared" si="71"/>
        <v/>
      </c>
      <c r="AK262" s="236" t="str">
        <f t="shared" si="72"/>
        <v/>
      </c>
      <c r="AM262" s="236" t="str">
        <f t="shared" si="73"/>
        <v/>
      </c>
      <c r="AO262" s="236" t="str">
        <f t="shared" si="74"/>
        <v/>
      </c>
      <c r="AQ262" s="236" t="str">
        <f t="shared" si="75"/>
        <v/>
      </c>
    </row>
    <row r="263" spans="5:43" x14ac:dyDescent="0.25">
      <c r="E263" s="236" t="str">
        <f t="shared" si="57"/>
        <v/>
      </c>
      <c r="G263" s="236" t="str">
        <f t="shared" si="57"/>
        <v/>
      </c>
      <c r="I263" s="236" t="str">
        <f t="shared" si="58"/>
        <v/>
      </c>
      <c r="K263" s="236" t="str">
        <f t="shared" si="59"/>
        <v/>
      </c>
      <c r="M263" s="236" t="str">
        <f t="shared" si="60"/>
        <v/>
      </c>
      <c r="O263" s="236" t="str">
        <f t="shared" si="61"/>
        <v/>
      </c>
      <c r="Q263" s="236" t="str">
        <f t="shared" si="62"/>
        <v/>
      </c>
      <c r="S263" s="236" t="str">
        <f t="shared" si="63"/>
        <v/>
      </c>
      <c r="U263" s="236" t="str">
        <f t="shared" si="64"/>
        <v/>
      </c>
      <c r="W263" s="236" t="str">
        <f t="shared" si="65"/>
        <v/>
      </c>
      <c r="Y263" s="236" t="str">
        <f t="shared" si="66"/>
        <v/>
      </c>
      <c r="AA263" s="236" t="str">
        <f t="shared" si="67"/>
        <v/>
      </c>
      <c r="AC263" s="236" t="str">
        <f t="shared" si="68"/>
        <v/>
      </c>
      <c r="AE263" s="236" t="str">
        <f t="shared" si="69"/>
        <v/>
      </c>
      <c r="AG263" s="236" t="str">
        <f t="shared" si="70"/>
        <v/>
      </c>
      <c r="AI263" s="236" t="str">
        <f t="shared" si="71"/>
        <v/>
      </c>
      <c r="AK263" s="236" t="str">
        <f t="shared" si="72"/>
        <v/>
      </c>
      <c r="AM263" s="236" t="str">
        <f t="shared" si="73"/>
        <v/>
      </c>
      <c r="AO263" s="236" t="str">
        <f t="shared" si="74"/>
        <v/>
      </c>
      <c r="AQ263" s="236" t="str">
        <f t="shared" si="75"/>
        <v/>
      </c>
    </row>
    <row r="264" spans="5:43" x14ac:dyDescent="0.25">
      <c r="E264" s="236" t="str">
        <f t="shared" si="57"/>
        <v/>
      </c>
      <c r="G264" s="236" t="str">
        <f t="shared" si="57"/>
        <v/>
      </c>
      <c r="I264" s="236" t="str">
        <f t="shared" si="58"/>
        <v/>
      </c>
      <c r="K264" s="236" t="str">
        <f t="shared" si="59"/>
        <v/>
      </c>
      <c r="M264" s="236" t="str">
        <f t="shared" si="60"/>
        <v/>
      </c>
      <c r="O264" s="236" t="str">
        <f t="shared" si="61"/>
        <v/>
      </c>
      <c r="Q264" s="236" t="str">
        <f t="shared" si="62"/>
        <v/>
      </c>
      <c r="S264" s="236" t="str">
        <f t="shared" si="63"/>
        <v/>
      </c>
      <c r="U264" s="236" t="str">
        <f t="shared" si="64"/>
        <v/>
      </c>
      <c r="W264" s="236" t="str">
        <f t="shared" si="65"/>
        <v/>
      </c>
      <c r="Y264" s="236" t="str">
        <f t="shared" si="66"/>
        <v/>
      </c>
      <c r="AA264" s="236" t="str">
        <f t="shared" si="67"/>
        <v/>
      </c>
      <c r="AC264" s="236" t="str">
        <f t="shared" si="68"/>
        <v/>
      </c>
      <c r="AE264" s="236" t="str">
        <f t="shared" si="69"/>
        <v/>
      </c>
      <c r="AG264" s="236" t="str">
        <f t="shared" si="70"/>
        <v/>
      </c>
      <c r="AI264" s="236" t="str">
        <f t="shared" si="71"/>
        <v/>
      </c>
      <c r="AK264" s="236" t="str">
        <f t="shared" si="72"/>
        <v/>
      </c>
      <c r="AM264" s="236" t="str">
        <f t="shared" si="73"/>
        <v/>
      </c>
      <c r="AO264" s="236" t="str">
        <f t="shared" si="74"/>
        <v/>
      </c>
      <c r="AQ264" s="236" t="str">
        <f t="shared" si="75"/>
        <v/>
      </c>
    </row>
    <row r="265" spans="5:43" x14ac:dyDescent="0.25">
      <c r="E265" s="236" t="str">
        <f t="shared" si="57"/>
        <v/>
      </c>
      <c r="G265" s="236" t="str">
        <f t="shared" si="57"/>
        <v/>
      </c>
      <c r="I265" s="236" t="str">
        <f t="shared" si="58"/>
        <v/>
      </c>
      <c r="K265" s="236" t="str">
        <f t="shared" si="59"/>
        <v/>
      </c>
      <c r="M265" s="236" t="str">
        <f t="shared" si="60"/>
        <v/>
      </c>
      <c r="O265" s="236" t="str">
        <f t="shared" si="61"/>
        <v/>
      </c>
      <c r="Q265" s="236" t="str">
        <f t="shared" si="62"/>
        <v/>
      </c>
      <c r="S265" s="236" t="str">
        <f t="shared" si="63"/>
        <v/>
      </c>
      <c r="U265" s="236" t="str">
        <f t="shared" si="64"/>
        <v/>
      </c>
      <c r="W265" s="236" t="str">
        <f t="shared" si="65"/>
        <v/>
      </c>
      <c r="Y265" s="236" t="str">
        <f t="shared" si="66"/>
        <v/>
      </c>
      <c r="AA265" s="236" t="str">
        <f t="shared" si="67"/>
        <v/>
      </c>
      <c r="AC265" s="236" t="str">
        <f t="shared" si="68"/>
        <v/>
      </c>
      <c r="AE265" s="236" t="str">
        <f t="shared" si="69"/>
        <v/>
      </c>
      <c r="AG265" s="236" t="str">
        <f t="shared" si="70"/>
        <v/>
      </c>
      <c r="AI265" s="236" t="str">
        <f t="shared" si="71"/>
        <v/>
      </c>
      <c r="AK265" s="236" t="str">
        <f t="shared" si="72"/>
        <v/>
      </c>
      <c r="AM265" s="236" t="str">
        <f t="shared" si="73"/>
        <v/>
      </c>
      <c r="AO265" s="236" t="str">
        <f t="shared" si="74"/>
        <v/>
      </c>
      <c r="AQ265" s="236" t="str">
        <f t="shared" si="75"/>
        <v/>
      </c>
    </row>
    <row r="266" spans="5:43" x14ac:dyDescent="0.25">
      <c r="E266" s="236" t="str">
        <f t="shared" si="57"/>
        <v/>
      </c>
      <c r="G266" s="236" t="str">
        <f t="shared" si="57"/>
        <v/>
      </c>
      <c r="I266" s="236" t="str">
        <f t="shared" si="58"/>
        <v/>
      </c>
      <c r="K266" s="236" t="str">
        <f t="shared" si="59"/>
        <v/>
      </c>
      <c r="M266" s="236" t="str">
        <f t="shared" si="60"/>
        <v/>
      </c>
      <c r="O266" s="236" t="str">
        <f t="shared" si="61"/>
        <v/>
      </c>
      <c r="Q266" s="236" t="str">
        <f t="shared" si="62"/>
        <v/>
      </c>
      <c r="S266" s="236" t="str">
        <f t="shared" si="63"/>
        <v/>
      </c>
      <c r="U266" s="236" t="str">
        <f t="shared" si="64"/>
        <v/>
      </c>
      <c r="W266" s="236" t="str">
        <f t="shared" si="65"/>
        <v/>
      </c>
      <c r="Y266" s="236" t="str">
        <f t="shared" si="66"/>
        <v/>
      </c>
      <c r="AA266" s="236" t="str">
        <f t="shared" si="67"/>
        <v/>
      </c>
      <c r="AC266" s="236" t="str">
        <f t="shared" si="68"/>
        <v/>
      </c>
      <c r="AE266" s="236" t="str">
        <f t="shared" si="69"/>
        <v/>
      </c>
      <c r="AG266" s="236" t="str">
        <f t="shared" si="70"/>
        <v/>
      </c>
      <c r="AI266" s="236" t="str">
        <f t="shared" si="71"/>
        <v/>
      </c>
      <c r="AK266" s="236" t="str">
        <f t="shared" si="72"/>
        <v/>
      </c>
      <c r="AM266" s="236" t="str">
        <f t="shared" si="73"/>
        <v/>
      </c>
      <c r="AO266" s="236" t="str">
        <f t="shared" si="74"/>
        <v/>
      </c>
      <c r="AQ266" s="236" t="str">
        <f t="shared" si="75"/>
        <v/>
      </c>
    </row>
    <row r="267" spans="5:43" x14ac:dyDescent="0.25">
      <c r="E267" s="236" t="str">
        <f t="shared" si="57"/>
        <v/>
      </c>
      <c r="G267" s="236" t="str">
        <f t="shared" si="57"/>
        <v/>
      </c>
      <c r="I267" s="236" t="str">
        <f t="shared" si="58"/>
        <v/>
      </c>
      <c r="K267" s="236" t="str">
        <f t="shared" si="59"/>
        <v/>
      </c>
      <c r="M267" s="236" t="str">
        <f t="shared" si="60"/>
        <v/>
      </c>
      <c r="O267" s="236" t="str">
        <f t="shared" si="61"/>
        <v/>
      </c>
      <c r="Q267" s="236" t="str">
        <f t="shared" si="62"/>
        <v/>
      </c>
      <c r="S267" s="236" t="str">
        <f t="shared" si="63"/>
        <v/>
      </c>
      <c r="U267" s="236" t="str">
        <f t="shared" si="64"/>
        <v/>
      </c>
      <c r="W267" s="236" t="str">
        <f t="shared" si="65"/>
        <v/>
      </c>
      <c r="Y267" s="236" t="str">
        <f t="shared" si="66"/>
        <v/>
      </c>
      <c r="AA267" s="236" t="str">
        <f t="shared" si="67"/>
        <v/>
      </c>
      <c r="AC267" s="236" t="str">
        <f t="shared" si="68"/>
        <v/>
      </c>
      <c r="AE267" s="236" t="str">
        <f t="shared" si="69"/>
        <v/>
      </c>
      <c r="AG267" s="236" t="str">
        <f t="shared" si="70"/>
        <v/>
      </c>
      <c r="AI267" s="236" t="str">
        <f t="shared" si="71"/>
        <v/>
      </c>
      <c r="AK267" s="236" t="str">
        <f t="shared" si="72"/>
        <v/>
      </c>
      <c r="AM267" s="236" t="str">
        <f t="shared" si="73"/>
        <v/>
      </c>
      <c r="AO267" s="236" t="str">
        <f t="shared" si="74"/>
        <v/>
      </c>
      <c r="AQ267" s="236" t="str">
        <f t="shared" si="75"/>
        <v/>
      </c>
    </row>
    <row r="268" spans="5:43" x14ac:dyDescent="0.25">
      <c r="E268" s="236" t="str">
        <f t="shared" ref="E268:G299" si="76">IF(OR($B268=0,D268=0),"",D268/$B268)</f>
        <v/>
      </c>
      <c r="G268" s="236" t="str">
        <f t="shared" si="76"/>
        <v/>
      </c>
      <c r="I268" s="236" t="str">
        <f t="shared" ref="I268:I299" si="77">IF(OR($B268=0,H268=0),"",H268/$B268)</f>
        <v/>
      </c>
      <c r="K268" s="236" t="str">
        <f t="shared" ref="K268:K299" si="78">IF(OR($B268=0,J268=0),"",J268/$B268)</f>
        <v/>
      </c>
      <c r="M268" s="236" t="str">
        <f t="shared" ref="M268:M299" si="79">IF(OR($B268=0,L268=0),"",L268/$B268)</f>
        <v/>
      </c>
      <c r="O268" s="236" t="str">
        <f t="shared" ref="O268:O299" si="80">IF(OR($B268=0,N268=0),"",N268/$B268)</f>
        <v/>
      </c>
      <c r="Q268" s="236" t="str">
        <f t="shared" ref="Q268:Q299" si="81">IF(OR($B268=0,P268=0),"",P268/$B268)</f>
        <v/>
      </c>
      <c r="S268" s="236" t="str">
        <f t="shared" ref="S268:S299" si="82">IF(OR($B268=0,R268=0),"",R268/$B268)</f>
        <v/>
      </c>
      <c r="U268" s="236" t="str">
        <f t="shared" ref="U268:U299" si="83">IF(OR($B268=0,T268=0),"",T268/$B268)</f>
        <v/>
      </c>
      <c r="W268" s="236" t="str">
        <f t="shared" ref="W268:W299" si="84">IF(OR($B268=0,V268=0),"",V268/$B268)</f>
        <v/>
      </c>
      <c r="Y268" s="236" t="str">
        <f t="shared" ref="Y268:Y299" si="85">IF(OR($B268=0,X268=0),"",X268/$B268)</f>
        <v/>
      </c>
      <c r="AA268" s="236" t="str">
        <f t="shared" ref="AA268:AA299" si="86">IF(OR($B268=0,Z268=0),"",Z268/$B268)</f>
        <v/>
      </c>
      <c r="AC268" s="236" t="str">
        <f t="shared" ref="AC268:AC299" si="87">IF(OR($B268=0,AB268=0),"",AB268/$B268)</f>
        <v/>
      </c>
      <c r="AE268" s="236" t="str">
        <f t="shared" ref="AE268:AE299" si="88">IF(OR($B268=0,AD268=0),"",AD268/$B268)</f>
        <v/>
      </c>
      <c r="AG268" s="236" t="str">
        <f t="shared" ref="AG268:AG299" si="89">IF(OR($B268=0,AF268=0),"",AF268/$B268)</f>
        <v/>
      </c>
      <c r="AI268" s="236" t="str">
        <f t="shared" ref="AI268:AI299" si="90">IF(OR($B268=0,AH268=0),"",AH268/$B268)</f>
        <v/>
      </c>
      <c r="AK268" s="236" t="str">
        <f t="shared" ref="AK268:AK299" si="91">IF(OR($B268=0,AJ268=0),"",AJ268/$B268)</f>
        <v/>
      </c>
      <c r="AM268" s="236" t="str">
        <f t="shared" ref="AM268:AM299" si="92">IF(OR($B268=0,AL268=0),"",AL268/$B268)</f>
        <v/>
      </c>
      <c r="AO268" s="236" t="str">
        <f t="shared" ref="AO268:AO299" si="93">IF(OR($B268=0,AN268=0),"",AN268/$B268)</f>
        <v/>
      </c>
      <c r="AQ268" s="236" t="str">
        <f t="shared" ref="AQ268:AQ299" si="94">IF(OR($B268=0,AP268=0),"",AP268/$B268)</f>
        <v/>
      </c>
    </row>
    <row r="269" spans="5:43" x14ac:dyDescent="0.25">
      <c r="E269" s="236" t="str">
        <f t="shared" si="76"/>
        <v/>
      </c>
      <c r="G269" s="236" t="str">
        <f t="shared" si="76"/>
        <v/>
      </c>
      <c r="I269" s="236" t="str">
        <f t="shared" si="77"/>
        <v/>
      </c>
      <c r="K269" s="236" t="str">
        <f t="shared" si="78"/>
        <v/>
      </c>
      <c r="M269" s="236" t="str">
        <f t="shared" si="79"/>
        <v/>
      </c>
      <c r="O269" s="236" t="str">
        <f t="shared" si="80"/>
        <v/>
      </c>
      <c r="Q269" s="236" t="str">
        <f t="shared" si="81"/>
        <v/>
      </c>
      <c r="S269" s="236" t="str">
        <f t="shared" si="82"/>
        <v/>
      </c>
      <c r="U269" s="236" t="str">
        <f t="shared" si="83"/>
        <v/>
      </c>
      <c r="W269" s="236" t="str">
        <f t="shared" si="84"/>
        <v/>
      </c>
      <c r="Y269" s="236" t="str">
        <f t="shared" si="85"/>
        <v/>
      </c>
      <c r="AA269" s="236" t="str">
        <f t="shared" si="86"/>
        <v/>
      </c>
      <c r="AC269" s="236" t="str">
        <f t="shared" si="87"/>
        <v/>
      </c>
      <c r="AE269" s="236" t="str">
        <f t="shared" si="88"/>
        <v/>
      </c>
      <c r="AG269" s="236" t="str">
        <f t="shared" si="89"/>
        <v/>
      </c>
      <c r="AI269" s="236" t="str">
        <f t="shared" si="90"/>
        <v/>
      </c>
      <c r="AK269" s="236" t="str">
        <f t="shared" si="91"/>
        <v/>
      </c>
      <c r="AM269" s="236" t="str">
        <f t="shared" si="92"/>
        <v/>
      </c>
      <c r="AO269" s="236" t="str">
        <f t="shared" si="93"/>
        <v/>
      </c>
      <c r="AQ269" s="236" t="str">
        <f t="shared" si="94"/>
        <v/>
      </c>
    </row>
    <row r="270" spans="5:43" x14ac:dyDescent="0.25">
      <c r="E270" s="236" t="str">
        <f t="shared" si="76"/>
        <v/>
      </c>
      <c r="G270" s="236" t="str">
        <f t="shared" si="76"/>
        <v/>
      </c>
      <c r="I270" s="236" t="str">
        <f t="shared" si="77"/>
        <v/>
      </c>
      <c r="K270" s="236" t="str">
        <f t="shared" si="78"/>
        <v/>
      </c>
      <c r="M270" s="236" t="str">
        <f t="shared" si="79"/>
        <v/>
      </c>
      <c r="O270" s="236" t="str">
        <f t="shared" si="80"/>
        <v/>
      </c>
      <c r="Q270" s="236" t="str">
        <f t="shared" si="81"/>
        <v/>
      </c>
      <c r="S270" s="236" t="str">
        <f t="shared" si="82"/>
        <v/>
      </c>
      <c r="U270" s="236" t="str">
        <f t="shared" si="83"/>
        <v/>
      </c>
      <c r="W270" s="236" t="str">
        <f t="shared" si="84"/>
        <v/>
      </c>
      <c r="Y270" s="236" t="str">
        <f t="shared" si="85"/>
        <v/>
      </c>
      <c r="AA270" s="236" t="str">
        <f t="shared" si="86"/>
        <v/>
      </c>
      <c r="AC270" s="236" t="str">
        <f t="shared" si="87"/>
        <v/>
      </c>
      <c r="AE270" s="236" t="str">
        <f t="shared" si="88"/>
        <v/>
      </c>
      <c r="AG270" s="236" t="str">
        <f t="shared" si="89"/>
        <v/>
      </c>
      <c r="AI270" s="236" t="str">
        <f t="shared" si="90"/>
        <v/>
      </c>
      <c r="AK270" s="236" t="str">
        <f t="shared" si="91"/>
        <v/>
      </c>
      <c r="AM270" s="236" t="str">
        <f t="shared" si="92"/>
        <v/>
      </c>
      <c r="AO270" s="236" t="str">
        <f t="shared" si="93"/>
        <v/>
      </c>
      <c r="AQ270" s="236" t="str">
        <f t="shared" si="94"/>
        <v/>
      </c>
    </row>
    <row r="271" spans="5:43" x14ac:dyDescent="0.25">
      <c r="E271" s="236" t="str">
        <f t="shared" si="76"/>
        <v/>
      </c>
      <c r="G271" s="236" t="str">
        <f t="shared" si="76"/>
        <v/>
      </c>
      <c r="I271" s="236" t="str">
        <f t="shared" si="77"/>
        <v/>
      </c>
      <c r="K271" s="236" t="str">
        <f t="shared" si="78"/>
        <v/>
      </c>
      <c r="M271" s="236" t="str">
        <f t="shared" si="79"/>
        <v/>
      </c>
      <c r="O271" s="236" t="str">
        <f t="shared" si="80"/>
        <v/>
      </c>
      <c r="Q271" s="236" t="str">
        <f t="shared" si="81"/>
        <v/>
      </c>
      <c r="S271" s="236" t="str">
        <f t="shared" si="82"/>
        <v/>
      </c>
      <c r="U271" s="236" t="str">
        <f t="shared" si="83"/>
        <v/>
      </c>
      <c r="W271" s="236" t="str">
        <f t="shared" si="84"/>
        <v/>
      </c>
      <c r="Y271" s="236" t="str">
        <f t="shared" si="85"/>
        <v/>
      </c>
      <c r="AA271" s="236" t="str">
        <f t="shared" si="86"/>
        <v/>
      </c>
      <c r="AC271" s="236" t="str">
        <f t="shared" si="87"/>
        <v/>
      </c>
      <c r="AE271" s="236" t="str">
        <f t="shared" si="88"/>
        <v/>
      </c>
      <c r="AG271" s="236" t="str">
        <f t="shared" si="89"/>
        <v/>
      </c>
      <c r="AI271" s="236" t="str">
        <f t="shared" si="90"/>
        <v/>
      </c>
      <c r="AK271" s="236" t="str">
        <f t="shared" si="91"/>
        <v/>
      </c>
      <c r="AM271" s="236" t="str">
        <f t="shared" si="92"/>
        <v/>
      </c>
      <c r="AO271" s="236" t="str">
        <f t="shared" si="93"/>
        <v/>
      </c>
      <c r="AQ271" s="236" t="str">
        <f t="shared" si="94"/>
        <v/>
      </c>
    </row>
    <row r="272" spans="5:43" x14ac:dyDescent="0.25">
      <c r="E272" s="236" t="str">
        <f t="shared" si="76"/>
        <v/>
      </c>
      <c r="G272" s="236" t="str">
        <f t="shared" si="76"/>
        <v/>
      </c>
      <c r="I272" s="236" t="str">
        <f t="shared" si="77"/>
        <v/>
      </c>
      <c r="K272" s="236" t="str">
        <f t="shared" si="78"/>
        <v/>
      </c>
      <c r="M272" s="236" t="str">
        <f t="shared" si="79"/>
        <v/>
      </c>
      <c r="O272" s="236" t="str">
        <f t="shared" si="80"/>
        <v/>
      </c>
      <c r="Q272" s="236" t="str">
        <f t="shared" si="81"/>
        <v/>
      </c>
      <c r="S272" s="236" t="str">
        <f t="shared" si="82"/>
        <v/>
      </c>
      <c r="U272" s="236" t="str">
        <f t="shared" si="83"/>
        <v/>
      </c>
      <c r="W272" s="236" t="str">
        <f t="shared" si="84"/>
        <v/>
      </c>
      <c r="Y272" s="236" t="str">
        <f t="shared" si="85"/>
        <v/>
      </c>
      <c r="AA272" s="236" t="str">
        <f t="shared" si="86"/>
        <v/>
      </c>
      <c r="AC272" s="236" t="str">
        <f t="shared" si="87"/>
        <v/>
      </c>
      <c r="AE272" s="236" t="str">
        <f t="shared" si="88"/>
        <v/>
      </c>
      <c r="AG272" s="236" t="str">
        <f t="shared" si="89"/>
        <v/>
      </c>
      <c r="AI272" s="236" t="str">
        <f t="shared" si="90"/>
        <v/>
      </c>
      <c r="AK272" s="236" t="str">
        <f t="shared" si="91"/>
        <v/>
      </c>
      <c r="AM272" s="236" t="str">
        <f t="shared" si="92"/>
        <v/>
      </c>
      <c r="AO272" s="236" t="str">
        <f t="shared" si="93"/>
        <v/>
      </c>
      <c r="AQ272" s="236" t="str">
        <f t="shared" si="94"/>
        <v/>
      </c>
    </row>
    <row r="273" spans="5:43" x14ac:dyDescent="0.25">
      <c r="E273" s="236" t="str">
        <f t="shared" si="76"/>
        <v/>
      </c>
      <c r="G273" s="236" t="str">
        <f t="shared" si="76"/>
        <v/>
      </c>
      <c r="I273" s="236" t="str">
        <f t="shared" si="77"/>
        <v/>
      </c>
      <c r="K273" s="236" t="str">
        <f t="shared" si="78"/>
        <v/>
      </c>
      <c r="M273" s="236" t="str">
        <f t="shared" si="79"/>
        <v/>
      </c>
      <c r="O273" s="236" t="str">
        <f t="shared" si="80"/>
        <v/>
      </c>
      <c r="Q273" s="236" t="str">
        <f t="shared" si="81"/>
        <v/>
      </c>
      <c r="S273" s="236" t="str">
        <f t="shared" si="82"/>
        <v/>
      </c>
      <c r="U273" s="236" t="str">
        <f t="shared" si="83"/>
        <v/>
      </c>
      <c r="W273" s="236" t="str">
        <f t="shared" si="84"/>
        <v/>
      </c>
      <c r="Y273" s="236" t="str">
        <f t="shared" si="85"/>
        <v/>
      </c>
      <c r="AA273" s="236" t="str">
        <f t="shared" si="86"/>
        <v/>
      </c>
      <c r="AC273" s="236" t="str">
        <f t="shared" si="87"/>
        <v/>
      </c>
      <c r="AE273" s="236" t="str">
        <f t="shared" si="88"/>
        <v/>
      </c>
      <c r="AG273" s="236" t="str">
        <f t="shared" si="89"/>
        <v/>
      </c>
      <c r="AI273" s="236" t="str">
        <f t="shared" si="90"/>
        <v/>
      </c>
      <c r="AK273" s="236" t="str">
        <f t="shared" si="91"/>
        <v/>
      </c>
      <c r="AM273" s="236" t="str">
        <f t="shared" si="92"/>
        <v/>
      </c>
      <c r="AO273" s="236" t="str">
        <f t="shared" si="93"/>
        <v/>
      </c>
      <c r="AQ273" s="236" t="str">
        <f t="shared" si="94"/>
        <v/>
      </c>
    </row>
    <row r="274" spans="5:43" x14ac:dyDescent="0.25">
      <c r="E274" s="236" t="str">
        <f t="shared" si="76"/>
        <v/>
      </c>
      <c r="G274" s="236" t="str">
        <f t="shared" si="76"/>
        <v/>
      </c>
      <c r="I274" s="236" t="str">
        <f t="shared" si="77"/>
        <v/>
      </c>
      <c r="K274" s="236" t="str">
        <f t="shared" si="78"/>
        <v/>
      </c>
      <c r="M274" s="236" t="str">
        <f t="shared" si="79"/>
        <v/>
      </c>
      <c r="O274" s="236" t="str">
        <f t="shared" si="80"/>
        <v/>
      </c>
      <c r="Q274" s="236" t="str">
        <f t="shared" si="81"/>
        <v/>
      </c>
      <c r="S274" s="236" t="str">
        <f t="shared" si="82"/>
        <v/>
      </c>
      <c r="U274" s="236" t="str">
        <f t="shared" si="83"/>
        <v/>
      </c>
      <c r="W274" s="236" t="str">
        <f t="shared" si="84"/>
        <v/>
      </c>
      <c r="Y274" s="236" t="str">
        <f t="shared" si="85"/>
        <v/>
      </c>
      <c r="AA274" s="236" t="str">
        <f t="shared" si="86"/>
        <v/>
      </c>
      <c r="AC274" s="236" t="str">
        <f t="shared" si="87"/>
        <v/>
      </c>
      <c r="AE274" s="236" t="str">
        <f t="shared" si="88"/>
        <v/>
      </c>
      <c r="AG274" s="236" t="str">
        <f t="shared" si="89"/>
        <v/>
      </c>
      <c r="AI274" s="236" t="str">
        <f t="shared" si="90"/>
        <v/>
      </c>
      <c r="AK274" s="236" t="str">
        <f t="shared" si="91"/>
        <v/>
      </c>
      <c r="AM274" s="236" t="str">
        <f t="shared" si="92"/>
        <v/>
      </c>
      <c r="AO274" s="236" t="str">
        <f t="shared" si="93"/>
        <v/>
      </c>
      <c r="AQ274" s="236" t="str">
        <f t="shared" si="94"/>
        <v/>
      </c>
    </row>
    <row r="275" spans="5:43" x14ac:dyDescent="0.25">
      <c r="E275" s="236" t="str">
        <f t="shared" si="76"/>
        <v/>
      </c>
      <c r="G275" s="236" t="str">
        <f t="shared" si="76"/>
        <v/>
      </c>
      <c r="I275" s="236" t="str">
        <f t="shared" si="77"/>
        <v/>
      </c>
      <c r="K275" s="236" t="str">
        <f t="shared" si="78"/>
        <v/>
      </c>
      <c r="M275" s="236" t="str">
        <f t="shared" si="79"/>
        <v/>
      </c>
      <c r="O275" s="236" t="str">
        <f t="shared" si="80"/>
        <v/>
      </c>
      <c r="Q275" s="236" t="str">
        <f t="shared" si="81"/>
        <v/>
      </c>
      <c r="S275" s="236" t="str">
        <f t="shared" si="82"/>
        <v/>
      </c>
      <c r="U275" s="236" t="str">
        <f t="shared" si="83"/>
        <v/>
      </c>
      <c r="W275" s="236" t="str">
        <f t="shared" si="84"/>
        <v/>
      </c>
      <c r="Y275" s="236" t="str">
        <f t="shared" si="85"/>
        <v/>
      </c>
      <c r="AA275" s="236" t="str">
        <f t="shared" si="86"/>
        <v/>
      </c>
      <c r="AC275" s="236" t="str">
        <f t="shared" si="87"/>
        <v/>
      </c>
      <c r="AE275" s="236" t="str">
        <f t="shared" si="88"/>
        <v/>
      </c>
      <c r="AG275" s="236" t="str">
        <f t="shared" si="89"/>
        <v/>
      </c>
      <c r="AI275" s="236" t="str">
        <f t="shared" si="90"/>
        <v/>
      </c>
      <c r="AK275" s="236" t="str">
        <f t="shared" si="91"/>
        <v/>
      </c>
      <c r="AM275" s="236" t="str">
        <f t="shared" si="92"/>
        <v/>
      </c>
      <c r="AO275" s="236" t="str">
        <f t="shared" si="93"/>
        <v/>
      </c>
      <c r="AQ275" s="236" t="str">
        <f t="shared" si="94"/>
        <v/>
      </c>
    </row>
    <row r="276" spans="5:43" x14ac:dyDescent="0.25">
      <c r="E276" s="236" t="str">
        <f t="shared" si="76"/>
        <v/>
      </c>
      <c r="G276" s="236" t="str">
        <f t="shared" si="76"/>
        <v/>
      </c>
      <c r="I276" s="236" t="str">
        <f t="shared" si="77"/>
        <v/>
      </c>
      <c r="K276" s="236" t="str">
        <f t="shared" si="78"/>
        <v/>
      </c>
      <c r="M276" s="236" t="str">
        <f t="shared" si="79"/>
        <v/>
      </c>
      <c r="O276" s="236" t="str">
        <f t="shared" si="80"/>
        <v/>
      </c>
      <c r="Q276" s="236" t="str">
        <f t="shared" si="81"/>
        <v/>
      </c>
      <c r="S276" s="236" t="str">
        <f t="shared" si="82"/>
        <v/>
      </c>
      <c r="U276" s="236" t="str">
        <f t="shared" si="83"/>
        <v/>
      </c>
      <c r="W276" s="236" t="str">
        <f t="shared" si="84"/>
        <v/>
      </c>
      <c r="Y276" s="236" t="str">
        <f t="shared" si="85"/>
        <v/>
      </c>
      <c r="AA276" s="236" t="str">
        <f t="shared" si="86"/>
        <v/>
      </c>
      <c r="AC276" s="236" t="str">
        <f t="shared" si="87"/>
        <v/>
      </c>
      <c r="AE276" s="236" t="str">
        <f t="shared" si="88"/>
        <v/>
      </c>
      <c r="AG276" s="236" t="str">
        <f t="shared" si="89"/>
        <v/>
      </c>
      <c r="AI276" s="236" t="str">
        <f t="shared" si="90"/>
        <v/>
      </c>
      <c r="AK276" s="236" t="str">
        <f t="shared" si="91"/>
        <v/>
      </c>
      <c r="AM276" s="236" t="str">
        <f t="shared" si="92"/>
        <v/>
      </c>
      <c r="AO276" s="236" t="str">
        <f t="shared" si="93"/>
        <v/>
      </c>
      <c r="AQ276" s="236" t="str">
        <f t="shared" si="94"/>
        <v/>
      </c>
    </row>
    <row r="277" spans="5:43" x14ac:dyDescent="0.25">
      <c r="E277" s="236" t="str">
        <f t="shared" si="76"/>
        <v/>
      </c>
      <c r="G277" s="236" t="str">
        <f t="shared" si="76"/>
        <v/>
      </c>
      <c r="I277" s="236" t="str">
        <f t="shared" si="77"/>
        <v/>
      </c>
      <c r="K277" s="236" t="str">
        <f t="shared" si="78"/>
        <v/>
      </c>
      <c r="M277" s="236" t="str">
        <f t="shared" si="79"/>
        <v/>
      </c>
      <c r="O277" s="236" t="str">
        <f t="shared" si="80"/>
        <v/>
      </c>
      <c r="Q277" s="236" t="str">
        <f t="shared" si="81"/>
        <v/>
      </c>
      <c r="S277" s="236" t="str">
        <f t="shared" si="82"/>
        <v/>
      </c>
      <c r="U277" s="236" t="str">
        <f t="shared" si="83"/>
        <v/>
      </c>
      <c r="W277" s="236" t="str">
        <f t="shared" si="84"/>
        <v/>
      </c>
      <c r="Y277" s="236" t="str">
        <f t="shared" si="85"/>
        <v/>
      </c>
      <c r="AA277" s="236" t="str">
        <f t="shared" si="86"/>
        <v/>
      </c>
      <c r="AC277" s="236" t="str">
        <f t="shared" si="87"/>
        <v/>
      </c>
      <c r="AE277" s="236" t="str">
        <f t="shared" si="88"/>
        <v/>
      </c>
      <c r="AG277" s="236" t="str">
        <f t="shared" si="89"/>
        <v/>
      </c>
      <c r="AI277" s="236" t="str">
        <f t="shared" si="90"/>
        <v/>
      </c>
      <c r="AK277" s="236" t="str">
        <f t="shared" si="91"/>
        <v/>
      </c>
      <c r="AM277" s="236" t="str">
        <f t="shared" si="92"/>
        <v/>
      </c>
      <c r="AO277" s="236" t="str">
        <f t="shared" si="93"/>
        <v/>
      </c>
      <c r="AQ277" s="236" t="str">
        <f t="shared" si="94"/>
        <v/>
      </c>
    </row>
    <row r="278" spans="5:43" x14ac:dyDescent="0.25">
      <c r="E278" s="236" t="str">
        <f t="shared" si="76"/>
        <v/>
      </c>
      <c r="G278" s="236" t="str">
        <f t="shared" si="76"/>
        <v/>
      </c>
      <c r="I278" s="236" t="str">
        <f t="shared" si="77"/>
        <v/>
      </c>
      <c r="K278" s="236" t="str">
        <f t="shared" si="78"/>
        <v/>
      </c>
      <c r="M278" s="236" t="str">
        <f t="shared" si="79"/>
        <v/>
      </c>
      <c r="O278" s="236" t="str">
        <f t="shared" si="80"/>
        <v/>
      </c>
      <c r="Q278" s="236" t="str">
        <f t="shared" si="81"/>
        <v/>
      </c>
      <c r="S278" s="236" t="str">
        <f t="shared" si="82"/>
        <v/>
      </c>
      <c r="U278" s="236" t="str">
        <f t="shared" si="83"/>
        <v/>
      </c>
      <c r="W278" s="236" t="str">
        <f t="shared" si="84"/>
        <v/>
      </c>
      <c r="Y278" s="236" t="str">
        <f t="shared" si="85"/>
        <v/>
      </c>
      <c r="AA278" s="236" t="str">
        <f t="shared" si="86"/>
        <v/>
      </c>
      <c r="AC278" s="236" t="str">
        <f t="shared" si="87"/>
        <v/>
      </c>
      <c r="AE278" s="236" t="str">
        <f t="shared" si="88"/>
        <v/>
      </c>
      <c r="AG278" s="236" t="str">
        <f t="shared" si="89"/>
        <v/>
      </c>
      <c r="AI278" s="236" t="str">
        <f t="shared" si="90"/>
        <v/>
      </c>
      <c r="AK278" s="236" t="str">
        <f t="shared" si="91"/>
        <v/>
      </c>
      <c r="AM278" s="236" t="str">
        <f t="shared" si="92"/>
        <v/>
      </c>
      <c r="AO278" s="236" t="str">
        <f t="shared" si="93"/>
        <v/>
      </c>
      <c r="AQ278" s="236" t="str">
        <f t="shared" si="94"/>
        <v/>
      </c>
    </row>
    <row r="279" spans="5:43" x14ac:dyDescent="0.25">
      <c r="E279" s="236" t="str">
        <f t="shared" si="76"/>
        <v/>
      </c>
      <c r="G279" s="236" t="str">
        <f t="shared" si="76"/>
        <v/>
      </c>
      <c r="I279" s="236" t="str">
        <f t="shared" si="77"/>
        <v/>
      </c>
      <c r="K279" s="236" t="str">
        <f t="shared" si="78"/>
        <v/>
      </c>
      <c r="M279" s="236" t="str">
        <f t="shared" si="79"/>
        <v/>
      </c>
      <c r="O279" s="236" t="str">
        <f t="shared" si="80"/>
        <v/>
      </c>
      <c r="Q279" s="236" t="str">
        <f t="shared" si="81"/>
        <v/>
      </c>
      <c r="S279" s="236" t="str">
        <f t="shared" si="82"/>
        <v/>
      </c>
      <c r="U279" s="236" t="str">
        <f t="shared" si="83"/>
        <v/>
      </c>
      <c r="W279" s="236" t="str">
        <f t="shared" si="84"/>
        <v/>
      </c>
      <c r="Y279" s="236" t="str">
        <f t="shared" si="85"/>
        <v/>
      </c>
      <c r="AA279" s="236" t="str">
        <f t="shared" si="86"/>
        <v/>
      </c>
      <c r="AC279" s="236" t="str">
        <f t="shared" si="87"/>
        <v/>
      </c>
      <c r="AE279" s="236" t="str">
        <f t="shared" si="88"/>
        <v/>
      </c>
      <c r="AG279" s="236" t="str">
        <f t="shared" si="89"/>
        <v/>
      </c>
      <c r="AI279" s="236" t="str">
        <f t="shared" si="90"/>
        <v/>
      </c>
      <c r="AK279" s="236" t="str">
        <f t="shared" si="91"/>
        <v/>
      </c>
      <c r="AM279" s="236" t="str">
        <f t="shared" si="92"/>
        <v/>
      </c>
      <c r="AO279" s="236" t="str">
        <f t="shared" si="93"/>
        <v/>
      </c>
      <c r="AQ279" s="236" t="str">
        <f t="shared" si="94"/>
        <v/>
      </c>
    </row>
    <row r="280" spans="5:43" x14ac:dyDescent="0.25">
      <c r="E280" s="236" t="str">
        <f t="shared" si="76"/>
        <v/>
      </c>
      <c r="G280" s="236" t="str">
        <f t="shared" si="76"/>
        <v/>
      </c>
      <c r="I280" s="236" t="str">
        <f t="shared" si="77"/>
        <v/>
      </c>
      <c r="K280" s="236" t="str">
        <f t="shared" si="78"/>
        <v/>
      </c>
      <c r="M280" s="236" t="str">
        <f t="shared" si="79"/>
        <v/>
      </c>
      <c r="O280" s="236" t="str">
        <f t="shared" si="80"/>
        <v/>
      </c>
      <c r="Q280" s="236" t="str">
        <f t="shared" si="81"/>
        <v/>
      </c>
      <c r="S280" s="236" t="str">
        <f t="shared" si="82"/>
        <v/>
      </c>
      <c r="U280" s="236" t="str">
        <f t="shared" si="83"/>
        <v/>
      </c>
      <c r="W280" s="236" t="str">
        <f t="shared" si="84"/>
        <v/>
      </c>
      <c r="Y280" s="236" t="str">
        <f t="shared" si="85"/>
        <v/>
      </c>
      <c r="AA280" s="236" t="str">
        <f t="shared" si="86"/>
        <v/>
      </c>
      <c r="AC280" s="236" t="str">
        <f t="shared" si="87"/>
        <v/>
      </c>
      <c r="AE280" s="236" t="str">
        <f t="shared" si="88"/>
        <v/>
      </c>
      <c r="AG280" s="236" t="str">
        <f t="shared" si="89"/>
        <v/>
      </c>
      <c r="AI280" s="236" t="str">
        <f t="shared" si="90"/>
        <v/>
      </c>
      <c r="AK280" s="236" t="str">
        <f t="shared" si="91"/>
        <v/>
      </c>
      <c r="AM280" s="236" t="str">
        <f t="shared" si="92"/>
        <v/>
      </c>
      <c r="AO280" s="236" t="str">
        <f t="shared" si="93"/>
        <v/>
      </c>
      <c r="AQ280" s="236" t="str">
        <f t="shared" si="94"/>
        <v/>
      </c>
    </row>
    <row r="281" spans="5:43" x14ac:dyDescent="0.25">
      <c r="E281" s="236" t="str">
        <f t="shared" si="76"/>
        <v/>
      </c>
      <c r="G281" s="236" t="str">
        <f t="shared" si="76"/>
        <v/>
      </c>
      <c r="I281" s="236" t="str">
        <f t="shared" si="77"/>
        <v/>
      </c>
      <c r="K281" s="236" t="str">
        <f t="shared" si="78"/>
        <v/>
      </c>
      <c r="M281" s="236" t="str">
        <f t="shared" si="79"/>
        <v/>
      </c>
      <c r="O281" s="236" t="str">
        <f t="shared" si="80"/>
        <v/>
      </c>
      <c r="Q281" s="236" t="str">
        <f t="shared" si="81"/>
        <v/>
      </c>
      <c r="S281" s="236" t="str">
        <f t="shared" si="82"/>
        <v/>
      </c>
      <c r="U281" s="236" t="str">
        <f t="shared" si="83"/>
        <v/>
      </c>
      <c r="W281" s="236" t="str">
        <f t="shared" si="84"/>
        <v/>
      </c>
      <c r="Y281" s="236" t="str">
        <f t="shared" si="85"/>
        <v/>
      </c>
      <c r="AA281" s="236" t="str">
        <f t="shared" si="86"/>
        <v/>
      </c>
      <c r="AC281" s="236" t="str">
        <f t="shared" si="87"/>
        <v/>
      </c>
      <c r="AE281" s="236" t="str">
        <f t="shared" si="88"/>
        <v/>
      </c>
      <c r="AG281" s="236" t="str">
        <f t="shared" si="89"/>
        <v/>
      </c>
      <c r="AI281" s="236" t="str">
        <f t="shared" si="90"/>
        <v/>
      </c>
      <c r="AK281" s="236" t="str">
        <f t="shared" si="91"/>
        <v/>
      </c>
      <c r="AM281" s="236" t="str">
        <f t="shared" si="92"/>
        <v/>
      </c>
      <c r="AO281" s="236" t="str">
        <f t="shared" si="93"/>
        <v/>
      </c>
      <c r="AQ281" s="236" t="str">
        <f t="shared" si="94"/>
        <v/>
      </c>
    </row>
    <row r="282" spans="5:43" x14ac:dyDescent="0.25">
      <c r="E282" s="236" t="str">
        <f t="shared" si="76"/>
        <v/>
      </c>
      <c r="G282" s="236" t="str">
        <f t="shared" si="76"/>
        <v/>
      </c>
      <c r="I282" s="236" t="str">
        <f t="shared" si="77"/>
        <v/>
      </c>
      <c r="K282" s="236" t="str">
        <f t="shared" si="78"/>
        <v/>
      </c>
      <c r="M282" s="236" t="str">
        <f t="shared" si="79"/>
        <v/>
      </c>
      <c r="O282" s="236" t="str">
        <f t="shared" si="80"/>
        <v/>
      </c>
      <c r="Q282" s="236" t="str">
        <f t="shared" si="81"/>
        <v/>
      </c>
      <c r="S282" s="236" t="str">
        <f t="shared" si="82"/>
        <v/>
      </c>
      <c r="U282" s="236" t="str">
        <f t="shared" si="83"/>
        <v/>
      </c>
      <c r="W282" s="236" t="str">
        <f t="shared" si="84"/>
        <v/>
      </c>
      <c r="Y282" s="236" t="str">
        <f t="shared" si="85"/>
        <v/>
      </c>
      <c r="AA282" s="236" t="str">
        <f t="shared" si="86"/>
        <v/>
      </c>
      <c r="AC282" s="236" t="str">
        <f t="shared" si="87"/>
        <v/>
      </c>
      <c r="AE282" s="236" t="str">
        <f t="shared" si="88"/>
        <v/>
      </c>
      <c r="AG282" s="236" t="str">
        <f t="shared" si="89"/>
        <v/>
      </c>
      <c r="AI282" s="236" t="str">
        <f t="shared" si="90"/>
        <v/>
      </c>
      <c r="AK282" s="236" t="str">
        <f t="shared" si="91"/>
        <v/>
      </c>
      <c r="AM282" s="236" t="str">
        <f t="shared" si="92"/>
        <v/>
      </c>
      <c r="AO282" s="236" t="str">
        <f t="shared" si="93"/>
        <v/>
      </c>
      <c r="AQ282" s="236" t="str">
        <f t="shared" si="94"/>
        <v/>
      </c>
    </row>
    <row r="283" spans="5:43" x14ac:dyDescent="0.25">
      <c r="E283" s="236" t="str">
        <f t="shared" si="76"/>
        <v/>
      </c>
      <c r="G283" s="236" t="str">
        <f t="shared" si="76"/>
        <v/>
      </c>
      <c r="I283" s="236" t="str">
        <f t="shared" si="77"/>
        <v/>
      </c>
      <c r="K283" s="236" t="str">
        <f t="shared" si="78"/>
        <v/>
      </c>
      <c r="M283" s="236" t="str">
        <f t="shared" si="79"/>
        <v/>
      </c>
      <c r="O283" s="236" t="str">
        <f t="shared" si="80"/>
        <v/>
      </c>
      <c r="Q283" s="236" t="str">
        <f t="shared" si="81"/>
        <v/>
      </c>
      <c r="S283" s="236" t="str">
        <f t="shared" si="82"/>
        <v/>
      </c>
      <c r="U283" s="236" t="str">
        <f t="shared" si="83"/>
        <v/>
      </c>
      <c r="W283" s="236" t="str">
        <f t="shared" si="84"/>
        <v/>
      </c>
      <c r="Y283" s="236" t="str">
        <f t="shared" si="85"/>
        <v/>
      </c>
      <c r="AA283" s="236" t="str">
        <f t="shared" si="86"/>
        <v/>
      </c>
      <c r="AC283" s="236" t="str">
        <f t="shared" si="87"/>
        <v/>
      </c>
      <c r="AE283" s="236" t="str">
        <f t="shared" si="88"/>
        <v/>
      </c>
      <c r="AG283" s="236" t="str">
        <f t="shared" si="89"/>
        <v/>
      </c>
      <c r="AI283" s="236" t="str">
        <f t="shared" si="90"/>
        <v/>
      </c>
      <c r="AK283" s="236" t="str">
        <f t="shared" si="91"/>
        <v/>
      </c>
      <c r="AM283" s="236" t="str">
        <f t="shared" si="92"/>
        <v/>
      </c>
      <c r="AO283" s="236" t="str">
        <f t="shared" si="93"/>
        <v/>
      </c>
      <c r="AQ283" s="236" t="str">
        <f t="shared" si="94"/>
        <v/>
      </c>
    </row>
    <row r="284" spans="5:43" x14ac:dyDescent="0.25">
      <c r="E284" s="236" t="str">
        <f t="shared" si="76"/>
        <v/>
      </c>
      <c r="G284" s="236" t="str">
        <f t="shared" si="76"/>
        <v/>
      </c>
      <c r="I284" s="236" t="str">
        <f t="shared" si="77"/>
        <v/>
      </c>
      <c r="K284" s="236" t="str">
        <f t="shared" si="78"/>
        <v/>
      </c>
      <c r="M284" s="236" t="str">
        <f t="shared" si="79"/>
        <v/>
      </c>
      <c r="O284" s="236" t="str">
        <f t="shared" si="80"/>
        <v/>
      </c>
      <c r="Q284" s="236" t="str">
        <f t="shared" si="81"/>
        <v/>
      </c>
      <c r="S284" s="236" t="str">
        <f t="shared" si="82"/>
        <v/>
      </c>
      <c r="U284" s="236" t="str">
        <f t="shared" si="83"/>
        <v/>
      </c>
      <c r="W284" s="236" t="str">
        <f t="shared" si="84"/>
        <v/>
      </c>
      <c r="Y284" s="236" t="str">
        <f t="shared" si="85"/>
        <v/>
      </c>
      <c r="AA284" s="236" t="str">
        <f t="shared" si="86"/>
        <v/>
      </c>
      <c r="AC284" s="236" t="str">
        <f t="shared" si="87"/>
        <v/>
      </c>
      <c r="AE284" s="236" t="str">
        <f t="shared" si="88"/>
        <v/>
      </c>
      <c r="AG284" s="236" t="str">
        <f t="shared" si="89"/>
        <v/>
      </c>
      <c r="AI284" s="236" t="str">
        <f t="shared" si="90"/>
        <v/>
      </c>
      <c r="AK284" s="236" t="str">
        <f t="shared" si="91"/>
        <v/>
      </c>
      <c r="AM284" s="236" t="str">
        <f t="shared" si="92"/>
        <v/>
      </c>
      <c r="AO284" s="236" t="str">
        <f t="shared" si="93"/>
        <v/>
      </c>
      <c r="AQ284" s="236" t="str">
        <f t="shared" si="94"/>
        <v/>
      </c>
    </row>
    <row r="285" spans="5:43" x14ac:dyDescent="0.25">
      <c r="E285" s="236" t="str">
        <f t="shared" si="76"/>
        <v/>
      </c>
      <c r="G285" s="236" t="str">
        <f t="shared" si="76"/>
        <v/>
      </c>
      <c r="I285" s="236" t="str">
        <f t="shared" si="77"/>
        <v/>
      </c>
      <c r="K285" s="236" t="str">
        <f t="shared" si="78"/>
        <v/>
      </c>
      <c r="M285" s="236" t="str">
        <f t="shared" si="79"/>
        <v/>
      </c>
      <c r="O285" s="236" t="str">
        <f t="shared" si="80"/>
        <v/>
      </c>
      <c r="Q285" s="236" t="str">
        <f t="shared" si="81"/>
        <v/>
      </c>
      <c r="S285" s="236" t="str">
        <f t="shared" si="82"/>
        <v/>
      </c>
      <c r="U285" s="236" t="str">
        <f t="shared" si="83"/>
        <v/>
      </c>
      <c r="W285" s="236" t="str">
        <f t="shared" si="84"/>
        <v/>
      </c>
      <c r="Y285" s="236" t="str">
        <f t="shared" si="85"/>
        <v/>
      </c>
      <c r="AA285" s="236" t="str">
        <f t="shared" si="86"/>
        <v/>
      </c>
      <c r="AC285" s="236" t="str">
        <f t="shared" si="87"/>
        <v/>
      </c>
      <c r="AE285" s="236" t="str">
        <f t="shared" si="88"/>
        <v/>
      </c>
      <c r="AG285" s="236" t="str">
        <f t="shared" si="89"/>
        <v/>
      </c>
      <c r="AI285" s="236" t="str">
        <f t="shared" si="90"/>
        <v/>
      </c>
      <c r="AK285" s="236" t="str">
        <f t="shared" si="91"/>
        <v/>
      </c>
      <c r="AM285" s="236" t="str">
        <f t="shared" si="92"/>
        <v/>
      </c>
      <c r="AO285" s="236" t="str">
        <f t="shared" si="93"/>
        <v/>
      </c>
      <c r="AQ285" s="236" t="str">
        <f t="shared" si="94"/>
        <v/>
      </c>
    </row>
    <row r="286" spans="5:43" x14ac:dyDescent="0.25">
      <c r="E286" s="236" t="str">
        <f t="shared" si="76"/>
        <v/>
      </c>
      <c r="G286" s="236" t="str">
        <f t="shared" si="76"/>
        <v/>
      </c>
      <c r="I286" s="236" t="str">
        <f t="shared" si="77"/>
        <v/>
      </c>
      <c r="K286" s="236" t="str">
        <f t="shared" si="78"/>
        <v/>
      </c>
      <c r="M286" s="236" t="str">
        <f t="shared" si="79"/>
        <v/>
      </c>
      <c r="O286" s="236" t="str">
        <f t="shared" si="80"/>
        <v/>
      </c>
      <c r="Q286" s="236" t="str">
        <f t="shared" si="81"/>
        <v/>
      </c>
      <c r="S286" s="236" t="str">
        <f t="shared" si="82"/>
        <v/>
      </c>
      <c r="U286" s="236" t="str">
        <f t="shared" si="83"/>
        <v/>
      </c>
      <c r="W286" s="236" t="str">
        <f t="shared" si="84"/>
        <v/>
      </c>
      <c r="Y286" s="236" t="str">
        <f t="shared" si="85"/>
        <v/>
      </c>
      <c r="AA286" s="236" t="str">
        <f t="shared" si="86"/>
        <v/>
      </c>
      <c r="AC286" s="236" t="str">
        <f t="shared" si="87"/>
        <v/>
      </c>
      <c r="AE286" s="236" t="str">
        <f t="shared" si="88"/>
        <v/>
      </c>
      <c r="AG286" s="236" t="str">
        <f t="shared" si="89"/>
        <v/>
      </c>
      <c r="AI286" s="236" t="str">
        <f t="shared" si="90"/>
        <v/>
      </c>
      <c r="AK286" s="236" t="str">
        <f t="shared" si="91"/>
        <v/>
      </c>
      <c r="AM286" s="236" t="str">
        <f t="shared" si="92"/>
        <v/>
      </c>
      <c r="AO286" s="236" t="str">
        <f t="shared" si="93"/>
        <v/>
      </c>
      <c r="AQ286" s="236" t="str">
        <f t="shared" si="94"/>
        <v/>
      </c>
    </row>
    <row r="287" spans="5:43" x14ac:dyDescent="0.25">
      <c r="E287" s="236" t="str">
        <f t="shared" si="76"/>
        <v/>
      </c>
      <c r="G287" s="236" t="str">
        <f t="shared" si="76"/>
        <v/>
      </c>
      <c r="I287" s="236" t="str">
        <f t="shared" si="77"/>
        <v/>
      </c>
      <c r="K287" s="236" t="str">
        <f t="shared" si="78"/>
        <v/>
      </c>
      <c r="M287" s="236" t="str">
        <f t="shared" si="79"/>
        <v/>
      </c>
      <c r="O287" s="236" t="str">
        <f t="shared" si="80"/>
        <v/>
      </c>
      <c r="Q287" s="236" t="str">
        <f t="shared" si="81"/>
        <v/>
      </c>
      <c r="S287" s="236" t="str">
        <f t="shared" si="82"/>
        <v/>
      </c>
      <c r="U287" s="236" t="str">
        <f t="shared" si="83"/>
        <v/>
      </c>
      <c r="W287" s="236" t="str">
        <f t="shared" si="84"/>
        <v/>
      </c>
      <c r="Y287" s="236" t="str">
        <f t="shared" si="85"/>
        <v/>
      </c>
      <c r="AA287" s="236" t="str">
        <f t="shared" si="86"/>
        <v/>
      </c>
      <c r="AC287" s="236" t="str">
        <f t="shared" si="87"/>
        <v/>
      </c>
      <c r="AE287" s="236" t="str">
        <f t="shared" si="88"/>
        <v/>
      </c>
      <c r="AG287" s="236" t="str">
        <f t="shared" si="89"/>
        <v/>
      </c>
      <c r="AI287" s="236" t="str">
        <f t="shared" si="90"/>
        <v/>
      </c>
      <c r="AK287" s="236" t="str">
        <f t="shared" si="91"/>
        <v/>
      </c>
      <c r="AM287" s="236" t="str">
        <f t="shared" si="92"/>
        <v/>
      </c>
      <c r="AO287" s="236" t="str">
        <f t="shared" si="93"/>
        <v/>
      </c>
      <c r="AQ287" s="236" t="str">
        <f t="shared" si="94"/>
        <v/>
      </c>
    </row>
    <row r="288" spans="5:43" x14ac:dyDescent="0.25">
      <c r="E288" s="236" t="str">
        <f t="shared" si="76"/>
        <v/>
      </c>
      <c r="G288" s="236" t="str">
        <f t="shared" si="76"/>
        <v/>
      </c>
      <c r="I288" s="236" t="str">
        <f t="shared" si="77"/>
        <v/>
      </c>
      <c r="K288" s="236" t="str">
        <f t="shared" si="78"/>
        <v/>
      </c>
      <c r="M288" s="236" t="str">
        <f t="shared" si="79"/>
        <v/>
      </c>
      <c r="O288" s="236" t="str">
        <f t="shared" si="80"/>
        <v/>
      </c>
      <c r="Q288" s="236" t="str">
        <f t="shared" si="81"/>
        <v/>
      </c>
      <c r="S288" s="236" t="str">
        <f t="shared" si="82"/>
        <v/>
      </c>
      <c r="U288" s="236" t="str">
        <f t="shared" si="83"/>
        <v/>
      </c>
      <c r="W288" s="236" t="str">
        <f t="shared" si="84"/>
        <v/>
      </c>
      <c r="Y288" s="236" t="str">
        <f t="shared" si="85"/>
        <v/>
      </c>
      <c r="AA288" s="236" t="str">
        <f t="shared" si="86"/>
        <v/>
      </c>
      <c r="AC288" s="236" t="str">
        <f t="shared" si="87"/>
        <v/>
      </c>
      <c r="AE288" s="236" t="str">
        <f t="shared" si="88"/>
        <v/>
      </c>
      <c r="AG288" s="236" t="str">
        <f t="shared" si="89"/>
        <v/>
      </c>
      <c r="AI288" s="236" t="str">
        <f t="shared" si="90"/>
        <v/>
      </c>
      <c r="AK288" s="236" t="str">
        <f t="shared" si="91"/>
        <v/>
      </c>
      <c r="AM288" s="236" t="str">
        <f t="shared" si="92"/>
        <v/>
      </c>
      <c r="AO288" s="236" t="str">
        <f t="shared" si="93"/>
        <v/>
      </c>
      <c r="AQ288" s="236" t="str">
        <f t="shared" si="94"/>
        <v/>
      </c>
    </row>
    <row r="289" spans="5:43" x14ac:dyDescent="0.25">
      <c r="E289" s="236" t="str">
        <f t="shared" si="76"/>
        <v/>
      </c>
      <c r="G289" s="236" t="str">
        <f t="shared" si="76"/>
        <v/>
      </c>
      <c r="I289" s="236" t="str">
        <f t="shared" si="77"/>
        <v/>
      </c>
      <c r="K289" s="236" t="str">
        <f t="shared" si="78"/>
        <v/>
      </c>
      <c r="M289" s="236" t="str">
        <f t="shared" si="79"/>
        <v/>
      </c>
      <c r="O289" s="236" t="str">
        <f t="shared" si="80"/>
        <v/>
      </c>
      <c r="Q289" s="236" t="str">
        <f t="shared" si="81"/>
        <v/>
      </c>
      <c r="S289" s="236" t="str">
        <f t="shared" si="82"/>
        <v/>
      </c>
      <c r="U289" s="236" t="str">
        <f t="shared" si="83"/>
        <v/>
      </c>
      <c r="W289" s="236" t="str">
        <f t="shared" si="84"/>
        <v/>
      </c>
      <c r="Y289" s="236" t="str">
        <f t="shared" si="85"/>
        <v/>
      </c>
      <c r="AA289" s="236" t="str">
        <f t="shared" si="86"/>
        <v/>
      </c>
      <c r="AC289" s="236" t="str">
        <f t="shared" si="87"/>
        <v/>
      </c>
      <c r="AE289" s="236" t="str">
        <f t="shared" si="88"/>
        <v/>
      </c>
      <c r="AG289" s="236" t="str">
        <f t="shared" si="89"/>
        <v/>
      </c>
      <c r="AI289" s="236" t="str">
        <f t="shared" si="90"/>
        <v/>
      </c>
      <c r="AK289" s="236" t="str">
        <f t="shared" si="91"/>
        <v/>
      </c>
      <c r="AM289" s="236" t="str">
        <f t="shared" si="92"/>
        <v/>
      </c>
      <c r="AO289" s="236" t="str">
        <f t="shared" si="93"/>
        <v/>
      </c>
      <c r="AQ289" s="236" t="str">
        <f t="shared" si="94"/>
        <v/>
      </c>
    </row>
    <row r="290" spans="5:43" x14ac:dyDescent="0.25">
      <c r="E290" s="236" t="str">
        <f t="shared" si="76"/>
        <v/>
      </c>
      <c r="G290" s="236" t="str">
        <f t="shared" si="76"/>
        <v/>
      </c>
      <c r="I290" s="236" t="str">
        <f t="shared" si="77"/>
        <v/>
      </c>
      <c r="K290" s="236" t="str">
        <f t="shared" si="78"/>
        <v/>
      </c>
      <c r="M290" s="236" t="str">
        <f t="shared" si="79"/>
        <v/>
      </c>
      <c r="O290" s="236" t="str">
        <f t="shared" si="80"/>
        <v/>
      </c>
      <c r="Q290" s="236" t="str">
        <f t="shared" si="81"/>
        <v/>
      </c>
      <c r="S290" s="236" t="str">
        <f t="shared" si="82"/>
        <v/>
      </c>
      <c r="U290" s="236" t="str">
        <f t="shared" si="83"/>
        <v/>
      </c>
      <c r="W290" s="236" t="str">
        <f t="shared" si="84"/>
        <v/>
      </c>
      <c r="Y290" s="236" t="str">
        <f t="shared" si="85"/>
        <v/>
      </c>
      <c r="AA290" s="236" t="str">
        <f t="shared" si="86"/>
        <v/>
      </c>
      <c r="AC290" s="236" t="str">
        <f t="shared" si="87"/>
        <v/>
      </c>
      <c r="AE290" s="236" t="str">
        <f t="shared" si="88"/>
        <v/>
      </c>
      <c r="AG290" s="236" t="str">
        <f t="shared" si="89"/>
        <v/>
      </c>
      <c r="AI290" s="236" t="str">
        <f t="shared" si="90"/>
        <v/>
      </c>
      <c r="AK290" s="236" t="str">
        <f t="shared" si="91"/>
        <v/>
      </c>
      <c r="AM290" s="236" t="str">
        <f t="shared" si="92"/>
        <v/>
      </c>
      <c r="AO290" s="236" t="str">
        <f t="shared" si="93"/>
        <v/>
      </c>
      <c r="AQ290" s="236" t="str">
        <f t="shared" si="94"/>
        <v/>
      </c>
    </row>
    <row r="291" spans="5:43" x14ac:dyDescent="0.25">
      <c r="E291" s="236" t="str">
        <f t="shared" si="76"/>
        <v/>
      </c>
      <c r="G291" s="236" t="str">
        <f t="shared" si="76"/>
        <v/>
      </c>
      <c r="I291" s="236" t="str">
        <f t="shared" si="77"/>
        <v/>
      </c>
      <c r="K291" s="236" t="str">
        <f t="shared" si="78"/>
        <v/>
      </c>
      <c r="M291" s="236" t="str">
        <f t="shared" si="79"/>
        <v/>
      </c>
      <c r="O291" s="236" t="str">
        <f t="shared" si="80"/>
        <v/>
      </c>
      <c r="Q291" s="236" t="str">
        <f t="shared" si="81"/>
        <v/>
      </c>
      <c r="S291" s="236" t="str">
        <f t="shared" si="82"/>
        <v/>
      </c>
      <c r="U291" s="236" t="str">
        <f t="shared" si="83"/>
        <v/>
      </c>
      <c r="W291" s="236" t="str">
        <f t="shared" si="84"/>
        <v/>
      </c>
      <c r="Y291" s="236" t="str">
        <f t="shared" si="85"/>
        <v/>
      </c>
      <c r="AA291" s="236" t="str">
        <f t="shared" si="86"/>
        <v/>
      </c>
      <c r="AC291" s="236" t="str">
        <f t="shared" si="87"/>
        <v/>
      </c>
      <c r="AE291" s="236" t="str">
        <f t="shared" si="88"/>
        <v/>
      </c>
      <c r="AG291" s="236" t="str">
        <f t="shared" si="89"/>
        <v/>
      </c>
      <c r="AI291" s="236" t="str">
        <f t="shared" si="90"/>
        <v/>
      </c>
      <c r="AK291" s="236" t="str">
        <f t="shared" si="91"/>
        <v/>
      </c>
      <c r="AM291" s="236" t="str">
        <f t="shared" si="92"/>
        <v/>
      </c>
      <c r="AO291" s="236" t="str">
        <f t="shared" si="93"/>
        <v/>
      </c>
      <c r="AQ291" s="236" t="str">
        <f t="shared" si="94"/>
        <v/>
      </c>
    </row>
    <row r="292" spans="5:43" x14ac:dyDescent="0.25">
      <c r="E292" s="236" t="str">
        <f t="shared" si="76"/>
        <v/>
      </c>
      <c r="G292" s="236" t="str">
        <f t="shared" si="76"/>
        <v/>
      </c>
      <c r="I292" s="236" t="str">
        <f t="shared" si="77"/>
        <v/>
      </c>
      <c r="K292" s="236" t="str">
        <f t="shared" si="78"/>
        <v/>
      </c>
      <c r="M292" s="236" t="str">
        <f t="shared" si="79"/>
        <v/>
      </c>
      <c r="O292" s="236" t="str">
        <f t="shared" si="80"/>
        <v/>
      </c>
      <c r="Q292" s="236" t="str">
        <f t="shared" si="81"/>
        <v/>
      </c>
      <c r="S292" s="236" t="str">
        <f t="shared" si="82"/>
        <v/>
      </c>
      <c r="U292" s="236" t="str">
        <f t="shared" si="83"/>
        <v/>
      </c>
      <c r="W292" s="236" t="str">
        <f t="shared" si="84"/>
        <v/>
      </c>
      <c r="Y292" s="236" t="str">
        <f t="shared" si="85"/>
        <v/>
      </c>
      <c r="AA292" s="236" t="str">
        <f t="shared" si="86"/>
        <v/>
      </c>
      <c r="AC292" s="236" t="str">
        <f t="shared" si="87"/>
        <v/>
      </c>
      <c r="AE292" s="236" t="str">
        <f t="shared" si="88"/>
        <v/>
      </c>
      <c r="AG292" s="236" t="str">
        <f t="shared" si="89"/>
        <v/>
      </c>
      <c r="AI292" s="236" t="str">
        <f t="shared" si="90"/>
        <v/>
      </c>
      <c r="AK292" s="236" t="str">
        <f t="shared" si="91"/>
        <v/>
      </c>
      <c r="AM292" s="236" t="str">
        <f t="shared" si="92"/>
        <v/>
      </c>
      <c r="AO292" s="236" t="str">
        <f t="shared" si="93"/>
        <v/>
      </c>
      <c r="AQ292" s="236" t="str">
        <f t="shared" si="94"/>
        <v/>
      </c>
    </row>
    <row r="293" spans="5:43" x14ac:dyDescent="0.25">
      <c r="E293" s="236" t="str">
        <f t="shared" si="76"/>
        <v/>
      </c>
      <c r="G293" s="236" t="str">
        <f t="shared" si="76"/>
        <v/>
      </c>
      <c r="I293" s="236" t="str">
        <f t="shared" si="77"/>
        <v/>
      </c>
      <c r="K293" s="236" t="str">
        <f t="shared" si="78"/>
        <v/>
      </c>
      <c r="M293" s="236" t="str">
        <f t="shared" si="79"/>
        <v/>
      </c>
      <c r="O293" s="236" t="str">
        <f t="shared" si="80"/>
        <v/>
      </c>
      <c r="Q293" s="236" t="str">
        <f t="shared" si="81"/>
        <v/>
      </c>
      <c r="S293" s="236" t="str">
        <f t="shared" si="82"/>
        <v/>
      </c>
      <c r="U293" s="236" t="str">
        <f t="shared" si="83"/>
        <v/>
      </c>
      <c r="W293" s="236" t="str">
        <f t="shared" si="84"/>
        <v/>
      </c>
      <c r="Y293" s="236" t="str">
        <f t="shared" si="85"/>
        <v/>
      </c>
      <c r="AA293" s="236" t="str">
        <f t="shared" si="86"/>
        <v/>
      </c>
      <c r="AC293" s="236" t="str">
        <f t="shared" si="87"/>
        <v/>
      </c>
      <c r="AE293" s="236" t="str">
        <f t="shared" si="88"/>
        <v/>
      </c>
      <c r="AG293" s="236" t="str">
        <f t="shared" si="89"/>
        <v/>
      </c>
      <c r="AI293" s="236" t="str">
        <f t="shared" si="90"/>
        <v/>
      </c>
      <c r="AK293" s="236" t="str">
        <f t="shared" si="91"/>
        <v/>
      </c>
      <c r="AM293" s="236" t="str">
        <f t="shared" si="92"/>
        <v/>
      </c>
      <c r="AO293" s="236" t="str">
        <f t="shared" si="93"/>
        <v/>
      </c>
      <c r="AQ293" s="236" t="str">
        <f t="shared" si="94"/>
        <v/>
      </c>
    </row>
    <row r="294" spans="5:43" x14ac:dyDescent="0.25">
      <c r="E294" s="236" t="str">
        <f t="shared" si="76"/>
        <v/>
      </c>
      <c r="G294" s="236" t="str">
        <f t="shared" si="76"/>
        <v/>
      </c>
      <c r="I294" s="236" t="str">
        <f t="shared" si="77"/>
        <v/>
      </c>
      <c r="K294" s="236" t="str">
        <f t="shared" si="78"/>
        <v/>
      </c>
      <c r="M294" s="236" t="str">
        <f t="shared" si="79"/>
        <v/>
      </c>
      <c r="O294" s="236" t="str">
        <f t="shared" si="80"/>
        <v/>
      </c>
      <c r="Q294" s="236" t="str">
        <f t="shared" si="81"/>
        <v/>
      </c>
      <c r="S294" s="236" t="str">
        <f t="shared" si="82"/>
        <v/>
      </c>
      <c r="U294" s="236" t="str">
        <f t="shared" si="83"/>
        <v/>
      </c>
      <c r="W294" s="236" t="str">
        <f t="shared" si="84"/>
        <v/>
      </c>
      <c r="Y294" s="236" t="str">
        <f t="shared" si="85"/>
        <v/>
      </c>
      <c r="AA294" s="236" t="str">
        <f t="shared" si="86"/>
        <v/>
      </c>
      <c r="AC294" s="236" t="str">
        <f t="shared" si="87"/>
        <v/>
      </c>
      <c r="AE294" s="236" t="str">
        <f t="shared" si="88"/>
        <v/>
      </c>
      <c r="AG294" s="236" t="str">
        <f t="shared" si="89"/>
        <v/>
      </c>
      <c r="AI294" s="236" t="str">
        <f t="shared" si="90"/>
        <v/>
      </c>
      <c r="AK294" s="236" t="str">
        <f t="shared" si="91"/>
        <v/>
      </c>
      <c r="AM294" s="236" t="str">
        <f t="shared" si="92"/>
        <v/>
      </c>
      <c r="AO294" s="236" t="str">
        <f t="shared" si="93"/>
        <v/>
      </c>
      <c r="AQ294" s="236" t="str">
        <f t="shared" si="94"/>
        <v/>
      </c>
    </row>
    <row r="295" spans="5:43" x14ac:dyDescent="0.25">
      <c r="E295" s="236" t="str">
        <f t="shared" si="76"/>
        <v/>
      </c>
      <c r="G295" s="236" t="str">
        <f t="shared" si="76"/>
        <v/>
      </c>
      <c r="I295" s="236" t="str">
        <f t="shared" si="77"/>
        <v/>
      </c>
      <c r="K295" s="236" t="str">
        <f t="shared" si="78"/>
        <v/>
      </c>
      <c r="M295" s="236" t="str">
        <f t="shared" si="79"/>
        <v/>
      </c>
      <c r="O295" s="236" t="str">
        <f t="shared" si="80"/>
        <v/>
      </c>
      <c r="Q295" s="236" t="str">
        <f t="shared" si="81"/>
        <v/>
      </c>
      <c r="S295" s="236" t="str">
        <f t="shared" si="82"/>
        <v/>
      </c>
      <c r="U295" s="236" t="str">
        <f t="shared" si="83"/>
        <v/>
      </c>
      <c r="W295" s="236" t="str">
        <f t="shared" si="84"/>
        <v/>
      </c>
      <c r="Y295" s="236" t="str">
        <f t="shared" si="85"/>
        <v/>
      </c>
      <c r="AA295" s="236" t="str">
        <f t="shared" si="86"/>
        <v/>
      </c>
      <c r="AC295" s="236" t="str">
        <f t="shared" si="87"/>
        <v/>
      </c>
      <c r="AE295" s="236" t="str">
        <f t="shared" si="88"/>
        <v/>
      </c>
      <c r="AG295" s="236" t="str">
        <f t="shared" si="89"/>
        <v/>
      </c>
      <c r="AI295" s="236" t="str">
        <f t="shared" si="90"/>
        <v/>
      </c>
      <c r="AK295" s="236" t="str">
        <f t="shared" si="91"/>
        <v/>
      </c>
      <c r="AM295" s="236" t="str">
        <f t="shared" si="92"/>
        <v/>
      </c>
      <c r="AO295" s="236" t="str">
        <f t="shared" si="93"/>
        <v/>
      </c>
      <c r="AQ295" s="236" t="str">
        <f t="shared" si="94"/>
        <v/>
      </c>
    </row>
    <row r="296" spans="5:43" x14ac:dyDescent="0.25">
      <c r="E296" s="236" t="str">
        <f t="shared" si="76"/>
        <v/>
      </c>
      <c r="G296" s="236" t="str">
        <f t="shared" si="76"/>
        <v/>
      </c>
      <c r="I296" s="236" t="str">
        <f t="shared" si="77"/>
        <v/>
      </c>
      <c r="K296" s="236" t="str">
        <f t="shared" si="78"/>
        <v/>
      </c>
      <c r="M296" s="236" t="str">
        <f t="shared" si="79"/>
        <v/>
      </c>
      <c r="O296" s="236" t="str">
        <f t="shared" si="80"/>
        <v/>
      </c>
      <c r="Q296" s="236" t="str">
        <f t="shared" si="81"/>
        <v/>
      </c>
      <c r="S296" s="236" t="str">
        <f t="shared" si="82"/>
        <v/>
      </c>
      <c r="U296" s="236" t="str">
        <f t="shared" si="83"/>
        <v/>
      </c>
      <c r="W296" s="236" t="str">
        <f t="shared" si="84"/>
        <v/>
      </c>
      <c r="Y296" s="236" t="str">
        <f t="shared" si="85"/>
        <v/>
      </c>
      <c r="AA296" s="236" t="str">
        <f t="shared" si="86"/>
        <v/>
      </c>
      <c r="AC296" s="236" t="str">
        <f t="shared" si="87"/>
        <v/>
      </c>
      <c r="AE296" s="236" t="str">
        <f t="shared" si="88"/>
        <v/>
      </c>
      <c r="AG296" s="236" t="str">
        <f t="shared" si="89"/>
        <v/>
      </c>
      <c r="AI296" s="236" t="str">
        <f t="shared" si="90"/>
        <v/>
      </c>
      <c r="AK296" s="236" t="str">
        <f t="shared" si="91"/>
        <v/>
      </c>
      <c r="AM296" s="236" t="str">
        <f t="shared" si="92"/>
        <v/>
      </c>
      <c r="AO296" s="236" t="str">
        <f t="shared" si="93"/>
        <v/>
      </c>
      <c r="AQ296" s="236" t="str">
        <f t="shared" si="94"/>
        <v/>
      </c>
    </row>
    <row r="297" spans="5:43" x14ac:dyDescent="0.25">
      <c r="E297" s="236" t="str">
        <f t="shared" si="76"/>
        <v/>
      </c>
      <c r="G297" s="236" t="str">
        <f t="shared" si="76"/>
        <v/>
      </c>
      <c r="I297" s="236" t="str">
        <f t="shared" si="77"/>
        <v/>
      </c>
      <c r="K297" s="236" t="str">
        <f t="shared" si="78"/>
        <v/>
      </c>
      <c r="M297" s="236" t="str">
        <f t="shared" si="79"/>
        <v/>
      </c>
      <c r="O297" s="236" t="str">
        <f t="shared" si="80"/>
        <v/>
      </c>
      <c r="Q297" s="236" t="str">
        <f t="shared" si="81"/>
        <v/>
      </c>
      <c r="S297" s="236" t="str">
        <f t="shared" si="82"/>
        <v/>
      </c>
      <c r="U297" s="236" t="str">
        <f t="shared" si="83"/>
        <v/>
      </c>
      <c r="W297" s="236" t="str">
        <f t="shared" si="84"/>
        <v/>
      </c>
      <c r="Y297" s="236" t="str">
        <f t="shared" si="85"/>
        <v/>
      </c>
      <c r="AA297" s="236" t="str">
        <f t="shared" si="86"/>
        <v/>
      </c>
      <c r="AC297" s="236" t="str">
        <f t="shared" si="87"/>
        <v/>
      </c>
      <c r="AE297" s="236" t="str">
        <f t="shared" si="88"/>
        <v/>
      </c>
      <c r="AG297" s="236" t="str">
        <f t="shared" si="89"/>
        <v/>
      </c>
      <c r="AI297" s="236" t="str">
        <f t="shared" si="90"/>
        <v/>
      </c>
      <c r="AK297" s="236" t="str">
        <f t="shared" si="91"/>
        <v/>
      </c>
      <c r="AM297" s="236" t="str">
        <f t="shared" si="92"/>
        <v/>
      </c>
      <c r="AO297" s="236" t="str">
        <f t="shared" si="93"/>
        <v/>
      </c>
      <c r="AQ297" s="236" t="str">
        <f t="shared" si="94"/>
        <v/>
      </c>
    </row>
    <row r="298" spans="5:43" x14ac:dyDescent="0.25">
      <c r="E298" s="236" t="str">
        <f t="shared" si="76"/>
        <v/>
      </c>
      <c r="G298" s="236" t="str">
        <f t="shared" si="76"/>
        <v/>
      </c>
      <c r="I298" s="236" t="str">
        <f t="shared" si="77"/>
        <v/>
      </c>
      <c r="K298" s="236" t="str">
        <f t="shared" si="78"/>
        <v/>
      </c>
      <c r="M298" s="236" t="str">
        <f t="shared" si="79"/>
        <v/>
      </c>
      <c r="O298" s="236" t="str">
        <f t="shared" si="80"/>
        <v/>
      </c>
      <c r="Q298" s="236" t="str">
        <f t="shared" si="81"/>
        <v/>
      </c>
      <c r="S298" s="236" t="str">
        <f t="shared" si="82"/>
        <v/>
      </c>
      <c r="U298" s="236" t="str">
        <f t="shared" si="83"/>
        <v/>
      </c>
      <c r="W298" s="236" t="str">
        <f t="shared" si="84"/>
        <v/>
      </c>
      <c r="Y298" s="236" t="str">
        <f t="shared" si="85"/>
        <v/>
      </c>
      <c r="AA298" s="236" t="str">
        <f t="shared" si="86"/>
        <v/>
      </c>
      <c r="AC298" s="236" t="str">
        <f t="shared" si="87"/>
        <v/>
      </c>
      <c r="AE298" s="236" t="str">
        <f t="shared" si="88"/>
        <v/>
      </c>
      <c r="AG298" s="236" t="str">
        <f t="shared" si="89"/>
        <v/>
      </c>
      <c r="AI298" s="236" t="str">
        <f t="shared" si="90"/>
        <v/>
      </c>
      <c r="AK298" s="236" t="str">
        <f t="shared" si="91"/>
        <v/>
      </c>
      <c r="AM298" s="236" t="str">
        <f t="shared" si="92"/>
        <v/>
      </c>
      <c r="AO298" s="236" t="str">
        <f t="shared" si="93"/>
        <v/>
      </c>
      <c r="AQ298" s="236" t="str">
        <f t="shared" si="94"/>
        <v/>
      </c>
    </row>
    <row r="299" spans="5:43" x14ac:dyDescent="0.25">
      <c r="E299" s="236" t="str">
        <f t="shared" si="76"/>
        <v/>
      </c>
      <c r="G299" s="236" t="str">
        <f t="shared" si="76"/>
        <v/>
      </c>
      <c r="I299" s="236" t="str">
        <f t="shared" si="77"/>
        <v/>
      </c>
      <c r="K299" s="236" t="str">
        <f t="shared" si="78"/>
        <v/>
      </c>
      <c r="M299" s="236" t="str">
        <f t="shared" si="79"/>
        <v/>
      </c>
      <c r="O299" s="236" t="str">
        <f t="shared" si="80"/>
        <v/>
      </c>
      <c r="Q299" s="236" t="str">
        <f t="shared" si="81"/>
        <v/>
      </c>
      <c r="S299" s="236" t="str">
        <f t="shared" si="82"/>
        <v/>
      </c>
      <c r="U299" s="236" t="str">
        <f t="shared" si="83"/>
        <v/>
      </c>
      <c r="W299" s="236" t="str">
        <f t="shared" si="84"/>
        <v/>
      </c>
      <c r="Y299" s="236" t="str">
        <f t="shared" si="85"/>
        <v/>
      </c>
      <c r="AA299" s="236" t="str">
        <f t="shared" si="86"/>
        <v/>
      </c>
      <c r="AC299" s="236" t="str">
        <f t="shared" si="87"/>
        <v/>
      </c>
      <c r="AE299" s="236" t="str">
        <f t="shared" si="88"/>
        <v/>
      </c>
      <c r="AG299" s="236" t="str">
        <f t="shared" si="89"/>
        <v/>
      </c>
      <c r="AI299" s="236" t="str">
        <f t="shared" si="90"/>
        <v/>
      </c>
      <c r="AK299" s="236" t="str">
        <f t="shared" si="91"/>
        <v/>
      </c>
      <c r="AM299" s="236" t="str">
        <f t="shared" si="92"/>
        <v/>
      </c>
      <c r="AO299" s="236" t="str">
        <f t="shared" si="93"/>
        <v/>
      </c>
      <c r="AQ299" s="236" t="str">
        <f t="shared" si="94"/>
        <v/>
      </c>
    </row>
  </sheetData>
  <mergeCells count="1">
    <mergeCell ref="A3:A6"/>
  </mergeCells>
  <conditionalFormatting sqref="E12:E299 G12:G299 I12:I299 K12:K299 M12:M299 O12:O299 Q12:Q299 S12:S299 U12:U299 W12:W299 Y12:Y299 AA12:AA299 AC12:AC299 AE12:AE299 AG12:AG299 AI12:AI299 AK12:AK299 AM12:AM299 AO12:AO299 AQ12:AQ299">
    <cfRule type="expression" dxfId="0" priority="2">
      <formula>AND(LEN(E12)&gt;0,OR(E12&lt;E$2,E12&gt;E$3))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D79A4-1721-4DEF-9946-4EC8B841D930}">
  <sheetPr>
    <pageSetUpPr fitToPage="1"/>
  </sheetPr>
  <dimension ref="A1:U64"/>
  <sheetViews>
    <sheetView workbookViewId="0">
      <selection activeCell="U15" sqref="U15"/>
    </sheetView>
  </sheetViews>
  <sheetFormatPr defaultColWidth="7.875" defaultRowHeight="15" x14ac:dyDescent="0.2"/>
  <cols>
    <col min="1" max="1" width="4.625" style="252" customWidth="1"/>
    <col min="2" max="2" width="5.5" style="252" hidden="1" customWidth="1"/>
    <col min="3" max="3" width="3.875" style="252" hidden="1" customWidth="1"/>
    <col min="4" max="4" width="24.25" style="252" hidden="1" customWidth="1"/>
    <col min="5" max="5" width="30.75" style="252" customWidth="1"/>
    <col min="6" max="6" width="6.625" style="272" customWidth="1"/>
    <col min="7" max="7" width="19" style="252" customWidth="1"/>
    <col min="8" max="8" width="0" style="272" hidden="1" customWidth="1"/>
    <col min="9" max="9" width="0" style="252" hidden="1" customWidth="1"/>
    <col min="10" max="10" width="12.5" style="273" customWidth="1"/>
    <col min="11" max="11" width="7.25" style="252" customWidth="1"/>
    <col min="12" max="12" width="10" style="252" customWidth="1"/>
    <col min="13" max="13" width="7.125" style="252" customWidth="1"/>
    <col min="14" max="14" width="9.125" style="252" customWidth="1"/>
    <col min="15" max="15" width="10.375" style="252" customWidth="1"/>
    <col min="16" max="16" width="12.75" style="278" customWidth="1"/>
    <col min="17" max="17" width="10.375" style="278" customWidth="1"/>
    <col min="18" max="18" width="9.125" style="252" customWidth="1"/>
    <col min="19" max="19" width="11.125" style="252" customWidth="1"/>
    <col min="20" max="20" width="14.875" style="252" customWidth="1"/>
    <col min="21" max="16384" width="7.875" style="252"/>
  </cols>
  <sheetData>
    <row r="1" spans="1:20" ht="72.75" customHeight="1" x14ac:dyDescent="0.25">
      <c r="A1" s="243" t="s">
        <v>343</v>
      </c>
      <c r="B1" s="243" t="s">
        <v>344</v>
      </c>
      <c r="C1" s="243" t="s">
        <v>345</v>
      </c>
      <c r="D1" s="243" t="s">
        <v>346</v>
      </c>
      <c r="E1" s="243" t="s">
        <v>347</v>
      </c>
      <c r="F1" s="244" t="s">
        <v>348</v>
      </c>
      <c r="G1" s="243" t="s">
        <v>349</v>
      </c>
      <c r="H1" s="244" t="s">
        <v>350</v>
      </c>
      <c r="I1" s="243" t="s">
        <v>351</v>
      </c>
      <c r="J1" s="245" t="s">
        <v>352</v>
      </c>
      <c r="K1" s="246" t="s">
        <v>353</v>
      </c>
      <c r="L1" s="247" t="s">
        <v>354</v>
      </c>
      <c r="M1" s="248" t="s">
        <v>260</v>
      </c>
      <c r="N1" s="249" t="s">
        <v>355</v>
      </c>
      <c r="O1" s="250" t="s">
        <v>199</v>
      </c>
      <c r="P1" s="251" t="s">
        <v>356</v>
      </c>
      <c r="Q1" s="251" t="s">
        <v>357</v>
      </c>
      <c r="S1" s="253" t="s">
        <v>358</v>
      </c>
      <c r="T1" s="254"/>
    </row>
    <row r="2" spans="1:20" x14ac:dyDescent="0.2">
      <c r="A2" s="255">
        <v>2021</v>
      </c>
      <c r="B2" s="255" t="s">
        <v>359</v>
      </c>
      <c r="C2" s="255" t="s">
        <v>360</v>
      </c>
      <c r="D2" s="255" t="s">
        <v>361</v>
      </c>
      <c r="E2" s="255" t="s">
        <v>362</v>
      </c>
      <c r="F2" s="256" t="s">
        <v>363</v>
      </c>
      <c r="G2" s="255" t="s">
        <v>364</v>
      </c>
      <c r="H2" s="256" t="s">
        <v>365</v>
      </c>
      <c r="I2" s="255" t="s">
        <v>366</v>
      </c>
      <c r="J2" s="257">
        <f>M2*N2</f>
        <v>230780.34</v>
      </c>
      <c r="K2" s="255">
        <v>12</v>
      </c>
      <c r="L2" s="258" t="s">
        <v>367</v>
      </c>
      <c r="M2" s="259">
        <v>77.94</v>
      </c>
      <c r="N2" s="260">
        <v>2961</v>
      </c>
      <c r="O2" s="261">
        <f>'[15]2022 Proposed Models (post PH)'!L82</f>
        <v>83.188017187386919</v>
      </c>
      <c r="P2" s="262">
        <f t="shared" ref="P2:P36" si="0">O2*N2</f>
        <v>246319.71889185268</v>
      </c>
      <c r="Q2" s="262">
        <f t="shared" ref="Q2:Q36" si="1">P2-J2</f>
        <v>15539.378891852684</v>
      </c>
      <c r="S2" s="263">
        <v>6293</v>
      </c>
      <c r="T2" s="264"/>
    </row>
    <row r="3" spans="1:20" x14ac:dyDescent="0.2">
      <c r="A3" s="255">
        <v>2021</v>
      </c>
      <c r="B3" s="255" t="s">
        <v>359</v>
      </c>
      <c r="C3" s="255" t="s">
        <v>360</v>
      </c>
      <c r="D3" s="255" t="s">
        <v>368</v>
      </c>
      <c r="E3" s="255" t="s">
        <v>369</v>
      </c>
      <c r="F3" s="256" t="s">
        <v>363</v>
      </c>
      <c r="G3" s="255" t="s">
        <v>364</v>
      </c>
      <c r="H3" s="256" t="s">
        <v>370</v>
      </c>
      <c r="I3" s="255" t="s">
        <v>366</v>
      </c>
      <c r="J3" s="257">
        <f t="shared" ref="J3:J36" si="2">M3*N3</f>
        <v>538723.41999999993</v>
      </c>
      <c r="K3" s="255">
        <v>28</v>
      </c>
      <c r="L3" s="258" t="s">
        <v>371</v>
      </c>
      <c r="M3" s="259">
        <v>61.66</v>
      </c>
      <c r="N3" s="260">
        <v>8737</v>
      </c>
      <c r="O3" s="265">
        <f>'[15]2022 Proposed Models (post PH)'!F51</f>
        <v>66.569974146957861</v>
      </c>
      <c r="P3" s="262">
        <f t="shared" si="0"/>
        <v>581621.86412197084</v>
      </c>
      <c r="Q3" s="262">
        <f t="shared" si="1"/>
        <v>42898.444121970912</v>
      </c>
      <c r="S3" s="263">
        <v>15026</v>
      </c>
      <c r="T3" s="264"/>
    </row>
    <row r="4" spans="1:20" x14ac:dyDescent="0.2">
      <c r="A4" s="255">
        <v>2021</v>
      </c>
      <c r="B4" s="255" t="s">
        <v>359</v>
      </c>
      <c r="C4" s="255" t="s">
        <v>360</v>
      </c>
      <c r="D4" s="255" t="s">
        <v>372</v>
      </c>
      <c r="E4" s="255" t="s">
        <v>369</v>
      </c>
      <c r="F4" s="256" t="s">
        <v>363</v>
      </c>
      <c r="G4" s="255" t="s">
        <v>364</v>
      </c>
      <c r="H4" s="256" t="s">
        <v>373</v>
      </c>
      <c r="I4" s="255" t="s">
        <v>366</v>
      </c>
      <c r="J4" s="257">
        <f t="shared" si="2"/>
        <v>522445.18</v>
      </c>
      <c r="K4" s="255">
        <v>27</v>
      </c>
      <c r="L4" s="258" t="s">
        <v>371</v>
      </c>
      <c r="M4" s="259">
        <v>61.66</v>
      </c>
      <c r="N4" s="260">
        <v>8473</v>
      </c>
      <c r="O4" s="265">
        <f>'[15]2022 Proposed Models (post PH)'!F51</f>
        <v>66.569974146957861</v>
      </c>
      <c r="P4" s="262">
        <f t="shared" si="0"/>
        <v>564047.39094717393</v>
      </c>
      <c r="Q4" s="262">
        <f t="shared" si="1"/>
        <v>41602.210947173939</v>
      </c>
      <c r="S4" s="263">
        <v>14490</v>
      </c>
      <c r="T4" s="264"/>
    </row>
    <row r="5" spans="1:20" x14ac:dyDescent="0.2">
      <c r="A5" s="255">
        <v>2021</v>
      </c>
      <c r="B5" s="255" t="s">
        <v>359</v>
      </c>
      <c r="C5" s="255" t="s">
        <v>360</v>
      </c>
      <c r="D5" s="255" t="s">
        <v>374</v>
      </c>
      <c r="E5" s="255" t="s">
        <v>375</v>
      </c>
      <c r="F5" s="256" t="s">
        <v>363</v>
      </c>
      <c r="G5" s="255" t="s">
        <v>364</v>
      </c>
      <c r="H5" s="256" t="s">
        <v>376</v>
      </c>
      <c r="I5" s="255" t="s">
        <v>366</v>
      </c>
      <c r="J5" s="257">
        <f t="shared" si="2"/>
        <v>435319.6</v>
      </c>
      <c r="K5" s="255">
        <v>26</v>
      </c>
      <c r="L5" s="258" t="s">
        <v>371</v>
      </c>
      <c r="M5" s="259">
        <v>61.66</v>
      </c>
      <c r="N5" s="260">
        <v>7060</v>
      </c>
      <c r="O5" s="265">
        <f>'[15]2022 Proposed Models (post PH)'!F51</f>
        <v>66.569974146957861</v>
      </c>
      <c r="P5" s="262">
        <f t="shared" si="0"/>
        <v>469984.01747752249</v>
      </c>
      <c r="Q5" s="262">
        <f t="shared" si="1"/>
        <v>34664.417477522511</v>
      </c>
      <c r="S5" s="263">
        <v>13605</v>
      </c>
      <c r="T5" s="264"/>
    </row>
    <row r="6" spans="1:20" x14ac:dyDescent="0.2">
      <c r="A6" s="255">
        <v>2021</v>
      </c>
      <c r="B6" s="255" t="s">
        <v>359</v>
      </c>
      <c r="C6" s="255" t="s">
        <v>360</v>
      </c>
      <c r="D6" s="255" t="s">
        <v>377</v>
      </c>
      <c r="E6" s="255" t="s">
        <v>378</v>
      </c>
      <c r="F6" s="256" t="s">
        <v>363</v>
      </c>
      <c r="G6" s="255" t="s">
        <v>364</v>
      </c>
      <c r="H6" s="256" t="s">
        <v>376</v>
      </c>
      <c r="I6" s="255" t="s">
        <v>366</v>
      </c>
      <c r="J6" s="257">
        <f t="shared" si="2"/>
        <v>473487.13999999996</v>
      </c>
      <c r="K6" s="255">
        <v>29</v>
      </c>
      <c r="L6" s="258" t="s">
        <v>371</v>
      </c>
      <c r="M6" s="259">
        <v>61.66</v>
      </c>
      <c r="N6" s="260">
        <v>7679</v>
      </c>
      <c r="O6" s="265">
        <f>'[15]2022 Proposed Models (post PH)'!F51</f>
        <v>66.569974146957861</v>
      </c>
      <c r="P6" s="262">
        <f t="shared" si="0"/>
        <v>511190.83147448942</v>
      </c>
      <c r="Q6" s="262">
        <f t="shared" si="1"/>
        <v>37703.69147448946</v>
      </c>
      <c r="S6" s="263">
        <v>13387</v>
      </c>
      <c r="T6" s="264"/>
    </row>
    <row r="7" spans="1:20" x14ac:dyDescent="0.2">
      <c r="A7" s="255">
        <v>2021</v>
      </c>
      <c r="B7" s="255" t="s">
        <v>359</v>
      </c>
      <c r="C7" s="255" t="s">
        <v>360</v>
      </c>
      <c r="D7" s="255" t="s">
        <v>379</v>
      </c>
      <c r="E7" s="255" t="s">
        <v>380</v>
      </c>
      <c r="F7" s="256" t="s">
        <v>363</v>
      </c>
      <c r="G7" s="255" t="s">
        <v>364</v>
      </c>
      <c r="H7" s="256" t="s">
        <v>381</v>
      </c>
      <c r="I7" s="255" t="s">
        <v>366</v>
      </c>
      <c r="J7" s="257">
        <f t="shared" si="2"/>
        <v>365952.1</v>
      </c>
      <c r="K7" s="266">
        <v>22</v>
      </c>
      <c r="L7" s="258" t="s">
        <v>371</v>
      </c>
      <c r="M7" s="259">
        <v>61.66</v>
      </c>
      <c r="N7" s="260">
        <v>5935</v>
      </c>
      <c r="O7" s="265">
        <f>'[15]2022 Proposed Models (post PH)'!F51</f>
        <v>66.569974146957861</v>
      </c>
      <c r="P7" s="262">
        <f t="shared" si="0"/>
        <v>395092.79656219488</v>
      </c>
      <c r="Q7" s="262">
        <f t="shared" si="1"/>
        <v>29140.696562194906</v>
      </c>
      <c r="S7" s="263">
        <v>11110</v>
      </c>
      <c r="T7" s="264"/>
    </row>
    <row r="8" spans="1:20" x14ac:dyDescent="0.2">
      <c r="A8" s="255">
        <v>2021</v>
      </c>
      <c r="B8" s="255" t="s">
        <v>359</v>
      </c>
      <c r="C8" s="255" t="s">
        <v>360</v>
      </c>
      <c r="D8" s="255" t="s">
        <v>382</v>
      </c>
      <c r="E8" s="255" t="s">
        <v>383</v>
      </c>
      <c r="F8" s="256" t="s">
        <v>363</v>
      </c>
      <c r="G8" s="255" t="s">
        <v>364</v>
      </c>
      <c r="H8" s="256" t="s">
        <v>384</v>
      </c>
      <c r="I8" s="255" t="s">
        <v>366</v>
      </c>
      <c r="J8" s="257">
        <f t="shared" si="2"/>
        <v>513751.12</v>
      </c>
      <c r="K8" s="266">
        <v>26</v>
      </c>
      <c r="L8" s="258" t="s">
        <v>371</v>
      </c>
      <c r="M8" s="259">
        <v>61.66</v>
      </c>
      <c r="N8" s="260">
        <v>8332</v>
      </c>
      <c r="O8" s="265">
        <f>'[15]2022 Proposed Models (post PH)'!F51</f>
        <v>66.569974146957861</v>
      </c>
      <c r="P8" s="262">
        <f t="shared" si="0"/>
        <v>554661.02459245292</v>
      </c>
      <c r="Q8" s="262">
        <f t="shared" si="1"/>
        <v>40909.90459245292</v>
      </c>
      <c r="S8" s="263">
        <v>13562</v>
      </c>
      <c r="T8" s="264"/>
    </row>
    <row r="9" spans="1:20" x14ac:dyDescent="0.2">
      <c r="A9" s="255">
        <v>2021</v>
      </c>
      <c r="B9" s="255" t="s">
        <v>359</v>
      </c>
      <c r="C9" s="255" t="s">
        <v>360</v>
      </c>
      <c r="D9" s="255" t="s">
        <v>385</v>
      </c>
      <c r="E9" s="255" t="s">
        <v>386</v>
      </c>
      <c r="F9" s="256" t="s">
        <v>363</v>
      </c>
      <c r="G9" s="255" t="s">
        <v>364</v>
      </c>
      <c r="H9" s="256" t="s">
        <v>387</v>
      </c>
      <c r="I9" s="255" t="s">
        <v>366</v>
      </c>
      <c r="J9" s="257">
        <f t="shared" si="2"/>
        <v>497041.25999999995</v>
      </c>
      <c r="K9" s="266">
        <v>27</v>
      </c>
      <c r="L9" s="258" t="s">
        <v>371</v>
      </c>
      <c r="M9" s="259">
        <v>61.66</v>
      </c>
      <c r="N9" s="260">
        <v>8061</v>
      </c>
      <c r="O9" s="265">
        <f>'[15]2022 Proposed Models (post PH)'!F51</f>
        <v>66.569974146957861</v>
      </c>
      <c r="P9" s="262">
        <f t="shared" si="0"/>
        <v>536620.56159862736</v>
      </c>
      <c r="Q9" s="262">
        <f t="shared" si="1"/>
        <v>39579.301598627411</v>
      </c>
      <c r="S9" s="263">
        <v>14057</v>
      </c>
      <c r="T9" s="264"/>
    </row>
    <row r="10" spans="1:20" x14ac:dyDescent="0.2">
      <c r="A10" s="255">
        <v>2021</v>
      </c>
      <c r="B10" s="255" t="s">
        <v>359</v>
      </c>
      <c r="C10" s="255" t="s">
        <v>360</v>
      </c>
      <c r="D10" s="255" t="s">
        <v>388</v>
      </c>
      <c r="E10" s="255" t="s">
        <v>389</v>
      </c>
      <c r="F10" s="256" t="s">
        <v>363</v>
      </c>
      <c r="G10" s="255" t="s">
        <v>364</v>
      </c>
      <c r="H10" s="256" t="s">
        <v>365</v>
      </c>
      <c r="I10" s="255" t="s">
        <v>366</v>
      </c>
      <c r="J10" s="257">
        <f t="shared" si="2"/>
        <v>419842.94</v>
      </c>
      <c r="K10" s="266">
        <v>26</v>
      </c>
      <c r="L10" s="258" t="s">
        <v>371</v>
      </c>
      <c r="M10" s="259">
        <v>61.66</v>
      </c>
      <c r="N10" s="260">
        <v>6809</v>
      </c>
      <c r="O10" s="265">
        <f>'[15]2022 Proposed Models (post PH)'!F51</f>
        <v>66.569974146957861</v>
      </c>
      <c r="P10" s="262">
        <f t="shared" si="0"/>
        <v>453274.95396663609</v>
      </c>
      <c r="Q10" s="262">
        <f t="shared" si="1"/>
        <v>33432.013966636092</v>
      </c>
      <c r="S10" s="263">
        <v>11812</v>
      </c>
      <c r="T10" s="264"/>
    </row>
    <row r="11" spans="1:20" x14ac:dyDescent="0.2">
      <c r="A11" s="255">
        <v>2021</v>
      </c>
      <c r="B11" s="255" t="s">
        <v>359</v>
      </c>
      <c r="C11" s="255" t="s">
        <v>360</v>
      </c>
      <c r="D11" s="255" t="s">
        <v>390</v>
      </c>
      <c r="E11" s="255" t="s">
        <v>386</v>
      </c>
      <c r="F11" s="256" t="s">
        <v>363</v>
      </c>
      <c r="G11" s="255" t="s">
        <v>364</v>
      </c>
      <c r="H11" s="256" t="s">
        <v>365</v>
      </c>
      <c r="I11" s="255" t="s">
        <v>366</v>
      </c>
      <c r="J11" s="257">
        <f t="shared" si="2"/>
        <v>472932.19999999995</v>
      </c>
      <c r="K11" s="266">
        <v>25</v>
      </c>
      <c r="L11" s="258" t="s">
        <v>371</v>
      </c>
      <c r="M11" s="259">
        <v>61.66</v>
      </c>
      <c r="N11" s="260">
        <v>7670</v>
      </c>
      <c r="O11" s="265">
        <f>'[15]2022 Proposed Models (post PH)'!F51</f>
        <v>66.569974146957861</v>
      </c>
      <c r="P11" s="262">
        <f t="shared" si="0"/>
        <v>510591.70170716679</v>
      </c>
      <c r="Q11" s="262">
        <f t="shared" si="1"/>
        <v>37659.501707166841</v>
      </c>
      <c r="S11" s="263">
        <v>13015</v>
      </c>
      <c r="T11" s="264"/>
    </row>
    <row r="12" spans="1:20" x14ac:dyDescent="0.2">
      <c r="A12" s="255">
        <v>2021</v>
      </c>
      <c r="B12" s="255" t="s">
        <v>359</v>
      </c>
      <c r="C12" s="255" t="s">
        <v>360</v>
      </c>
      <c r="D12" s="255" t="s">
        <v>391</v>
      </c>
      <c r="E12" s="255" t="s">
        <v>369</v>
      </c>
      <c r="F12" s="256" t="s">
        <v>363</v>
      </c>
      <c r="G12" s="255" t="s">
        <v>364</v>
      </c>
      <c r="H12" s="256" t="s">
        <v>392</v>
      </c>
      <c r="I12" s="255" t="s">
        <v>366</v>
      </c>
      <c r="J12" s="257">
        <f t="shared" si="2"/>
        <v>574379</v>
      </c>
      <c r="K12" s="266">
        <v>33</v>
      </c>
      <c r="L12" s="258" t="s">
        <v>393</v>
      </c>
      <c r="M12" s="267">
        <v>55.25</v>
      </c>
      <c r="N12" s="260">
        <v>10396</v>
      </c>
      <c r="O12" s="261">
        <f>'[15]2022 Proposed Models (post PH)'!L51</f>
        <v>63.658907576262031</v>
      </c>
      <c r="P12" s="262">
        <f t="shared" si="0"/>
        <v>661798.00316282012</v>
      </c>
      <c r="Q12" s="262">
        <f t="shared" si="1"/>
        <v>87419.003162820125</v>
      </c>
      <c r="S12" s="263">
        <v>15702</v>
      </c>
      <c r="T12" s="264"/>
    </row>
    <row r="13" spans="1:20" x14ac:dyDescent="0.2">
      <c r="A13" s="255">
        <v>2021</v>
      </c>
      <c r="B13" s="255" t="s">
        <v>359</v>
      </c>
      <c r="C13" s="255" t="s">
        <v>360</v>
      </c>
      <c r="D13" s="255" t="s">
        <v>394</v>
      </c>
      <c r="E13" s="255" t="s">
        <v>369</v>
      </c>
      <c r="F13" s="256" t="s">
        <v>363</v>
      </c>
      <c r="G13" s="255" t="s">
        <v>364</v>
      </c>
      <c r="H13" s="256" t="s">
        <v>395</v>
      </c>
      <c r="I13" s="255" t="s">
        <v>366</v>
      </c>
      <c r="J13" s="257">
        <f t="shared" si="2"/>
        <v>745488.25</v>
      </c>
      <c r="K13" s="266">
        <v>47</v>
      </c>
      <c r="L13" s="258" t="s">
        <v>393</v>
      </c>
      <c r="M13" s="267">
        <v>55.25</v>
      </c>
      <c r="N13" s="260">
        <v>13493</v>
      </c>
      <c r="O13" s="261">
        <f>'[15]2022 Proposed Models (post PH)'!L51</f>
        <v>63.658907576262031</v>
      </c>
      <c r="P13" s="262">
        <f t="shared" si="0"/>
        <v>858949.63992650353</v>
      </c>
      <c r="Q13" s="262">
        <f t="shared" si="1"/>
        <v>113461.38992650353</v>
      </c>
      <c r="S13" s="263">
        <v>22597</v>
      </c>
      <c r="T13" s="264"/>
    </row>
    <row r="14" spans="1:20" x14ac:dyDescent="0.2">
      <c r="A14" s="255">
        <v>2021</v>
      </c>
      <c r="B14" s="255" t="s">
        <v>359</v>
      </c>
      <c r="C14" s="255" t="s">
        <v>360</v>
      </c>
      <c r="D14" s="255" t="s">
        <v>396</v>
      </c>
      <c r="E14" s="255" t="s">
        <v>369</v>
      </c>
      <c r="F14" s="256" t="s">
        <v>363</v>
      </c>
      <c r="G14" s="255" t="s">
        <v>364</v>
      </c>
      <c r="H14" s="256" t="s">
        <v>397</v>
      </c>
      <c r="I14" s="255" t="s">
        <v>366</v>
      </c>
      <c r="J14" s="257">
        <f t="shared" si="2"/>
        <v>785710.25</v>
      </c>
      <c r="K14" s="266">
        <v>46</v>
      </c>
      <c r="L14" s="258" t="s">
        <v>393</v>
      </c>
      <c r="M14" s="267">
        <v>55.25</v>
      </c>
      <c r="N14" s="260">
        <v>14221</v>
      </c>
      <c r="O14" s="261">
        <f>'[15]2022 Proposed Models (post PH)'!L51</f>
        <v>63.658907576262031</v>
      </c>
      <c r="P14" s="262">
        <f t="shared" si="0"/>
        <v>905293.32464202237</v>
      </c>
      <c r="Q14" s="262">
        <f t="shared" si="1"/>
        <v>119583.07464202237</v>
      </c>
      <c r="S14" s="263">
        <v>22116</v>
      </c>
      <c r="T14" s="264"/>
    </row>
    <row r="15" spans="1:20" x14ac:dyDescent="0.2">
      <c r="A15" s="255">
        <v>2021</v>
      </c>
      <c r="B15" s="255" t="s">
        <v>359</v>
      </c>
      <c r="C15" s="255" t="s">
        <v>360</v>
      </c>
      <c r="D15" s="255" t="s">
        <v>398</v>
      </c>
      <c r="E15" s="255" t="s">
        <v>399</v>
      </c>
      <c r="F15" s="256" t="s">
        <v>363</v>
      </c>
      <c r="G15" s="255" t="s">
        <v>364</v>
      </c>
      <c r="H15" s="256" t="s">
        <v>400</v>
      </c>
      <c r="I15" s="255" t="s">
        <v>366</v>
      </c>
      <c r="J15" s="257">
        <f t="shared" si="2"/>
        <v>859690</v>
      </c>
      <c r="K15" s="266">
        <v>49</v>
      </c>
      <c r="L15" s="258" t="s">
        <v>393</v>
      </c>
      <c r="M15" s="267">
        <v>55.25</v>
      </c>
      <c r="N15" s="260">
        <v>15560</v>
      </c>
      <c r="O15" s="261">
        <f>'[15]2022 Proposed Models (post PH)'!L51</f>
        <v>63.658907576262031</v>
      </c>
      <c r="P15" s="262">
        <f t="shared" si="0"/>
        <v>990532.60188663716</v>
      </c>
      <c r="Q15" s="262">
        <f t="shared" si="1"/>
        <v>130842.60188663716</v>
      </c>
      <c r="S15" s="263">
        <v>23558</v>
      </c>
      <c r="T15" s="264"/>
    </row>
    <row r="16" spans="1:20" x14ac:dyDescent="0.2">
      <c r="A16" s="255">
        <v>2021</v>
      </c>
      <c r="B16" s="255" t="s">
        <v>359</v>
      </c>
      <c r="C16" s="255" t="s">
        <v>360</v>
      </c>
      <c r="D16" s="255" t="s">
        <v>401</v>
      </c>
      <c r="E16" s="255" t="s">
        <v>402</v>
      </c>
      <c r="F16" s="256" t="s">
        <v>363</v>
      </c>
      <c r="G16" s="255" t="s">
        <v>364</v>
      </c>
      <c r="H16" s="256" t="s">
        <v>403</v>
      </c>
      <c r="I16" s="255" t="s">
        <v>366</v>
      </c>
      <c r="J16" s="257">
        <f t="shared" si="2"/>
        <v>852673.25</v>
      </c>
      <c r="K16" s="266">
        <v>49</v>
      </c>
      <c r="L16" s="258" t="s">
        <v>393</v>
      </c>
      <c r="M16" s="267">
        <v>55.25</v>
      </c>
      <c r="N16" s="260">
        <v>15433</v>
      </c>
      <c r="O16" s="261">
        <f>'[15]2022 Proposed Models (post PH)'!L51</f>
        <v>63.658907576262031</v>
      </c>
      <c r="P16" s="262">
        <f t="shared" si="0"/>
        <v>982447.92062445194</v>
      </c>
      <c r="Q16" s="262">
        <f t="shared" si="1"/>
        <v>129774.67062445194</v>
      </c>
      <c r="S16" s="263">
        <v>22971</v>
      </c>
      <c r="T16" s="264"/>
    </row>
    <row r="17" spans="1:20" x14ac:dyDescent="0.2">
      <c r="A17" s="255">
        <v>2021</v>
      </c>
      <c r="B17" s="255" t="s">
        <v>359</v>
      </c>
      <c r="C17" s="255" t="s">
        <v>360</v>
      </c>
      <c r="D17" s="255" t="s">
        <v>404</v>
      </c>
      <c r="E17" s="255" t="s">
        <v>369</v>
      </c>
      <c r="F17" s="256" t="s">
        <v>363</v>
      </c>
      <c r="G17" s="255" t="s">
        <v>364</v>
      </c>
      <c r="H17" s="256" t="s">
        <v>403</v>
      </c>
      <c r="I17" s="255" t="s">
        <v>366</v>
      </c>
      <c r="J17" s="257">
        <f t="shared" si="2"/>
        <v>657088.25</v>
      </c>
      <c r="K17" s="266">
        <v>38</v>
      </c>
      <c r="L17" s="258" t="s">
        <v>393</v>
      </c>
      <c r="M17" s="267">
        <v>55.25</v>
      </c>
      <c r="N17" s="260">
        <v>11893</v>
      </c>
      <c r="O17" s="261">
        <f>'[15]2022 Proposed Models (post PH)'!L51</f>
        <v>63.658907576262031</v>
      </c>
      <c r="P17" s="262">
        <f t="shared" si="0"/>
        <v>757095.38780448434</v>
      </c>
      <c r="Q17" s="262">
        <f t="shared" si="1"/>
        <v>100007.13780448434</v>
      </c>
      <c r="S17" s="263">
        <v>17814</v>
      </c>
      <c r="T17" s="264"/>
    </row>
    <row r="18" spans="1:20" x14ac:dyDescent="0.2">
      <c r="A18" s="255">
        <v>2021</v>
      </c>
      <c r="B18" s="255" t="s">
        <v>359</v>
      </c>
      <c r="C18" s="255" t="s">
        <v>360</v>
      </c>
      <c r="D18" s="255" t="s">
        <v>405</v>
      </c>
      <c r="E18" s="255" t="s">
        <v>406</v>
      </c>
      <c r="F18" s="256" t="s">
        <v>363</v>
      </c>
      <c r="G18" s="255" t="s">
        <v>364</v>
      </c>
      <c r="H18" s="256" t="s">
        <v>407</v>
      </c>
      <c r="I18" s="255" t="s">
        <v>366</v>
      </c>
      <c r="J18" s="257">
        <f t="shared" si="2"/>
        <v>1046766.5</v>
      </c>
      <c r="K18" s="266">
        <v>60</v>
      </c>
      <c r="L18" s="258" t="s">
        <v>393</v>
      </c>
      <c r="M18" s="267">
        <v>55.25</v>
      </c>
      <c r="N18" s="260">
        <v>18946</v>
      </c>
      <c r="O18" s="261">
        <f>'[15]2022 Proposed Models (post PH)'!L51</f>
        <v>63.658907576262031</v>
      </c>
      <c r="P18" s="262">
        <f t="shared" si="0"/>
        <v>1206081.6629398605</v>
      </c>
      <c r="Q18" s="262">
        <f t="shared" si="1"/>
        <v>159315.16293986049</v>
      </c>
      <c r="S18" s="263">
        <v>28217</v>
      </c>
      <c r="T18" s="264"/>
    </row>
    <row r="19" spans="1:20" x14ac:dyDescent="0.2">
      <c r="A19" s="255">
        <v>2021</v>
      </c>
      <c r="B19" s="255" t="s">
        <v>359</v>
      </c>
      <c r="C19" s="255" t="s">
        <v>360</v>
      </c>
      <c r="D19" s="255" t="s">
        <v>408</v>
      </c>
      <c r="E19" s="255" t="s">
        <v>402</v>
      </c>
      <c r="F19" s="256" t="s">
        <v>363</v>
      </c>
      <c r="G19" s="255" t="s">
        <v>364</v>
      </c>
      <c r="H19" s="256" t="s">
        <v>409</v>
      </c>
      <c r="I19" s="255" t="s">
        <v>366</v>
      </c>
      <c r="J19" s="257">
        <f t="shared" si="2"/>
        <v>906431.5</v>
      </c>
      <c r="K19" s="266">
        <v>52</v>
      </c>
      <c r="L19" s="258" t="s">
        <v>393</v>
      </c>
      <c r="M19" s="267">
        <v>55.25</v>
      </c>
      <c r="N19" s="260">
        <v>16406</v>
      </c>
      <c r="O19" s="261">
        <f>'[15]2022 Proposed Models (post PH)'!L51</f>
        <v>63.658907576262031</v>
      </c>
      <c r="P19" s="262">
        <f t="shared" si="0"/>
        <v>1044388.0376961549</v>
      </c>
      <c r="Q19" s="262">
        <f t="shared" si="1"/>
        <v>137956.5376961549</v>
      </c>
      <c r="S19" s="263">
        <v>24377</v>
      </c>
      <c r="T19" s="264"/>
    </row>
    <row r="20" spans="1:20" x14ac:dyDescent="0.2">
      <c r="A20" s="255">
        <v>2021</v>
      </c>
      <c r="B20" s="255" t="s">
        <v>359</v>
      </c>
      <c r="C20" s="255" t="s">
        <v>360</v>
      </c>
      <c r="D20" s="255" t="s">
        <v>410</v>
      </c>
      <c r="E20" s="255" t="s">
        <v>402</v>
      </c>
      <c r="F20" s="256" t="s">
        <v>363</v>
      </c>
      <c r="G20" s="255" t="s">
        <v>364</v>
      </c>
      <c r="H20" s="256" t="s">
        <v>409</v>
      </c>
      <c r="I20" s="255" t="s">
        <v>366</v>
      </c>
      <c r="J20" s="257">
        <f t="shared" si="2"/>
        <v>676149.5</v>
      </c>
      <c r="K20" s="266">
        <v>39</v>
      </c>
      <c r="L20" s="258" t="s">
        <v>393</v>
      </c>
      <c r="M20" s="267">
        <v>55.25</v>
      </c>
      <c r="N20" s="260">
        <v>12238</v>
      </c>
      <c r="O20" s="261">
        <f>'[15]2022 Proposed Models (post PH)'!L51</f>
        <v>63.658907576262031</v>
      </c>
      <c r="P20" s="262">
        <f t="shared" si="0"/>
        <v>779057.71091829473</v>
      </c>
      <c r="Q20" s="262">
        <f t="shared" si="1"/>
        <v>102908.21091829473</v>
      </c>
      <c r="S20" s="263">
        <v>18283</v>
      </c>
      <c r="T20" s="264"/>
    </row>
    <row r="21" spans="1:20" x14ac:dyDescent="0.2">
      <c r="A21" s="255">
        <v>2021</v>
      </c>
      <c r="B21" s="255" t="s">
        <v>359</v>
      </c>
      <c r="C21" s="255" t="s">
        <v>360</v>
      </c>
      <c r="D21" s="255" t="s">
        <v>411</v>
      </c>
      <c r="E21" s="255" t="s">
        <v>380</v>
      </c>
      <c r="F21" s="256" t="s">
        <v>363</v>
      </c>
      <c r="G21" s="255" t="s">
        <v>364</v>
      </c>
      <c r="H21" s="256" t="s">
        <v>412</v>
      </c>
      <c r="I21" s="255" t="s">
        <v>366</v>
      </c>
      <c r="J21" s="257">
        <f t="shared" si="2"/>
        <v>565152.25</v>
      </c>
      <c r="K21" s="266">
        <v>38</v>
      </c>
      <c r="L21" s="258" t="s">
        <v>393</v>
      </c>
      <c r="M21" s="267">
        <v>55.25</v>
      </c>
      <c r="N21" s="260">
        <v>10229</v>
      </c>
      <c r="O21" s="261">
        <f>'[15]2022 Proposed Models (post PH)'!L51</f>
        <v>63.658907576262031</v>
      </c>
      <c r="P21" s="262">
        <f t="shared" si="0"/>
        <v>651166.96559758426</v>
      </c>
      <c r="Q21" s="262">
        <f t="shared" si="1"/>
        <v>86014.715597584262</v>
      </c>
      <c r="S21" s="263">
        <v>17248</v>
      </c>
      <c r="T21" s="264"/>
    </row>
    <row r="22" spans="1:20" x14ac:dyDescent="0.2">
      <c r="A22" s="255">
        <v>2021</v>
      </c>
      <c r="B22" s="255" t="s">
        <v>359</v>
      </c>
      <c r="C22" s="255" t="s">
        <v>360</v>
      </c>
      <c r="D22" s="255" t="s">
        <v>413</v>
      </c>
      <c r="E22" s="255" t="s">
        <v>386</v>
      </c>
      <c r="F22" s="256" t="s">
        <v>363</v>
      </c>
      <c r="G22" s="255" t="s">
        <v>364</v>
      </c>
      <c r="H22" s="256" t="s">
        <v>414</v>
      </c>
      <c r="I22" s="255" t="s">
        <v>366</v>
      </c>
      <c r="J22" s="257">
        <f t="shared" si="2"/>
        <v>465812.75</v>
      </c>
      <c r="K22" s="266">
        <v>40</v>
      </c>
      <c r="L22" s="258" t="s">
        <v>393</v>
      </c>
      <c r="M22" s="267">
        <v>55.25</v>
      </c>
      <c r="N22" s="260">
        <v>8431</v>
      </c>
      <c r="O22" s="261">
        <f>'[15]2022 Proposed Models (post PH)'!L51</f>
        <v>63.658907576262031</v>
      </c>
      <c r="P22" s="262">
        <f t="shared" si="0"/>
        <v>536708.24977546523</v>
      </c>
      <c r="Q22" s="262">
        <f t="shared" si="1"/>
        <v>70895.499775465229</v>
      </c>
      <c r="S22" s="263">
        <v>18692</v>
      </c>
      <c r="T22" s="264"/>
    </row>
    <row r="23" spans="1:20" x14ac:dyDescent="0.2">
      <c r="A23" s="255">
        <v>2021</v>
      </c>
      <c r="B23" s="255" t="s">
        <v>359</v>
      </c>
      <c r="C23" s="255" t="s">
        <v>360</v>
      </c>
      <c r="D23" s="255" t="s">
        <v>415</v>
      </c>
      <c r="E23" s="255" t="s">
        <v>386</v>
      </c>
      <c r="F23" s="256" t="s">
        <v>363</v>
      </c>
      <c r="G23" s="255" t="s">
        <v>364</v>
      </c>
      <c r="H23" s="256" t="s">
        <v>414</v>
      </c>
      <c r="I23" s="255" t="s">
        <v>366</v>
      </c>
      <c r="J23" s="257">
        <f t="shared" si="2"/>
        <v>787754.5</v>
      </c>
      <c r="K23" s="266">
        <v>46</v>
      </c>
      <c r="L23" s="258" t="s">
        <v>393</v>
      </c>
      <c r="M23" s="267">
        <v>55.25</v>
      </c>
      <c r="N23" s="260">
        <v>14258</v>
      </c>
      <c r="O23" s="261">
        <f>'[15]2022 Proposed Models (post PH)'!L51</f>
        <v>63.658907576262031</v>
      </c>
      <c r="P23" s="262">
        <f t="shared" si="0"/>
        <v>907648.70422234409</v>
      </c>
      <c r="Q23" s="262">
        <f t="shared" si="1"/>
        <v>119894.20422234409</v>
      </c>
      <c r="S23" s="263">
        <v>21496</v>
      </c>
      <c r="T23" s="264"/>
    </row>
    <row r="24" spans="1:20" x14ac:dyDescent="0.2">
      <c r="A24" s="255">
        <v>2021</v>
      </c>
      <c r="B24" s="255" t="s">
        <v>359</v>
      </c>
      <c r="C24" s="255" t="s">
        <v>360</v>
      </c>
      <c r="D24" s="255" t="s">
        <v>416</v>
      </c>
      <c r="E24" s="255" t="s">
        <v>380</v>
      </c>
      <c r="F24" s="256" t="s">
        <v>363</v>
      </c>
      <c r="G24" s="255" t="s">
        <v>364</v>
      </c>
      <c r="H24" s="256" t="s">
        <v>417</v>
      </c>
      <c r="I24" s="255" t="s">
        <v>366</v>
      </c>
      <c r="J24" s="257">
        <f t="shared" si="2"/>
        <v>339069.25</v>
      </c>
      <c r="K24" s="266">
        <v>39</v>
      </c>
      <c r="L24" s="258" t="s">
        <v>393</v>
      </c>
      <c r="M24" s="267">
        <v>55.25</v>
      </c>
      <c r="N24" s="260">
        <v>6137</v>
      </c>
      <c r="O24" s="261">
        <f>'[15]2022 Proposed Models (post PH)'!L51</f>
        <v>63.658907576262031</v>
      </c>
      <c r="P24" s="262">
        <f t="shared" si="0"/>
        <v>390674.71579552011</v>
      </c>
      <c r="Q24" s="262">
        <f t="shared" si="1"/>
        <v>51605.465795520111</v>
      </c>
      <c r="S24" s="263">
        <v>16716</v>
      </c>
      <c r="T24" s="264"/>
    </row>
    <row r="25" spans="1:20" x14ac:dyDescent="0.2">
      <c r="A25" s="255">
        <v>2021</v>
      </c>
      <c r="B25" s="255" t="s">
        <v>359</v>
      </c>
      <c r="C25" s="255" t="s">
        <v>360</v>
      </c>
      <c r="D25" s="255" t="s">
        <v>418</v>
      </c>
      <c r="E25" s="255" t="s">
        <v>402</v>
      </c>
      <c r="F25" s="256" t="s">
        <v>363</v>
      </c>
      <c r="G25" s="255" t="s">
        <v>364</v>
      </c>
      <c r="H25" s="256" t="s">
        <v>419</v>
      </c>
      <c r="I25" s="255" t="s">
        <v>366</v>
      </c>
      <c r="J25" s="257">
        <f t="shared" si="2"/>
        <v>711785.75</v>
      </c>
      <c r="K25" s="266">
        <v>40</v>
      </c>
      <c r="L25" s="258" t="s">
        <v>393</v>
      </c>
      <c r="M25" s="267">
        <v>55.25</v>
      </c>
      <c r="N25" s="260">
        <v>12883</v>
      </c>
      <c r="O25" s="261">
        <f>'[15]2022 Proposed Models (post PH)'!L51</f>
        <v>63.658907576262031</v>
      </c>
      <c r="P25" s="262">
        <f t="shared" si="0"/>
        <v>820117.7063049837</v>
      </c>
      <c r="Q25" s="262">
        <f t="shared" si="1"/>
        <v>108331.9563049837</v>
      </c>
      <c r="S25" s="263">
        <v>18692</v>
      </c>
      <c r="T25" s="264"/>
    </row>
    <row r="26" spans="1:20" x14ac:dyDescent="0.2">
      <c r="A26" s="255">
        <v>2021</v>
      </c>
      <c r="B26" s="255" t="s">
        <v>359</v>
      </c>
      <c r="C26" s="255" t="s">
        <v>360</v>
      </c>
      <c r="D26" s="255" t="s">
        <v>420</v>
      </c>
      <c r="E26" s="255" t="s">
        <v>380</v>
      </c>
      <c r="F26" s="256" t="s">
        <v>363</v>
      </c>
      <c r="G26" s="255" t="s">
        <v>364</v>
      </c>
      <c r="H26" s="256" t="s">
        <v>384</v>
      </c>
      <c r="I26" s="255" t="s">
        <v>366</v>
      </c>
      <c r="J26" s="257">
        <f t="shared" si="2"/>
        <v>626314</v>
      </c>
      <c r="K26" s="266">
        <v>40</v>
      </c>
      <c r="L26" s="258" t="s">
        <v>393</v>
      </c>
      <c r="M26" s="267">
        <v>55.25</v>
      </c>
      <c r="N26" s="260">
        <v>11336</v>
      </c>
      <c r="O26" s="261">
        <f>'[15]2022 Proposed Models (post PH)'!L51</f>
        <v>63.658907576262031</v>
      </c>
      <c r="P26" s="262">
        <f t="shared" si="0"/>
        <v>721637.3762845064</v>
      </c>
      <c r="Q26" s="262">
        <f t="shared" si="1"/>
        <v>95323.376284506405</v>
      </c>
      <c r="S26" s="263">
        <v>18166</v>
      </c>
      <c r="T26" s="264"/>
    </row>
    <row r="27" spans="1:20" x14ac:dyDescent="0.2">
      <c r="A27" s="255">
        <v>2021</v>
      </c>
      <c r="B27" s="255" t="s">
        <v>359</v>
      </c>
      <c r="C27" s="255" t="s">
        <v>360</v>
      </c>
      <c r="D27" s="255" t="s">
        <v>421</v>
      </c>
      <c r="E27" s="255" t="s">
        <v>389</v>
      </c>
      <c r="F27" s="256" t="s">
        <v>363</v>
      </c>
      <c r="G27" s="255" t="s">
        <v>364</v>
      </c>
      <c r="H27" s="256" t="s">
        <v>422</v>
      </c>
      <c r="I27" s="255" t="s">
        <v>366</v>
      </c>
      <c r="J27" s="257">
        <f t="shared" si="2"/>
        <v>606755.5</v>
      </c>
      <c r="K27" s="266">
        <v>41</v>
      </c>
      <c r="L27" s="268" t="s">
        <v>393</v>
      </c>
      <c r="M27" s="267">
        <v>55.25</v>
      </c>
      <c r="N27" s="260">
        <v>10982</v>
      </c>
      <c r="O27" s="261">
        <f>'[15]2022 Proposed Models (post PH)'!L51</f>
        <v>63.658907576262031</v>
      </c>
      <c r="P27" s="262">
        <f t="shared" si="0"/>
        <v>699102.12300250959</v>
      </c>
      <c r="Q27" s="262">
        <f t="shared" si="1"/>
        <v>92346.623002509587</v>
      </c>
      <c r="S27" s="263">
        <v>16809</v>
      </c>
      <c r="T27" s="264"/>
    </row>
    <row r="28" spans="1:20" x14ac:dyDescent="0.2">
      <c r="A28" s="255">
        <v>2021</v>
      </c>
      <c r="B28" s="255" t="s">
        <v>359</v>
      </c>
      <c r="C28" s="255" t="s">
        <v>360</v>
      </c>
      <c r="D28" s="255" t="s">
        <v>423</v>
      </c>
      <c r="E28" s="255" t="s">
        <v>389</v>
      </c>
      <c r="F28" s="256" t="s">
        <v>363</v>
      </c>
      <c r="G28" s="255" t="s">
        <v>364</v>
      </c>
      <c r="H28" s="256" t="s">
        <v>424</v>
      </c>
      <c r="I28" s="255" t="s">
        <v>366</v>
      </c>
      <c r="J28" s="257">
        <f t="shared" si="2"/>
        <v>485481.75</v>
      </c>
      <c r="K28" s="269">
        <v>30</v>
      </c>
      <c r="L28" s="258" t="s">
        <v>393</v>
      </c>
      <c r="M28" s="267">
        <v>55.25</v>
      </c>
      <c r="N28" s="260">
        <v>8787</v>
      </c>
      <c r="O28" s="261">
        <f>'[15]2022 Proposed Models (post PH)'!L51</f>
        <v>63.658907576262031</v>
      </c>
      <c r="P28" s="262">
        <f t="shared" si="0"/>
        <v>559370.82087261451</v>
      </c>
      <c r="Q28" s="262">
        <f t="shared" si="1"/>
        <v>73889.070872614509</v>
      </c>
      <c r="S28" s="263">
        <v>12344</v>
      </c>
      <c r="T28" s="264"/>
    </row>
    <row r="29" spans="1:20" x14ac:dyDescent="0.2">
      <c r="A29" s="255">
        <v>2021</v>
      </c>
      <c r="B29" s="255" t="s">
        <v>359</v>
      </c>
      <c r="C29" s="255" t="s">
        <v>360</v>
      </c>
      <c r="D29" s="255" t="s">
        <v>425</v>
      </c>
      <c r="E29" s="255" t="s">
        <v>389</v>
      </c>
      <c r="F29" s="256" t="s">
        <v>363</v>
      </c>
      <c r="G29" s="255" t="s">
        <v>364</v>
      </c>
      <c r="H29" s="256" t="s">
        <v>426</v>
      </c>
      <c r="I29" s="255" t="s">
        <v>366</v>
      </c>
      <c r="J29" s="257">
        <f t="shared" si="2"/>
        <v>554489</v>
      </c>
      <c r="K29" s="266">
        <v>37</v>
      </c>
      <c r="L29" s="258" t="s">
        <v>393</v>
      </c>
      <c r="M29" s="267">
        <v>55.25</v>
      </c>
      <c r="N29" s="260">
        <v>10036</v>
      </c>
      <c r="O29" s="261">
        <f>'[15]2022 Proposed Models (post PH)'!L51</f>
        <v>63.658907576262031</v>
      </c>
      <c r="P29" s="262">
        <f t="shared" si="0"/>
        <v>638880.79643536569</v>
      </c>
      <c r="Q29" s="262">
        <f t="shared" si="1"/>
        <v>84391.796435365686</v>
      </c>
      <c r="S29" s="263">
        <v>14839</v>
      </c>
      <c r="T29" s="264"/>
    </row>
    <row r="30" spans="1:20" x14ac:dyDescent="0.2">
      <c r="A30" s="255">
        <v>2021</v>
      </c>
      <c r="B30" s="255" t="s">
        <v>359</v>
      </c>
      <c r="C30" s="255" t="s">
        <v>360</v>
      </c>
      <c r="D30" s="255" t="s">
        <v>427</v>
      </c>
      <c r="E30" s="255" t="s">
        <v>386</v>
      </c>
      <c r="F30" s="256" t="s">
        <v>363</v>
      </c>
      <c r="G30" s="255" t="s">
        <v>364</v>
      </c>
      <c r="H30" s="256" t="s">
        <v>365</v>
      </c>
      <c r="I30" s="255" t="s">
        <v>366</v>
      </c>
      <c r="J30" s="257">
        <f t="shared" si="2"/>
        <v>695652.75</v>
      </c>
      <c r="K30" s="266">
        <v>42</v>
      </c>
      <c r="L30" s="258" t="s">
        <v>393</v>
      </c>
      <c r="M30" s="267">
        <v>55.25</v>
      </c>
      <c r="N30" s="260">
        <v>12591</v>
      </c>
      <c r="O30" s="261">
        <f>'[15]2022 Proposed Models (post PH)'!L51</f>
        <v>63.658907576262031</v>
      </c>
      <c r="P30" s="262">
        <f t="shared" si="0"/>
        <v>801529.3052927152</v>
      </c>
      <c r="Q30" s="262">
        <f t="shared" si="1"/>
        <v>105876.5552927152</v>
      </c>
      <c r="S30" s="263">
        <v>19589</v>
      </c>
      <c r="T30" s="264"/>
    </row>
    <row r="31" spans="1:20" x14ac:dyDescent="0.2">
      <c r="A31" s="255">
        <v>2021</v>
      </c>
      <c r="B31" s="255" t="s">
        <v>359</v>
      </c>
      <c r="C31" s="255" t="s">
        <v>360</v>
      </c>
      <c r="D31" s="255" t="s">
        <v>428</v>
      </c>
      <c r="E31" s="255" t="s">
        <v>429</v>
      </c>
      <c r="F31" s="256" t="s">
        <v>363</v>
      </c>
      <c r="G31" s="255" t="s">
        <v>364</v>
      </c>
      <c r="H31" s="256" t="s">
        <v>430</v>
      </c>
      <c r="I31" s="255" t="s">
        <v>366</v>
      </c>
      <c r="J31" s="257">
        <f t="shared" si="2"/>
        <v>487028.75</v>
      </c>
      <c r="K31" s="266">
        <v>36</v>
      </c>
      <c r="L31" s="258" t="s">
        <v>393</v>
      </c>
      <c r="M31" s="267">
        <v>55.25</v>
      </c>
      <c r="N31" s="260">
        <v>8815</v>
      </c>
      <c r="O31" s="261">
        <f>'[15]2022 Proposed Models (post PH)'!L51</f>
        <v>63.658907576262031</v>
      </c>
      <c r="P31" s="262">
        <f t="shared" si="0"/>
        <v>561153.2702847498</v>
      </c>
      <c r="Q31" s="262">
        <f t="shared" si="1"/>
        <v>74124.5202847498</v>
      </c>
      <c r="S31" s="263">
        <v>13689</v>
      </c>
      <c r="T31" s="264"/>
    </row>
    <row r="32" spans="1:20" x14ac:dyDescent="0.2">
      <c r="A32" s="255">
        <v>2021</v>
      </c>
      <c r="B32" s="255" t="s">
        <v>359</v>
      </c>
      <c r="C32" s="255" t="s">
        <v>360</v>
      </c>
      <c r="D32" s="255" t="s">
        <v>431</v>
      </c>
      <c r="E32" s="255" t="s">
        <v>386</v>
      </c>
      <c r="F32" s="256" t="s">
        <v>363</v>
      </c>
      <c r="G32" s="255" t="s">
        <v>364</v>
      </c>
      <c r="H32" s="256" t="s">
        <v>432</v>
      </c>
      <c r="I32" s="255" t="s">
        <v>366</v>
      </c>
      <c r="J32" s="257">
        <f t="shared" si="2"/>
        <v>647695.75</v>
      </c>
      <c r="K32" s="266">
        <v>39</v>
      </c>
      <c r="L32" s="258" t="s">
        <v>393</v>
      </c>
      <c r="M32" s="267">
        <v>55.25</v>
      </c>
      <c r="N32" s="260">
        <v>11723</v>
      </c>
      <c r="O32" s="261">
        <f>'[15]2022 Proposed Models (post PH)'!L51</f>
        <v>63.658907576262031</v>
      </c>
      <c r="P32" s="262">
        <f t="shared" si="0"/>
        <v>746273.37351651979</v>
      </c>
      <c r="Q32" s="262">
        <f t="shared" si="1"/>
        <v>98577.623516519787</v>
      </c>
      <c r="S32" s="263">
        <v>18190</v>
      </c>
      <c r="T32" s="264"/>
    </row>
    <row r="33" spans="1:21" x14ac:dyDescent="0.2">
      <c r="A33" s="255">
        <v>2021</v>
      </c>
      <c r="B33" s="255" t="s">
        <v>359</v>
      </c>
      <c r="C33" s="255" t="s">
        <v>360</v>
      </c>
      <c r="D33" s="255" t="s">
        <v>433</v>
      </c>
      <c r="E33" s="255" t="s">
        <v>434</v>
      </c>
      <c r="F33" s="256" t="s">
        <v>363</v>
      </c>
      <c r="G33" s="255" t="s">
        <v>364</v>
      </c>
      <c r="H33" s="256" t="s">
        <v>435</v>
      </c>
      <c r="I33" s="255" t="s">
        <v>366</v>
      </c>
      <c r="J33" s="257">
        <f t="shared" si="2"/>
        <v>939968.25</v>
      </c>
      <c r="K33" s="266">
        <v>54</v>
      </c>
      <c r="L33" s="268" t="s">
        <v>393</v>
      </c>
      <c r="M33" s="270">
        <v>55.25</v>
      </c>
      <c r="N33" s="260">
        <v>17013</v>
      </c>
      <c r="O33" s="261">
        <f>'[15]2022 Proposed Models (post PH)'!L51</f>
        <v>63.658907576262031</v>
      </c>
      <c r="P33" s="262">
        <f t="shared" si="0"/>
        <v>1083028.994594946</v>
      </c>
      <c r="Q33" s="262">
        <f t="shared" si="1"/>
        <v>143060.74459494604</v>
      </c>
      <c r="S33" s="263">
        <v>22590</v>
      </c>
      <c r="T33" s="264"/>
    </row>
    <row r="34" spans="1:21" x14ac:dyDescent="0.2">
      <c r="A34" s="255">
        <v>2021</v>
      </c>
      <c r="B34" s="255" t="s">
        <v>359</v>
      </c>
      <c r="C34" s="255" t="s">
        <v>360</v>
      </c>
      <c r="D34" s="255" t="s">
        <v>436</v>
      </c>
      <c r="E34" s="255" t="s">
        <v>386</v>
      </c>
      <c r="F34" s="256" t="s">
        <v>363</v>
      </c>
      <c r="G34" s="255" t="s">
        <v>364</v>
      </c>
      <c r="H34" s="256" t="s">
        <v>437</v>
      </c>
      <c r="I34" s="255" t="s">
        <v>366</v>
      </c>
      <c r="J34" s="257">
        <f t="shared" si="2"/>
        <v>787644</v>
      </c>
      <c r="K34" s="266">
        <v>49</v>
      </c>
      <c r="L34" s="258" t="s">
        <v>393</v>
      </c>
      <c r="M34" s="267">
        <v>55.25</v>
      </c>
      <c r="N34" s="260">
        <v>14256</v>
      </c>
      <c r="O34" s="261">
        <f>'[15]2022 Proposed Models (post PH)'!L51</f>
        <v>63.658907576262031</v>
      </c>
      <c r="P34" s="262">
        <f t="shared" si="0"/>
        <v>907521.38640719152</v>
      </c>
      <c r="Q34" s="262">
        <f t="shared" si="1"/>
        <v>119877.38640719152</v>
      </c>
      <c r="S34" s="263">
        <v>18249</v>
      </c>
      <c r="T34" s="264"/>
    </row>
    <row r="35" spans="1:21" x14ac:dyDescent="0.2">
      <c r="A35" s="255">
        <v>2021</v>
      </c>
      <c r="B35" s="255" t="s">
        <v>359</v>
      </c>
      <c r="C35" s="255" t="s">
        <v>360</v>
      </c>
      <c r="D35" s="255" t="s">
        <v>438</v>
      </c>
      <c r="E35" s="255" t="s">
        <v>439</v>
      </c>
      <c r="F35" s="256" t="s">
        <v>363</v>
      </c>
      <c r="G35" s="255" t="s">
        <v>364</v>
      </c>
      <c r="H35" s="256" t="s">
        <v>440</v>
      </c>
      <c r="I35" s="255" t="s">
        <v>366</v>
      </c>
      <c r="J35" s="257">
        <f t="shared" si="2"/>
        <v>1196494</v>
      </c>
      <c r="K35" s="266">
        <v>69</v>
      </c>
      <c r="L35" s="258" t="s">
        <v>441</v>
      </c>
      <c r="M35" s="267">
        <v>55.25</v>
      </c>
      <c r="N35" s="260">
        <v>21656</v>
      </c>
      <c r="O35" s="261">
        <f>'[15]2022 Proposed Models (post PH)'!L51</f>
        <v>63.658907576262031</v>
      </c>
      <c r="P35" s="262">
        <f t="shared" si="0"/>
        <v>1378597.3024715306</v>
      </c>
      <c r="Q35" s="262">
        <f t="shared" si="1"/>
        <v>182103.30247153062</v>
      </c>
      <c r="S35" s="263">
        <v>30822</v>
      </c>
      <c r="T35" s="264"/>
    </row>
    <row r="36" spans="1:21" ht="15" customHeight="1" x14ac:dyDescent="0.2">
      <c r="A36" s="255">
        <v>2021</v>
      </c>
      <c r="B36" s="255" t="s">
        <v>359</v>
      </c>
      <c r="C36" s="255" t="s">
        <v>360</v>
      </c>
      <c r="D36" s="255" t="s">
        <v>442</v>
      </c>
      <c r="E36" s="255" t="s">
        <v>434</v>
      </c>
      <c r="F36" s="256" t="s">
        <v>363</v>
      </c>
      <c r="G36" s="255" t="s">
        <v>364</v>
      </c>
      <c r="H36" s="256" t="s">
        <v>443</v>
      </c>
      <c r="I36" s="255" t="s">
        <v>366</v>
      </c>
      <c r="J36" s="257">
        <f t="shared" si="2"/>
        <v>1302337.9788787395</v>
      </c>
      <c r="K36" s="266">
        <v>111</v>
      </c>
      <c r="L36" s="258" t="s">
        <v>444</v>
      </c>
      <c r="M36" s="267">
        <v>42.710808699945545</v>
      </c>
      <c r="N36" s="260">
        <v>30492</v>
      </c>
      <c r="O36" s="271">
        <f>'[15]2022 Proposed Models (post PH)'!F82</f>
        <v>47.734081823928193</v>
      </c>
      <c r="P36" s="262">
        <f t="shared" si="0"/>
        <v>1455507.6229752186</v>
      </c>
      <c r="Q36" s="262">
        <f t="shared" si="1"/>
        <v>153169.64409647905</v>
      </c>
      <c r="S36" s="263">
        <v>34338</v>
      </c>
      <c r="T36" s="264"/>
    </row>
    <row r="37" spans="1:21" x14ac:dyDescent="0.2">
      <c r="O37" s="274"/>
      <c r="P37" s="262"/>
      <c r="Q37" s="262"/>
    </row>
    <row r="38" spans="1:21" ht="15.75" thickBot="1" x14ac:dyDescent="0.25">
      <c r="J38" s="275">
        <f>SUM(J2:J37)</f>
        <v>22774088.028878741</v>
      </c>
      <c r="N38" s="264"/>
      <c r="O38" s="274"/>
      <c r="P38" s="276">
        <f>SUM(P2:P37)</f>
        <v>25867967.864775088</v>
      </c>
      <c r="Q38" s="276">
        <f>SUM(Q2:Q37)</f>
        <v>3093879.8358963421</v>
      </c>
      <c r="S38" s="277">
        <f>SUM(S2:S36)</f>
        <v>634461</v>
      </c>
      <c r="T38" s="264">
        <f>Q38-S38</f>
        <v>2459418.8358963421</v>
      </c>
    </row>
    <row r="39" spans="1:21" x14ac:dyDescent="0.2">
      <c r="Q39" s="279">
        <f>(P38-J38)/J38</f>
        <v>0.13585087718872188</v>
      </c>
      <c r="S39" s="264"/>
    </row>
    <row r="40" spans="1:21" ht="18.95" customHeight="1" thickBot="1" x14ac:dyDescent="0.25">
      <c r="N40" s="264"/>
      <c r="O40" s="280">
        <f>P38-S38</f>
        <v>25233506.864775088</v>
      </c>
    </row>
    <row r="41" spans="1:21" ht="47.1" customHeight="1" thickBot="1" x14ac:dyDescent="0.25">
      <c r="O41" s="281">
        <f>(O40-J38)/J38</f>
        <v>0.10799197898847472</v>
      </c>
      <c r="Q41" s="282" t="s">
        <v>445</v>
      </c>
      <c r="R41" s="283"/>
      <c r="S41" s="284" t="s">
        <v>446</v>
      </c>
      <c r="T41" s="285" t="s">
        <v>447</v>
      </c>
    </row>
    <row r="42" spans="1:21" x14ac:dyDescent="0.2">
      <c r="J42" s="273">
        <f>J38+S38</f>
        <v>23408549.028878741</v>
      </c>
      <c r="L42" s="280">
        <f>P38-J42</f>
        <v>2459418.8358963467</v>
      </c>
      <c r="Q42" s="286">
        <f>Q38*0.5</f>
        <v>1546939.917948171</v>
      </c>
      <c r="R42" s="287"/>
      <c r="S42" s="288">
        <f>S38*0.5</f>
        <v>317230.5</v>
      </c>
      <c r="T42" s="289">
        <f>Q42-S42</f>
        <v>1229709.417948171</v>
      </c>
    </row>
    <row r="43" spans="1:21" ht="15.75" thickBot="1" x14ac:dyDescent="0.25">
      <c r="L43" s="280">
        <f>L42*0.5</f>
        <v>1229709.4179481734</v>
      </c>
      <c r="Q43" s="290"/>
      <c r="R43" s="291"/>
      <c r="S43" s="291"/>
      <c r="T43" s="292"/>
    </row>
    <row r="44" spans="1:21" x14ac:dyDescent="0.2">
      <c r="L44" s="293"/>
    </row>
    <row r="45" spans="1:21" ht="15.75" thickBot="1" x14ac:dyDescent="0.25">
      <c r="Q45" s="280"/>
      <c r="R45" s="294"/>
    </row>
    <row r="46" spans="1:21" ht="15.75" thickBot="1" x14ac:dyDescent="0.25">
      <c r="N46" s="295" t="s">
        <v>448</v>
      </c>
      <c r="O46" s="296"/>
      <c r="P46" s="297"/>
      <c r="Q46" s="297">
        <f>Q42-506743</f>
        <v>1040196.917948171</v>
      </c>
      <c r="R46" s="296"/>
      <c r="S46" s="296"/>
      <c r="T46" s="298">
        <f>T42-189512</f>
        <v>1040197.417948171</v>
      </c>
      <c r="U46" s="299">
        <f>(P38-23787573)/23787573</f>
        <v>8.7457214099777553E-2</v>
      </c>
    </row>
    <row r="50" spans="5:20" x14ac:dyDescent="0.2">
      <c r="E50" s="1102" t="s">
        <v>449</v>
      </c>
      <c r="F50" s="1102"/>
      <c r="G50" s="1102"/>
      <c r="H50" s="1102"/>
      <c r="I50" s="1102"/>
      <c r="J50" s="1102"/>
      <c r="K50" s="1102"/>
      <c r="L50" s="1102"/>
      <c r="M50" s="1102"/>
      <c r="N50" s="1102"/>
      <c r="O50" s="1102"/>
      <c r="P50" s="1102"/>
      <c r="Q50" s="1102"/>
      <c r="R50" s="1102"/>
      <c r="S50" s="1102"/>
      <c r="T50" s="1102"/>
    </row>
    <row r="51" spans="5:20" x14ac:dyDescent="0.2">
      <c r="E51" s="1102"/>
      <c r="F51" s="1102"/>
      <c r="G51" s="1102"/>
      <c r="H51" s="1102"/>
      <c r="I51" s="1102"/>
      <c r="J51" s="1102"/>
      <c r="K51" s="1102"/>
      <c r="L51" s="1102"/>
      <c r="M51" s="1102"/>
      <c r="N51" s="1102"/>
      <c r="O51" s="1102"/>
      <c r="P51" s="1102"/>
      <c r="Q51" s="1102"/>
      <c r="R51" s="1102"/>
      <c r="S51" s="1102"/>
      <c r="T51" s="1102"/>
    </row>
    <row r="64" spans="5:20" x14ac:dyDescent="0.2">
      <c r="Q64" s="278">
        <f>506024-189512</f>
        <v>316512</v>
      </c>
    </row>
  </sheetData>
  <autoFilter ref="A1:M36" xr:uid="{00000000-0009-0000-0000-000017000000}"/>
  <dataConsolidate/>
  <mergeCells count="1">
    <mergeCell ref="E50:T51"/>
  </mergeCells>
  <pageMargins left="0.7" right="0.7" top="0.75" bottom="0.75" header="0.3" footer="0.3"/>
  <pageSetup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8AB3-819E-473C-8D60-D53C7B914539}">
  <dimension ref="A2:K54"/>
  <sheetViews>
    <sheetView workbookViewId="0">
      <selection activeCell="D11" sqref="D11"/>
    </sheetView>
  </sheetViews>
  <sheetFormatPr defaultRowHeight="15" x14ac:dyDescent="0.25"/>
  <cols>
    <col min="1" max="1" width="9" style="900"/>
    <col min="2" max="2" width="34.75" style="900" bestFit="1" customWidth="1"/>
    <col min="3" max="3" width="16.625" style="900" customWidth="1"/>
    <col min="4" max="6" width="34.75" style="900" customWidth="1"/>
    <col min="7" max="7" width="11" style="900" bestFit="1" customWidth="1"/>
    <col min="8" max="8" width="8.875" style="900" customWidth="1"/>
    <col min="9" max="10" width="9" style="900"/>
    <col min="11" max="11" width="23" style="900" bestFit="1" customWidth="1"/>
    <col min="12" max="12" width="14.25" style="900" customWidth="1"/>
    <col min="13" max="16384" width="9" style="900"/>
  </cols>
  <sheetData>
    <row r="2" spans="2:8" x14ac:dyDescent="0.25">
      <c r="C2" s="901">
        <v>45413</v>
      </c>
      <c r="G2" s="902">
        <v>45800</v>
      </c>
      <c r="H2" s="903"/>
    </row>
    <row r="3" spans="2:8" x14ac:dyDescent="0.25">
      <c r="C3" s="904" t="s">
        <v>113</v>
      </c>
      <c r="G3" s="904" t="s">
        <v>113</v>
      </c>
      <c r="H3" s="903"/>
    </row>
    <row r="4" spans="2:8" ht="30.75" thickBot="1" x14ac:dyDescent="0.3">
      <c r="B4" s="868" t="s">
        <v>507</v>
      </c>
      <c r="C4" s="904" t="s">
        <v>229</v>
      </c>
      <c r="D4" s="868" t="s">
        <v>118</v>
      </c>
      <c r="E4" s="869" t="s">
        <v>119</v>
      </c>
      <c r="F4" s="868" t="s">
        <v>508</v>
      </c>
      <c r="G4" s="904" t="s">
        <v>229</v>
      </c>
      <c r="H4" s="903"/>
    </row>
    <row r="5" spans="2:8" x14ac:dyDescent="0.25">
      <c r="B5" s="870" t="s">
        <v>122</v>
      </c>
      <c r="C5" s="905">
        <f>'[13]DC.DCIII.CNA'!X7</f>
        <v>22.520400000000002</v>
      </c>
      <c r="D5" s="939" t="s">
        <v>123</v>
      </c>
      <c r="E5" s="929" t="s">
        <v>124</v>
      </c>
      <c r="F5" s="931" t="s">
        <v>509</v>
      </c>
      <c r="G5" s="906">
        <v>20.792100000000001</v>
      </c>
      <c r="H5" s="907">
        <f t="shared" ref="H5:H34" si="0">(C5-G5)/G5</f>
        <v>8.3122916877083161E-2</v>
      </c>
    </row>
    <row r="6" spans="2:8" ht="15.75" customHeight="1" thickBot="1" x14ac:dyDescent="0.3">
      <c r="B6" s="871" t="s">
        <v>125</v>
      </c>
      <c r="C6" s="908">
        <f>'[13]DC.DCIII.CNA'!X8</f>
        <v>46842.432000000008</v>
      </c>
      <c r="D6" s="940"/>
      <c r="E6" s="930"/>
      <c r="F6" s="932"/>
      <c r="G6" s="906">
        <v>43247.567999999999</v>
      </c>
      <c r="H6" s="907">
        <f t="shared" si="0"/>
        <v>8.3122916877083328E-2</v>
      </c>
    </row>
    <row r="7" spans="2:8" ht="15.75" customHeight="1" x14ac:dyDescent="0.25">
      <c r="B7" s="909" t="s">
        <v>126</v>
      </c>
      <c r="C7" s="905">
        <f>'[13]DC.DCIII.CNA'!X16</f>
        <v>27.109919999999999</v>
      </c>
      <c r="D7" s="910" t="s">
        <v>127</v>
      </c>
      <c r="E7" s="929" t="s">
        <v>128</v>
      </c>
      <c r="F7" s="931" t="s">
        <v>230</v>
      </c>
      <c r="G7" s="906">
        <v>27.027519999999999</v>
      </c>
      <c r="H7" s="907">
        <f t="shared" si="0"/>
        <v>3.0487443909023031E-3</v>
      </c>
    </row>
    <row r="8" spans="2:8" ht="27" customHeight="1" thickBot="1" x14ac:dyDescent="0.3">
      <c r="B8" s="911" t="s">
        <v>129</v>
      </c>
      <c r="C8" s="908">
        <f>'[13]DC.DCIII.CNA'!X17</f>
        <v>56388.633600000001</v>
      </c>
      <c r="D8" s="912" t="s">
        <v>482</v>
      </c>
      <c r="E8" s="930"/>
      <c r="F8" s="932"/>
      <c r="G8" s="906">
        <v>56217.241600000001</v>
      </c>
      <c r="H8" s="907">
        <f t="shared" si="0"/>
        <v>3.048744390902307E-3</v>
      </c>
    </row>
    <row r="9" spans="2:8" x14ac:dyDescent="0.25">
      <c r="B9" s="909" t="s">
        <v>130</v>
      </c>
      <c r="C9" s="905">
        <f>'[13]DC.DCIII.CNA'!X20</f>
        <v>22.0016</v>
      </c>
      <c r="D9" s="910"/>
      <c r="E9" s="929" t="s">
        <v>131</v>
      </c>
      <c r="F9" s="931" t="s">
        <v>510</v>
      </c>
      <c r="G9" s="906">
        <v>21.417999999999999</v>
      </c>
      <c r="H9" s="907">
        <f t="shared" si="0"/>
        <v>2.7248109067139818E-2</v>
      </c>
    </row>
    <row r="10" spans="2:8" ht="27" customHeight="1" thickBot="1" x14ac:dyDescent="0.3">
      <c r="B10" s="911" t="s">
        <v>132</v>
      </c>
      <c r="C10" s="908">
        <f>'[13]DC.DCIII.CNA'!X21</f>
        <v>45763.328000000001</v>
      </c>
      <c r="D10" s="913"/>
      <c r="E10" s="930"/>
      <c r="F10" s="932"/>
      <c r="G10" s="906">
        <v>44549.439999999995</v>
      </c>
      <c r="H10" s="907">
        <f t="shared" si="0"/>
        <v>2.7248109067139932E-2</v>
      </c>
    </row>
    <row r="11" spans="2:8" x14ac:dyDescent="0.25">
      <c r="B11" s="909" t="s">
        <v>133</v>
      </c>
      <c r="C11" s="905">
        <f>'[13]CASE.MGMT'!I6</f>
        <v>31.989000000000004</v>
      </c>
      <c r="D11" s="910" t="s">
        <v>134</v>
      </c>
      <c r="E11" s="929" t="s">
        <v>135</v>
      </c>
      <c r="F11" s="938" t="s">
        <v>231</v>
      </c>
      <c r="G11" s="906">
        <v>30.979999999999997</v>
      </c>
      <c r="H11" s="907">
        <f t="shared" si="0"/>
        <v>3.2569399612653566E-2</v>
      </c>
    </row>
    <row r="12" spans="2:8" ht="27" customHeight="1" thickBot="1" x14ac:dyDescent="0.3">
      <c r="B12" s="911" t="s">
        <v>137</v>
      </c>
      <c r="C12" s="914">
        <f>'[13]CASE.MGMT'!I7</f>
        <v>66537.12000000001</v>
      </c>
      <c r="D12" s="913" t="s">
        <v>138</v>
      </c>
      <c r="E12" s="930"/>
      <c r="F12" s="938"/>
      <c r="G12" s="906">
        <v>64438.399999999994</v>
      </c>
      <c r="H12" s="907">
        <f t="shared" si="0"/>
        <v>3.2569399612653573E-2</v>
      </c>
    </row>
    <row r="13" spans="2:8" x14ac:dyDescent="0.25">
      <c r="B13" s="909" t="s">
        <v>139</v>
      </c>
      <c r="C13" s="905">
        <f>'[13]CASE.MGMT'!I16</f>
        <v>36.1419</v>
      </c>
      <c r="D13" s="910" t="s">
        <v>140</v>
      </c>
      <c r="E13" s="929" t="s">
        <v>141</v>
      </c>
      <c r="F13" s="931" t="s">
        <v>232</v>
      </c>
      <c r="G13" s="906">
        <v>33.755499999999998</v>
      </c>
      <c r="H13" s="907">
        <f t="shared" si="0"/>
        <v>7.0696627216305555E-2</v>
      </c>
    </row>
    <row r="14" spans="2:8" ht="15.75" thickBot="1" x14ac:dyDescent="0.3">
      <c r="B14" s="911" t="s">
        <v>142</v>
      </c>
      <c r="C14" s="908">
        <f>'[13]CASE.MGMT'!I17</f>
        <v>75175.152000000002</v>
      </c>
      <c r="D14" s="913" t="s">
        <v>143</v>
      </c>
      <c r="E14" s="930"/>
      <c r="F14" s="932"/>
      <c r="G14" s="906">
        <v>70211.44</v>
      </c>
      <c r="H14" s="907">
        <f t="shared" si="0"/>
        <v>7.0696627216305485E-2</v>
      </c>
    </row>
    <row r="15" spans="2:8" x14ac:dyDescent="0.25">
      <c r="B15" s="909" t="s">
        <v>157</v>
      </c>
      <c r="C15" s="905">
        <f>[13]NURSING!K4</f>
        <v>37.066800000000001</v>
      </c>
      <c r="D15" s="910"/>
      <c r="E15" s="929" t="s">
        <v>158</v>
      </c>
      <c r="F15" s="931" t="s">
        <v>233</v>
      </c>
      <c r="G15" s="906">
        <v>35.506799999999998</v>
      </c>
      <c r="H15" s="907">
        <f t="shared" si="0"/>
        <v>4.3935246206360537E-2</v>
      </c>
    </row>
    <row r="16" spans="2:8" ht="27" customHeight="1" thickBot="1" x14ac:dyDescent="0.3">
      <c r="B16" s="911" t="s">
        <v>159</v>
      </c>
      <c r="C16" s="908">
        <f>[13]NURSING!K5</f>
        <v>77098.944000000003</v>
      </c>
      <c r="D16" s="913" t="s">
        <v>234</v>
      </c>
      <c r="E16" s="930"/>
      <c r="F16" s="932"/>
      <c r="G16" s="906">
        <v>73854.144</v>
      </c>
      <c r="H16" s="907">
        <f t="shared" si="0"/>
        <v>4.3935246206360509E-2</v>
      </c>
    </row>
    <row r="17" spans="1:8" x14ac:dyDescent="0.25">
      <c r="B17" s="909" t="s">
        <v>144</v>
      </c>
      <c r="C17" s="905">
        <f>[13]CLINICAL!J7</f>
        <v>40.468299999999999</v>
      </c>
      <c r="D17" s="910" t="s">
        <v>145</v>
      </c>
      <c r="E17" s="929" t="s">
        <v>146</v>
      </c>
      <c r="F17" s="931" t="s">
        <v>235</v>
      </c>
      <c r="G17" s="906">
        <v>40.211399999999998</v>
      </c>
      <c r="H17" s="907">
        <f t="shared" si="0"/>
        <v>6.3887355327096719E-3</v>
      </c>
    </row>
    <row r="18" spans="1:8" ht="27" customHeight="1" thickBot="1" x14ac:dyDescent="0.3">
      <c r="B18" s="911" t="s">
        <v>147</v>
      </c>
      <c r="C18" s="908">
        <f>[13]CLINICAL!J8</f>
        <v>84174.063999999998</v>
      </c>
      <c r="D18" s="913"/>
      <c r="E18" s="930"/>
      <c r="F18" s="932"/>
      <c r="G18" s="906">
        <v>83639.712</v>
      </c>
      <c r="H18" s="907">
        <f t="shared" si="0"/>
        <v>6.3887355327096173E-3</v>
      </c>
    </row>
    <row r="19" spans="1:8" x14ac:dyDescent="0.25">
      <c r="B19" s="909" t="s">
        <v>236</v>
      </c>
      <c r="C19" s="905">
        <f>'[13]THER.PATH.'!K11</f>
        <v>39.5488</v>
      </c>
      <c r="D19" s="910"/>
      <c r="E19" s="929" t="s">
        <v>237</v>
      </c>
      <c r="F19" s="931" t="s">
        <v>238</v>
      </c>
      <c r="G19" s="906">
        <v>36.818800000000003</v>
      </c>
      <c r="H19" s="907">
        <f t="shared" si="0"/>
        <v>7.4146903212489179E-2</v>
      </c>
    </row>
    <row r="20" spans="1:8" ht="15.75" thickBot="1" x14ac:dyDescent="0.3">
      <c r="B20" s="911" t="s">
        <v>239</v>
      </c>
      <c r="C20" s="908">
        <f>'[13]THER.PATH.'!K12</f>
        <v>82261.504000000001</v>
      </c>
      <c r="D20" s="913"/>
      <c r="E20" s="930"/>
      <c r="F20" s="932"/>
      <c r="G20" s="906">
        <v>76583.104000000007</v>
      </c>
      <c r="H20" s="907">
        <f t="shared" si="0"/>
        <v>7.4146903212489193E-2</v>
      </c>
    </row>
    <row r="21" spans="1:8" x14ac:dyDescent="0.25">
      <c r="B21" s="909" t="s">
        <v>148</v>
      </c>
      <c r="C21" s="905">
        <f>'[13]CASE.MGMT'!I21</f>
        <v>39.176400000000001</v>
      </c>
      <c r="D21" s="910" t="s">
        <v>240</v>
      </c>
      <c r="E21" s="929" t="s">
        <v>150</v>
      </c>
      <c r="F21" s="936" t="s">
        <v>241</v>
      </c>
      <c r="G21" s="906">
        <v>38.860399999999998</v>
      </c>
      <c r="H21" s="907">
        <f t="shared" si="0"/>
        <v>8.131671315786829E-3</v>
      </c>
    </row>
    <row r="22" spans="1:8" ht="27" customHeight="1" thickBot="1" x14ac:dyDescent="0.3">
      <c r="B22" s="911" t="s">
        <v>151</v>
      </c>
      <c r="C22" s="908">
        <f>'[13]CASE.MGMT'!I22</f>
        <v>81486.911999999997</v>
      </c>
      <c r="D22" s="913" t="s">
        <v>242</v>
      </c>
      <c r="E22" s="930"/>
      <c r="F22" s="937"/>
      <c r="G22" s="906">
        <v>80829.631999999998</v>
      </c>
      <c r="H22" s="907">
        <f t="shared" si="0"/>
        <v>8.131671315786751E-3</v>
      </c>
    </row>
    <row r="23" spans="1:8" x14ac:dyDescent="0.25">
      <c r="B23" s="872" t="s">
        <v>511</v>
      </c>
      <c r="C23" s="915">
        <f>'[13]THER.PATH.'!K6</f>
        <v>41.273300000000006</v>
      </c>
      <c r="D23" s="916" t="s">
        <v>243</v>
      </c>
      <c r="E23" s="933" t="s">
        <v>141</v>
      </c>
      <c r="F23" s="931" t="s">
        <v>512</v>
      </c>
      <c r="G23" s="906">
        <v>39.750500000000002</v>
      </c>
      <c r="H23" s="907">
        <f t="shared" si="0"/>
        <v>3.8308952088653064E-2</v>
      </c>
    </row>
    <row r="24" spans="1:8" ht="15.75" thickBot="1" x14ac:dyDescent="0.3">
      <c r="B24" s="872" t="s">
        <v>513</v>
      </c>
      <c r="C24" s="906">
        <f>'[13]THER.PATH.'!K7</f>
        <v>85848.464000000007</v>
      </c>
      <c r="D24" s="916"/>
      <c r="E24" s="933"/>
      <c r="F24" s="932"/>
      <c r="G24" s="906">
        <v>82681.040000000008</v>
      </c>
      <c r="H24" s="907">
        <f t="shared" si="0"/>
        <v>3.830895208865296E-2</v>
      </c>
    </row>
    <row r="25" spans="1:8" x14ac:dyDescent="0.25">
      <c r="B25" s="909" t="s">
        <v>244</v>
      </c>
      <c r="C25" s="905">
        <f>'[13]THER.PATH.'!K20</f>
        <v>43.965600000000002</v>
      </c>
      <c r="D25" s="910" t="s">
        <v>245</v>
      </c>
      <c r="E25" s="929" t="s">
        <v>141</v>
      </c>
      <c r="F25" s="931" t="s">
        <v>246</v>
      </c>
      <c r="G25" s="906">
        <v>42.784640000000003</v>
      </c>
      <c r="H25" s="907">
        <f t="shared" si="0"/>
        <v>2.7602429283032387E-2</v>
      </c>
    </row>
    <row r="26" spans="1:8" ht="15.75" thickBot="1" x14ac:dyDescent="0.3">
      <c r="B26" s="911" t="s">
        <v>247</v>
      </c>
      <c r="C26" s="908">
        <f>'[13]THER.PATH.'!K21</f>
        <v>91448.448000000004</v>
      </c>
      <c r="D26" s="913"/>
      <c r="E26" s="930"/>
      <c r="F26" s="932"/>
      <c r="G26" s="906">
        <v>88992.051200000002</v>
      </c>
      <c r="H26" s="907">
        <f t="shared" si="0"/>
        <v>2.7602429283032439E-2</v>
      </c>
    </row>
    <row r="27" spans="1:8" x14ac:dyDescent="0.25">
      <c r="A27" s="873" t="s">
        <v>191</v>
      </c>
      <c r="B27" s="909" t="s">
        <v>248</v>
      </c>
      <c r="C27" s="905">
        <f>G27</f>
        <v>48.945399999999999</v>
      </c>
      <c r="D27" s="934" t="s">
        <v>154</v>
      </c>
      <c r="E27" s="929" t="s">
        <v>155</v>
      </c>
      <c r="F27" s="931" t="s">
        <v>249</v>
      </c>
      <c r="G27" s="906">
        <v>48.945399999999999</v>
      </c>
      <c r="H27" s="907">
        <f t="shared" si="0"/>
        <v>0</v>
      </c>
    </row>
    <row r="28" spans="1:8" ht="15.75" customHeight="1" thickBot="1" x14ac:dyDescent="0.3">
      <c r="A28" s="873"/>
      <c r="B28" s="911" t="s">
        <v>250</v>
      </c>
      <c r="C28" s="914">
        <f>G28</f>
        <v>101806.432</v>
      </c>
      <c r="D28" s="935"/>
      <c r="E28" s="930"/>
      <c r="F28" s="932"/>
      <c r="G28" s="906">
        <v>101806.432</v>
      </c>
      <c r="H28" s="907">
        <f t="shared" si="0"/>
        <v>0</v>
      </c>
    </row>
    <row r="29" spans="1:8" ht="15.75" customHeight="1" x14ac:dyDescent="0.25">
      <c r="A29" s="873" t="s">
        <v>191</v>
      </c>
      <c r="B29" s="870" t="s">
        <v>514</v>
      </c>
      <c r="C29" s="905">
        <f>G29</f>
        <v>44.301760000000002</v>
      </c>
      <c r="D29" s="910"/>
      <c r="E29" s="929" t="s">
        <v>141</v>
      </c>
      <c r="F29" s="931" t="s">
        <v>515</v>
      </c>
      <c r="G29" s="906">
        <v>44.301760000000002</v>
      </c>
      <c r="H29" s="907">
        <f t="shared" si="0"/>
        <v>0</v>
      </c>
    </row>
    <row r="30" spans="1:8" ht="15.75" thickBot="1" x14ac:dyDescent="0.3">
      <c r="B30" s="871" t="s">
        <v>516</v>
      </c>
      <c r="C30" s="914">
        <f>G30</f>
        <v>92147.660799999998</v>
      </c>
      <c r="D30" s="913"/>
      <c r="E30" s="930"/>
      <c r="F30" s="932"/>
      <c r="G30" s="906">
        <v>92147.660799999998</v>
      </c>
      <c r="H30" s="907">
        <f t="shared" si="0"/>
        <v>0</v>
      </c>
    </row>
    <row r="31" spans="1:8" x14ac:dyDescent="0.25">
      <c r="B31" s="909" t="s">
        <v>160</v>
      </c>
      <c r="C31" s="905">
        <f>[13]NURSING!K8</f>
        <v>50.818000000000005</v>
      </c>
      <c r="D31" s="910"/>
      <c r="E31" s="929" t="s">
        <v>161</v>
      </c>
      <c r="F31" s="931" t="s">
        <v>251</v>
      </c>
      <c r="G31" s="906">
        <v>49.818400000000004</v>
      </c>
      <c r="H31" s="907">
        <f t="shared" si="0"/>
        <v>2.0064875628281936E-2</v>
      </c>
    </row>
    <row r="32" spans="1:8" ht="27" customHeight="1" thickBot="1" x14ac:dyDescent="0.3">
      <c r="B32" s="911" t="s">
        <v>162</v>
      </c>
      <c r="C32" s="908">
        <f>[13]NURSING!K9</f>
        <v>105701.44000000002</v>
      </c>
      <c r="D32" s="913"/>
      <c r="E32" s="930"/>
      <c r="F32" s="932"/>
      <c r="G32" s="906">
        <v>103622.27200000001</v>
      </c>
      <c r="H32" s="907">
        <f t="shared" si="0"/>
        <v>2.0064875628281967E-2</v>
      </c>
    </row>
    <row r="33" spans="2:11" x14ac:dyDescent="0.25">
      <c r="B33" s="909" t="s">
        <v>163</v>
      </c>
      <c r="C33" s="905">
        <f>[13]NURSING!K12</f>
        <v>68.006</v>
      </c>
      <c r="D33" s="910"/>
      <c r="E33" s="929" t="s">
        <v>164</v>
      </c>
      <c r="F33" s="931" t="s">
        <v>252</v>
      </c>
      <c r="G33" s="906">
        <v>67.710800000000006</v>
      </c>
      <c r="H33" s="907">
        <f t="shared" si="0"/>
        <v>4.3597180951929987E-3</v>
      </c>
    </row>
    <row r="34" spans="2:11" ht="27" customHeight="1" thickBot="1" x14ac:dyDescent="0.3">
      <c r="B34" s="911" t="s">
        <v>165</v>
      </c>
      <c r="C34" s="908">
        <f>[13]NURSING!K13</f>
        <v>141452.48000000001</v>
      </c>
      <c r="D34" s="913"/>
      <c r="E34" s="930"/>
      <c r="F34" s="932"/>
      <c r="G34" s="906">
        <v>140838.46400000001</v>
      </c>
      <c r="H34" s="907">
        <f t="shared" si="0"/>
        <v>4.3597180951931089E-3</v>
      </c>
    </row>
    <row r="35" spans="2:11" x14ac:dyDescent="0.25">
      <c r="H35" s="874">
        <f>AVERAGE(H33,H31,H29,H27,H25,H23,H21,H19,H17,H15,H13,H11,H9,H7,H5)</f>
        <v>2.9308288568439405E-2</v>
      </c>
    </row>
    <row r="36" spans="2:11" x14ac:dyDescent="0.25">
      <c r="B36" s="875" t="s">
        <v>517</v>
      </c>
    </row>
    <row r="38" spans="2:11" ht="30" x14ac:dyDescent="0.25">
      <c r="B38" s="876" t="s">
        <v>518</v>
      </c>
      <c r="C38" s="917">
        <f>C6</f>
        <v>46842.432000000008</v>
      </c>
      <c r="D38" s="916"/>
      <c r="E38" s="918"/>
    </row>
    <row r="39" spans="2:11" x14ac:dyDescent="0.25">
      <c r="B39" s="916"/>
      <c r="C39" s="919"/>
      <c r="D39" s="916"/>
      <c r="E39" s="918"/>
    </row>
    <row r="40" spans="2:11" x14ac:dyDescent="0.25">
      <c r="B40" s="920" t="s">
        <v>253</v>
      </c>
      <c r="C40" s="921">
        <v>0.24970000000000001</v>
      </c>
      <c r="D40" s="916" t="s">
        <v>519</v>
      </c>
      <c r="E40" s="918"/>
    </row>
    <row r="41" spans="2:11" x14ac:dyDescent="0.25">
      <c r="B41" s="920"/>
      <c r="C41" s="919"/>
      <c r="D41" s="927" t="s">
        <v>254</v>
      </c>
      <c r="E41" s="927"/>
    </row>
    <row r="42" spans="2:11" x14ac:dyDescent="0.25">
      <c r="B42" s="916"/>
      <c r="C42" s="919"/>
      <c r="D42" s="916"/>
      <c r="E42" s="918"/>
    </row>
    <row r="43" spans="2:11" x14ac:dyDescent="0.25">
      <c r="B43" s="920" t="s">
        <v>173</v>
      </c>
      <c r="C43" s="922">
        <v>0.12</v>
      </c>
      <c r="D43" s="916" t="s">
        <v>174</v>
      </c>
      <c r="E43" s="918"/>
    </row>
    <row r="44" spans="2:11" x14ac:dyDescent="0.25">
      <c r="B44" s="920"/>
      <c r="C44" s="923"/>
      <c r="D44" s="916"/>
      <c r="E44" s="918"/>
    </row>
    <row r="45" spans="2:11" x14ac:dyDescent="0.25">
      <c r="B45" s="928" t="s">
        <v>255</v>
      </c>
      <c r="C45" s="928"/>
      <c r="D45" s="928"/>
      <c r="E45" s="918"/>
    </row>
    <row r="46" spans="2:11" x14ac:dyDescent="0.25">
      <c r="B46" s="877" t="s">
        <v>483</v>
      </c>
      <c r="C46" s="917">
        <v>269120</v>
      </c>
      <c r="D46" s="916" t="s">
        <v>520</v>
      </c>
      <c r="E46" s="918"/>
      <c r="G46" s="906">
        <v>247470</v>
      </c>
      <c r="H46" s="907">
        <f>(C46-G46)/G46</f>
        <v>8.7485351759809274E-2</v>
      </c>
      <c r="K46" s="900">
        <v>28.97</v>
      </c>
    </row>
    <row r="47" spans="2:11" x14ac:dyDescent="0.25">
      <c r="B47" s="920" t="s">
        <v>256</v>
      </c>
      <c r="C47" s="917">
        <v>292160</v>
      </c>
      <c r="D47" s="916" t="s">
        <v>521</v>
      </c>
      <c r="E47" s="918"/>
      <c r="G47" s="906">
        <v>252850</v>
      </c>
      <c r="H47" s="907">
        <f t="shared" ref="H47:H54" si="1">(C47-G47)/G47</f>
        <v>0.15546766857820843</v>
      </c>
      <c r="K47" s="900">
        <f>K46*2080</f>
        <v>60257.599999999999</v>
      </c>
    </row>
    <row r="48" spans="2:11" x14ac:dyDescent="0.25">
      <c r="B48" s="920" t="s">
        <v>257</v>
      </c>
      <c r="C48" s="917">
        <f>C34</f>
        <v>141452.48000000001</v>
      </c>
      <c r="D48" s="916" t="s">
        <v>522</v>
      </c>
      <c r="E48" s="918"/>
      <c r="G48" s="906">
        <v>140838</v>
      </c>
      <c r="H48" s="907">
        <f t="shared" si="1"/>
        <v>4.3630270239566771E-3</v>
      </c>
    </row>
    <row r="49" spans="2:8" x14ac:dyDescent="0.25">
      <c r="B49" s="920" t="s">
        <v>484</v>
      </c>
      <c r="C49" s="917">
        <f>C6</f>
        <v>46842.432000000008</v>
      </c>
      <c r="D49" s="916" t="s">
        <v>485</v>
      </c>
      <c r="E49" s="918"/>
      <c r="G49" s="906">
        <v>43248</v>
      </c>
      <c r="H49" s="907">
        <f t="shared" si="1"/>
        <v>8.3112097669256563E-2</v>
      </c>
    </row>
    <row r="50" spans="2:8" x14ac:dyDescent="0.25">
      <c r="B50" s="920" t="s">
        <v>486</v>
      </c>
      <c r="C50" s="917">
        <f>AVERAGE(C6,C8)</f>
        <v>51615.532800000001</v>
      </c>
      <c r="D50" s="916" t="s">
        <v>487</v>
      </c>
      <c r="E50" s="918"/>
      <c r="G50" s="906">
        <v>49732</v>
      </c>
      <c r="H50" s="907">
        <f t="shared" si="1"/>
        <v>3.78736588112282E-2</v>
      </c>
    </row>
    <row r="51" spans="2:8" x14ac:dyDescent="0.25">
      <c r="B51" s="920" t="s">
        <v>488</v>
      </c>
      <c r="C51" s="917">
        <f>C8</f>
        <v>56388.633600000001</v>
      </c>
      <c r="D51" s="916" t="s">
        <v>489</v>
      </c>
      <c r="E51" s="918"/>
      <c r="G51" s="906">
        <v>56217</v>
      </c>
      <c r="H51" s="907">
        <f t="shared" si="1"/>
        <v>3.0530551256737468E-3</v>
      </c>
    </row>
    <row r="52" spans="2:8" x14ac:dyDescent="0.25">
      <c r="B52" s="920" t="s">
        <v>490</v>
      </c>
      <c r="C52" s="917">
        <v>46904</v>
      </c>
      <c r="D52" s="916" t="s">
        <v>523</v>
      </c>
      <c r="E52" s="918"/>
      <c r="G52" s="906">
        <v>44847.296000000002</v>
      </c>
      <c r="H52" s="907">
        <f t="shared" si="1"/>
        <v>4.5860156206519072E-2</v>
      </c>
    </row>
    <row r="53" spans="2:8" x14ac:dyDescent="0.25">
      <c r="B53" s="920" t="s">
        <v>491</v>
      </c>
      <c r="C53" s="917">
        <v>53768</v>
      </c>
      <c r="D53" s="916" t="s">
        <v>524</v>
      </c>
      <c r="E53" s="918"/>
      <c r="G53" s="906">
        <v>51381.824000000001</v>
      </c>
      <c r="H53" s="907">
        <f t="shared" si="1"/>
        <v>4.6440079667082267E-2</v>
      </c>
    </row>
    <row r="54" spans="2:8" x14ac:dyDescent="0.25">
      <c r="B54" s="920" t="s">
        <v>492</v>
      </c>
      <c r="C54" s="917">
        <v>60257</v>
      </c>
      <c r="D54" s="916" t="s">
        <v>525</v>
      </c>
      <c r="E54" s="918"/>
      <c r="G54" s="906">
        <v>59259.199999999997</v>
      </c>
      <c r="H54" s="907">
        <f t="shared" si="1"/>
        <v>1.6837891837891888E-2</v>
      </c>
    </row>
  </sheetData>
  <mergeCells count="34">
    <mergeCell ref="E9:E10"/>
    <mergeCell ref="F9:F10"/>
    <mergeCell ref="D5:D6"/>
    <mergeCell ref="E5:E6"/>
    <mergeCell ref="F5:F6"/>
    <mergeCell ref="E7:E8"/>
    <mergeCell ref="F7:F8"/>
    <mergeCell ref="E11:E12"/>
    <mergeCell ref="F11:F12"/>
    <mergeCell ref="E13:E14"/>
    <mergeCell ref="F13:F14"/>
    <mergeCell ref="E15:E16"/>
    <mergeCell ref="F15:F16"/>
    <mergeCell ref="E17:E18"/>
    <mergeCell ref="F17:F18"/>
    <mergeCell ref="E19:E20"/>
    <mergeCell ref="F19:F20"/>
    <mergeCell ref="E21:E22"/>
    <mergeCell ref="F21:F22"/>
    <mergeCell ref="E23:E24"/>
    <mergeCell ref="F23:F24"/>
    <mergeCell ref="E25:E26"/>
    <mergeCell ref="F25:F26"/>
    <mergeCell ref="D27:D28"/>
    <mergeCell ref="E27:E28"/>
    <mergeCell ref="F27:F28"/>
    <mergeCell ref="D41:E41"/>
    <mergeCell ref="B45:D45"/>
    <mergeCell ref="E29:E30"/>
    <mergeCell ref="F29:F30"/>
    <mergeCell ref="E31:E32"/>
    <mergeCell ref="F31:F32"/>
    <mergeCell ref="E33:E34"/>
    <mergeCell ref="F33:F3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36"/>
  <sheetViews>
    <sheetView zoomScale="90" zoomScaleNormal="90" workbookViewId="0">
      <selection activeCell="B9" sqref="B9"/>
    </sheetView>
  </sheetViews>
  <sheetFormatPr defaultColWidth="9.625" defaultRowHeight="15" x14ac:dyDescent="0.25"/>
  <cols>
    <col min="1" max="1" width="5.5" style="42" customWidth="1"/>
    <col min="2" max="2" width="57.875" style="42" customWidth="1"/>
    <col min="3" max="3" width="24" style="42" customWidth="1"/>
    <col min="4" max="5" width="14.625" style="42" hidden="1" customWidth="1"/>
    <col min="6" max="6" width="57" style="42" customWidth="1"/>
    <col min="7" max="7" width="62" style="43" customWidth="1"/>
    <col min="8" max="8" width="14.625" style="42" hidden="1" customWidth="1"/>
    <col min="9" max="9" width="0" style="42" hidden="1" customWidth="1"/>
    <col min="10" max="10" width="10.875" style="42" hidden="1" customWidth="1"/>
    <col min="11" max="11" width="0" style="42" hidden="1" customWidth="1"/>
    <col min="12" max="16384" width="9.625" style="42"/>
  </cols>
  <sheetData>
    <row r="1" spans="2:10" ht="21" x14ac:dyDescent="0.35">
      <c r="B1" s="39"/>
      <c r="C1" s="40" t="s">
        <v>111</v>
      </c>
      <c r="D1" s="40" t="s">
        <v>111</v>
      </c>
      <c r="E1" s="41"/>
    </row>
    <row r="2" spans="2:10" ht="21" x14ac:dyDescent="0.35">
      <c r="C2" s="44">
        <v>2020</v>
      </c>
      <c r="D2" s="45" t="s">
        <v>112</v>
      </c>
      <c r="E2" s="46"/>
    </row>
    <row r="3" spans="2:10" ht="21" x14ac:dyDescent="0.35">
      <c r="B3" s="47"/>
      <c r="C3" s="45" t="s">
        <v>113</v>
      </c>
      <c r="D3" s="45" t="s">
        <v>113</v>
      </c>
      <c r="E3" s="45"/>
      <c r="F3" s="48"/>
      <c r="G3" s="49"/>
    </row>
    <row r="4" spans="2:10" ht="19.149999999999999" customHeight="1" thickBot="1" x14ac:dyDescent="0.4">
      <c r="B4" s="50" t="s">
        <v>114</v>
      </c>
      <c r="C4" s="51" t="s">
        <v>115</v>
      </c>
      <c r="D4" s="52" t="s">
        <v>116</v>
      </c>
      <c r="E4" s="52" t="s">
        <v>117</v>
      </c>
      <c r="F4" s="50" t="s">
        <v>118</v>
      </c>
      <c r="G4" s="53" t="s">
        <v>119</v>
      </c>
      <c r="H4" s="46" t="s">
        <v>120</v>
      </c>
      <c r="J4" s="42" t="s">
        <v>121</v>
      </c>
    </row>
    <row r="5" spans="2:10" ht="31.15" customHeight="1" x14ac:dyDescent="0.35">
      <c r="B5" s="54" t="s">
        <v>122</v>
      </c>
      <c r="C5" s="55">
        <f>'[14]DC  CNA  DC III'!G7</f>
        <v>16.791999999999998</v>
      </c>
      <c r="D5" s="55">
        <v>15.48</v>
      </c>
      <c r="E5" s="56"/>
      <c r="F5" s="947" t="s">
        <v>123</v>
      </c>
      <c r="G5" s="941" t="s">
        <v>124</v>
      </c>
      <c r="H5" s="57">
        <f>H6/2080</f>
        <v>15.480288461538462</v>
      </c>
      <c r="J5" s="58">
        <f>C5-H5</f>
        <v>1.3117115384615357</v>
      </c>
    </row>
    <row r="6" spans="2:10" ht="31.15" customHeight="1" thickBot="1" x14ac:dyDescent="0.4">
      <c r="B6" s="59" t="s">
        <v>125</v>
      </c>
      <c r="C6" s="60">
        <f>C5*2080</f>
        <v>34927.359999999993</v>
      </c>
      <c r="D6" s="60">
        <f>D5*2080</f>
        <v>32198.400000000001</v>
      </c>
      <c r="E6" s="61">
        <f>(C6-D6)/D6</f>
        <v>8.4754521963824034E-2</v>
      </c>
      <c r="F6" s="948"/>
      <c r="G6" s="942"/>
      <c r="H6" s="62">
        <v>32199</v>
      </c>
      <c r="J6" s="58"/>
    </row>
    <row r="7" spans="2:10" ht="21" x14ac:dyDescent="0.35">
      <c r="B7" s="54" t="s">
        <v>126</v>
      </c>
      <c r="C7" s="55">
        <f>'[14]DC  CNA  DC III'!G20</f>
        <v>21.736000000000001</v>
      </c>
      <c r="D7" s="55">
        <v>19.96</v>
      </c>
      <c r="E7" s="56"/>
      <c r="F7" s="63" t="s">
        <v>127</v>
      </c>
      <c r="G7" s="941" t="s">
        <v>128</v>
      </c>
      <c r="H7" s="57">
        <f>H8/2080</f>
        <v>18.400480769230768</v>
      </c>
      <c r="J7" s="58">
        <f>C7-H7</f>
        <v>3.3355192307692327</v>
      </c>
    </row>
    <row r="8" spans="2:10" ht="21.75" thickBot="1" x14ac:dyDescent="0.4">
      <c r="B8" s="64" t="s">
        <v>129</v>
      </c>
      <c r="C8" s="65">
        <f>C7*2080</f>
        <v>45210.880000000005</v>
      </c>
      <c r="D8" s="65">
        <f>D7*2080</f>
        <v>41516.800000000003</v>
      </c>
      <c r="E8" s="66">
        <f>(C8-D8)/D8</f>
        <v>8.8977955911823683E-2</v>
      </c>
      <c r="F8" s="48"/>
      <c r="G8" s="949"/>
      <c r="H8" s="62">
        <v>38273</v>
      </c>
      <c r="J8" s="58"/>
    </row>
    <row r="9" spans="2:10" ht="21" x14ac:dyDescent="0.35">
      <c r="B9" s="54" t="s">
        <v>130</v>
      </c>
      <c r="C9" s="55">
        <f>'[14]DC  CNA  DC III'!G11</f>
        <v>17.260000000000002</v>
      </c>
      <c r="D9" s="55">
        <v>15.53</v>
      </c>
      <c r="E9" s="56"/>
      <c r="F9" s="63"/>
      <c r="G9" s="941" t="s">
        <v>131</v>
      </c>
      <c r="H9" s="57">
        <f>H10/2080</f>
        <v>20.43028846153846</v>
      </c>
      <c r="J9" s="68">
        <f>C9-H9</f>
        <v>-3.1702884615384583</v>
      </c>
    </row>
    <row r="10" spans="2:10" ht="21.75" thickBot="1" x14ac:dyDescent="0.4">
      <c r="B10" s="59" t="s">
        <v>132</v>
      </c>
      <c r="C10" s="60">
        <f>C9*2080</f>
        <v>35900.800000000003</v>
      </c>
      <c r="D10" s="60">
        <f>D9*2080</f>
        <v>32302.399999999998</v>
      </c>
      <c r="E10" s="61">
        <f>(C10-D10)/D10</f>
        <v>0.11139729555698664</v>
      </c>
      <c r="F10" s="69"/>
      <c r="G10" s="942"/>
      <c r="H10" s="62">
        <v>42495</v>
      </c>
      <c r="J10" s="58"/>
    </row>
    <row r="11" spans="2:10" ht="21" x14ac:dyDescent="0.35">
      <c r="B11" s="54" t="s">
        <v>133</v>
      </c>
      <c r="C11" s="55">
        <f>'[14]Case Social Worker.Manager'!G4</f>
        <v>21.814999999999998</v>
      </c>
      <c r="D11" s="55">
        <v>21.14</v>
      </c>
      <c r="E11" s="56"/>
      <c r="F11" s="63" t="s">
        <v>134</v>
      </c>
      <c r="G11" s="941" t="s">
        <v>135</v>
      </c>
      <c r="H11" s="945" t="s">
        <v>136</v>
      </c>
      <c r="J11" s="58"/>
    </row>
    <row r="12" spans="2:10" ht="21.75" thickBot="1" x14ac:dyDescent="0.4">
      <c r="B12" s="64" t="s">
        <v>137</v>
      </c>
      <c r="C12" s="65">
        <f>C11*2080</f>
        <v>45375.199999999997</v>
      </c>
      <c r="D12" s="65">
        <f>D11*2080</f>
        <v>43971.200000000004</v>
      </c>
      <c r="E12" s="66">
        <f>(C12-D12)/D12</f>
        <v>3.192999053926189E-2</v>
      </c>
      <c r="F12" s="48" t="s">
        <v>138</v>
      </c>
      <c r="G12" s="949"/>
      <c r="H12" s="946"/>
      <c r="J12" s="58"/>
    </row>
    <row r="13" spans="2:10" ht="42" x14ac:dyDescent="0.35">
      <c r="B13" s="70" t="s">
        <v>139</v>
      </c>
      <c r="C13" s="55">
        <f>'[14]Case Social Worker.Manager'!G10</f>
        <v>26.16</v>
      </c>
      <c r="D13" s="55">
        <v>25.32</v>
      </c>
      <c r="E13" s="56"/>
      <c r="F13" s="63" t="s">
        <v>140</v>
      </c>
      <c r="G13" s="941" t="s">
        <v>141</v>
      </c>
      <c r="H13" s="57">
        <f>H14/2080</f>
        <v>19.703365384615385</v>
      </c>
      <c r="J13" s="58">
        <f>C13-H13</f>
        <v>6.4566346153846155</v>
      </c>
    </row>
    <row r="14" spans="2:10" ht="42.75" thickBot="1" x14ac:dyDescent="0.4">
      <c r="B14" s="71" t="s">
        <v>142</v>
      </c>
      <c r="C14" s="60">
        <f>C13*2080</f>
        <v>54412.800000000003</v>
      </c>
      <c r="D14" s="60">
        <f>D13*2080</f>
        <v>52665.599999999999</v>
      </c>
      <c r="E14" s="61">
        <f>(C14-D14)/D14</f>
        <v>3.3175355450237053E-2</v>
      </c>
      <c r="F14" s="69" t="s">
        <v>143</v>
      </c>
      <c r="G14" s="942"/>
      <c r="H14" s="62">
        <v>40983</v>
      </c>
      <c r="J14" s="58"/>
    </row>
    <row r="15" spans="2:10" ht="21" x14ac:dyDescent="0.35">
      <c r="B15" s="54" t="s">
        <v>144</v>
      </c>
      <c r="C15" s="55">
        <f>[14]Clinical!G5</f>
        <v>30.59</v>
      </c>
      <c r="D15" s="55">
        <v>29.29</v>
      </c>
      <c r="E15" s="56"/>
      <c r="F15" s="63" t="s">
        <v>145</v>
      </c>
      <c r="G15" s="941" t="s">
        <v>146</v>
      </c>
      <c r="H15" s="57">
        <f>H16/2080</f>
        <v>27.190865384615385</v>
      </c>
      <c r="J15" s="58">
        <f>C15-H15</f>
        <v>3.3991346153846145</v>
      </c>
    </row>
    <row r="16" spans="2:10" ht="21.75" thickBot="1" x14ac:dyDescent="0.4">
      <c r="B16" s="59" t="s">
        <v>147</v>
      </c>
      <c r="C16" s="60">
        <f>C15*2080</f>
        <v>63627.199999999997</v>
      </c>
      <c r="D16" s="60">
        <f>D15*2080</f>
        <v>60923.199999999997</v>
      </c>
      <c r="E16" s="61">
        <f>(C16-D16)/D16</f>
        <v>4.4383748719699558E-2</v>
      </c>
      <c r="F16" s="69"/>
      <c r="G16" s="942"/>
      <c r="H16" s="62">
        <v>56557</v>
      </c>
      <c r="J16" s="58"/>
    </row>
    <row r="17" spans="2:10" ht="21" x14ac:dyDescent="0.35">
      <c r="B17" s="64" t="s">
        <v>148</v>
      </c>
      <c r="C17" s="72">
        <f>[14]Management!G2</f>
        <v>33.46153846153846</v>
      </c>
      <c r="D17" s="65" t="s">
        <v>136</v>
      </c>
      <c r="E17" s="73"/>
      <c r="F17" s="48" t="s">
        <v>149</v>
      </c>
      <c r="G17" s="67" t="s">
        <v>150</v>
      </c>
      <c r="H17" s="74"/>
      <c r="J17" s="58"/>
    </row>
    <row r="18" spans="2:10" ht="21.75" thickBot="1" x14ac:dyDescent="0.4">
      <c r="B18" s="64" t="s">
        <v>151</v>
      </c>
      <c r="C18" s="65">
        <f>[14]Management!H2</f>
        <v>69600</v>
      </c>
      <c r="D18" s="65" t="s">
        <v>136</v>
      </c>
      <c r="E18" s="73"/>
      <c r="F18" s="48" t="s">
        <v>152</v>
      </c>
      <c r="G18" s="67"/>
      <c r="H18" s="74"/>
      <c r="J18" s="58"/>
    </row>
    <row r="19" spans="2:10" ht="21" x14ac:dyDescent="0.35">
      <c r="B19" s="54" t="s">
        <v>153</v>
      </c>
      <c r="C19" s="55">
        <f>[14]Clinical!G9</f>
        <v>40.57</v>
      </c>
      <c r="D19" s="55">
        <v>40.06</v>
      </c>
      <c r="E19" s="56"/>
      <c r="F19" s="943" t="s">
        <v>154</v>
      </c>
      <c r="G19" s="941" t="s">
        <v>155</v>
      </c>
      <c r="H19" s="57">
        <f>H20/2080</f>
        <v>33.217788461538461</v>
      </c>
      <c r="J19" s="58">
        <f>C19-H19</f>
        <v>7.352211538461539</v>
      </c>
    </row>
    <row r="20" spans="2:10" ht="21.75" thickBot="1" x14ac:dyDescent="0.4">
      <c r="B20" s="59" t="s">
        <v>156</v>
      </c>
      <c r="C20" s="60">
        <f>C19*2080</f>
        <v>84385.600000000006</v>
      </c>
      <c r="D20" s="60">
        <f>D19*2080</f>
        <v>83324.800000000003</v>
      </c>
      <c r="E20" s="61">
        <f>(C20-D20)/D20</f>
        <v>1.2730903644533234E-2</v>
      </c>
      <c r="F20" s="944"/>
      <c r="G20" s="942"/>
      <c r="H20" s="62">
        <v>69093</v>
      </c>
      <c r="J20" s="58"/>
    </row>
    <row r="21" spans="2:10" ht="21" x14ac:dyDescent="0.35">
      <c r="B21" s="54" t="s">
        <v>157</v>
      </c>
      <c r="C21" s="55">
        <f>[14]Nursing!G2</f>
        <v>28.8</v>
      </c>
      <c r="D21" s="55">
        <v>27.62</v>
      </c>
      <c r="E21" s="56"/>
      <c r="F21" s="63"/>
      <c r="G21" s="941" t="s">
        <v>158</v>
      </c>
      <c r="H21" s="57">
        <f>H22/2080</f>
        <v>25.143750000000001</v>
      </c>
      <c r="J21" s="58">
        <f>C21-H21</f>
        <v>3.65625</v>
      </c>
    </row>
    <row r="22" spans="2:10" ht="21.75" thickBot="1" x14ac:dyDescent="0.4">
      <c r="B22" s="59" t="s">
        <v>159</v>
      </c>
      <c r="C22" s="60">
        <f>C21*2080</f>
        <v>59904</v>
      </c>
      <c r="D22" s="60">
        <f>D21*2080</f>
        <v>57449.599999999999</v>
      </c>
      <c r="E22" s="61">
        <f>(C22-D22)/D22</f>
        <v>4.2722664735698794E-2</v>
      </c>
      <c r="F22" s="69"/>
      <c r="G22" s="942"/>
      <c r="H22" s="62">
        <v>52299</v>
      </c>
      <c r="J22" s="58"/>
    </row>
    <row r="23" spans="2:10" ht="21" x14ac:dyDescent="0.35">
      <c r="B23" s="54" t="s">
        <v>160</v>
      </c>
      <c r="C23" s="55">
        <f>[14]Nursing!G6</f>
        <v>43.41</v>
      </c>
      <c r="D23" s="55">
        <v>41.76</v>
      </c>
      <c r="E23" s="56"/>
      <c r="F23" s="63"/>
      <c r="G23" s="941" t="s">
        <v>161</v>
      </c>
      <c r="H23" s="75">
        <f>H24/2080</f>
        <v>33.460576923076921</v>
      </c>
      <c r="J23" s="58">
        <f>C23-H23</f>
        <v>9.9494230769230754</v>
      </c>
    </row>
    <row r="24" spans="2:10" ht="21.75" thickBot="1" x14ac:dyDescent="0.4">
      <c r="B24" s="59" t="s">
        <v>162</v>
      </c>
      <c r="C24" s="60">
        <f>C23*2080</f>
        <v>90292.799999999988</v>
      </c>
      <c r="D24" s="60">
        <f>D23*2080</f>
        <v>86860.800000000003</v>
      </c>
      <c r="E24" s="61">
        <f>(C24-D24)/D24</f>
        <v>3.9511494252873397E-2</v>
      </c>
      <c r="F24" s="69"/>
      <c r="G24" s="942"/>
      <c r="H24" s="62">
        <v>69598</v>
      </c>
      <c r="J24" s="58"/>
    </row>
    <row r="25" spans="2:10" ht="21" x14ac:dyDescent="0.35">
      <c r="B25" s="54" t="s">
        <v>163</v>
      </c>
      <c r="C25" s="55">
        <f>[14]Nursing!G11</f>
        <v>59.6</v>
      </c>
      <c r="D25" s="55">
        <v>57.41</v>
      </c>
      <c r="E25" s="56"/>
      <c r="F25" s="63"/>
      <c r="G25" s="941" t="s">
        <v>164</v>
      </c>
      <c r="H25" s="57">
        <f>H26/2080</f>
        <v>48.354326923076925</v>
      </c>
      <c r="J25" s="58">
        <f>C25-H25</f>
        <v>11.245673076923076</v>
      </c>
    </row>
    <row r="26" spans="2:10" ht="21.75" thickBot="1" x14ac:dyDescent="0.4">
      <c r="B26" s="59" t="s">
        <v>165</v>
      </c>
      <c r="C26" s="60">
        <f>C25*2080</f>
        <v>123968</v>
      </c>
      <c r="D26" s="60">
        <f>D25*2080</f>
        <v>119412.79999999999</v>
      </c>
      <c r="E26" s="61">
        <f>(C26-D26)/D26</f>
        <v>3.8146664344191006E-2</v>
      </c>
      <c r="F26" s="69"/>
      <c r="G26" s="942"/>
      <c r="H26" s="62">
        <v>100577</v>
      </c>
      <c r="J26" s="58"/>
    </row>
    <row r="27" spans="2:10" ht="21" x14ac:dyDescent="0.35">
      <c r="B27" s="48"/>
      <c r="C27" s="48"/>
      <c r="D27" s="48"/>
      <c r="E27" s="48"/>
      <c r="F27" s="48"/>
      <c r="G27" s="49"/>
    </row>
    <row r="28" spans="2:10" ht="37.5" x14ac:dyDescent="0.3">
      <c r="B28" s="76" t="s">
        <v>166</v>
      </c>
      <c r="C28" s="77">
        <f>C6</f>
        <v>34927.359999999993</v>
      </c>
      <c r="D28" s="78"/>
      <c r="E28" s="78"/>
      <c r="F28" s="78"/>
      <c r="G28" s="79"/>
    </row>
    <row r="29" spans="2:10" ht="18.75" x14ac:dyDescent="0.3">
      <c r="B29" s="78"/>
      <c r="C29" s="78"/>
      <c r="D29" s="78"/>
      <c r="E29" s="78"/>
      <c r="F29" s="78"/>
      <c r="G29" s="79"/>
    </row>
    <row r="30" spans="2:10" ht="37.5" x14ac:dyDescent="0.3">
      <c r="B30" s="76" t="s">
        <v>167</v>
      </c>
      <c r="C30" s="80">
        <f>AVERAGE(14.25,15)</f>
        <v>14.625</v>
      </c>
      <c r="D30" s="78"/>
      <c r="E30" s="78"/>
      <c r="F30" s="78" t="s">
        <v>168</v>
      </c>
      <c r="G30" s="79"/>
    </row>
    <row r="31" spans="2:10" ht="18.75" x14ac:dyDescent="0.3">
      <c r="B31" s="78"/>
      <c r="C31" s="78"/>
      <c r="D31" s="78"/>
      <c r="E31" s="78"/>
      <c r="F31" s="78"/>
      <c r="G31" s="79"/>
    </row>
    <row r="32" spans="2:10" ht="18.75" x14ac:dyDescent="0.3">
      <c r="B32" s="81" t="s">
        <v>169</v>
      </c>
      <c r="C32" s="82">
        <v>0.224</v>
      </c>
      <c r="D32" s="78"/>
      <c r="E32" s="78"/>
      <c r="F32" s="78" t="s">
        <v>170</v>
      </c>
      <c r="G32" s="79"/>
    </row>
    <row r="33" spans="2:7" ht="75" x14ac:dyDescent="0.3">
      <c r="B33" s="81"/>
      <c r="C33" s="78"/>
      <c r="D33" s="78"/>
      <c r="E33" s="78"/>
      <c r="F33" s="79" t="s">
        <v>171</v>
      </c>
      <c r="G33" s="79"/>
    </row>
    <row r="34" spans="2:7" ht="18.75" x14ac:dyDescent="0.3">
      <c r="B34" s="81" t="s">
        <v>172</v>
      </c>
      <c r="C34" s="82">
        <v>3.7000000000000002E-3</v>
      </c>
      <c r="D34" s="78"/>
      <c r="E34" s="78"/>
      <c r="F34" s="78"/>
      <c r="G34" s="79"/>
    </row>
    <row r="35" spans="2:7" ht="18.75" x14ac:dyDescent="0.3">
      <c r="B35" s="78"/>
      <c r="C35" s="78"/>
      <c r="D35" s="78"/>
      <c r="E35" s="78"/>
      <c r="F35" s="78"/>
      <c r="G35" s="79"/>
    </row>
    <row r="36" spans="2:7" ht="18.75" x14ac:dyDescent="0.3">
      <c r="B36" s="81" t="s">
        <v>173</v>
      </c>
      <c r="C36" s="83">
        <v>0.12</v>
      </c>
      <c r="D36" s="78"/>
      <c r="E36" s="78"/>
      <c r="F36" s="78" t="s">
        <v>174</v>
      </c>
      <c r="G36" s="79"/>
    </row>
  </sheetData>
  <mergeCells count="13">
    <mergeCell ref="H11:H12"/>
    <mergeCell ref="F5:F6"/>
    <mergeCell ref="G5:G6"/>
    <mergeCell ref="G7:G8"/>
    <mergeCell ref="G9:G10"/>
    <mergeCell ref="G11:G12"/>
    <mergeCell ref="G25:G26"/>
    <mergeCell ref="G13:G14"/>
    <mergeCell ref="G15:G16"/>
    <mergeCell ref="F19:F20"/>
    <mergeCell ref="G19:G20"/>
    <mergeCell ref="G21:G22"/>
    <mergeCell ref="G23:G24"/>
  </mergeCells>
  <pageMargins left="0.25" right="0.25" top="0.25" bottom="0.25" header="0.05" footer="0.05"/>
  <pageSetup scale="57" fitToHeight="0" orientation="landscape" cellComments="asDisplayed" r:id="rId1"/>
  <ignoredErrors>
    <ignoredError sqref="C7:C2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DF86-EFF1-490F-B6E1-A729D1BC2998}">
  <sheetPr>
    <pageSetUpPr fitToPage="1"/>
  </sheetPr>
  <dimension ref="B2:AG96"/>
  <sheetViews>
    <sheetView zoomScale="90" zoomScaleNormal="90" zoomScaleSheetLayoutView="55" zoomScalePageLayoutView="70" workbookViewId="0">
      <selection activeCell="B24" sqref="B24"/>
    </sheetView>
  </sheetViews>
  <sheetFormatPr defaultColWidth="8.75" defaultRowHeight="12.75" x14ac:dyDescent="0.2"/>
  <cols>
    <col min="1" max="1" width="4.25" style="560" customWidth="1"/>
    <col min="2" max="2" width="13.5" style="560" customWidth="1"/>
    <col min="3" max="3" width="6.625" style="560" bestFit="1" customWidth="1"/>
    <col min="4" max="4" width="7.375" style="560" bestFit="1" customWidth="1"/>
    <col min="5" max="5" width="7.875" style="560" customWidth="1"/>
    <col min="6" max="6" width="5.75" style="560" customWidth="1"/>
    <col min="7" max="7" width="19.25" style="560" customWidth="1"/>
    <col min="8" max="8" width="8.75" style="560" customWidth="1"/>
    <col min="9" max="9" width="6.625" style="560" customWidth="1"/>
    <col min="10" max="10" width="7.75" style="560" customWidth="1"/>
    <col min="11" max="11" width="12.75" style="688" customWidth="1"/>
    <col min="12" max="12" width="2.125" style="560" customWidth="1"/>
    <col min="13" max="13" width="18.625" style="560" customWidth="1"/>
    <col min="14" max="14" width="8.75" style="560" customWidth="1"/>
    <col min="15" max="15" width="6.625" style="560" customWidth="1"/>
    <col min="16" max="16" width="6.5" style="560" customWidth="1"/>
    <col min="17" max="17" width="12.625" style="688" customWidth="1"/>
    <col min="18" max="18" width="2" style="560" customWidth="1"/>
    <col min="19" max="19" width="15.125" style="560" customWidth="1"/>
    <col min="20" max="20" width="8.75" style="560" customWidth="1"/>
    <col min="21" max="21" width="6.75" style="560" customWidth="1"/>
    <col min="22" max="22" width="6.5" style="560" bestFit="1" customWidth="1"/>
    <col min="23" max="23" width="9.875" style="560" customWidth="1"/>
    <col min="24" max="24" width="2" style="560" customWidth="1"/>
    <col min="25" max="25" width="17.375" style="560" customWidth="1"/>
    <col min="26" max="26" width="8.75" style="560" customWidth="1"/>
    <col min="27" max="27" width="6.625" style="560" customWidth="1"/>
    <col min="28" max="28" width="6.5" style="560" customWidth="1"/>
    <col min="29" max="29" width="9.875" style="560" customWidth="1"/>
    <col min="30" max="30" width="2" style="560" customWidth="1"/>
    <col min="31" max="31" width="23.25" style="560" customWidth="1"/>
    <col min="32" max="32" width="8.5" style="560" customWidth="1"/>
    <col min="33" max="33" width="44.75" style="560" customWidth="1"/>
    <col min="34" max="16384" width="8.75" style="560"/>
  </cols>
  <sheetData>
    <row r="2" spans="2:30" ht="26.45" customHeight="1" x14ac:dyDescent="0.25">
      <c r="B2" s="804" t="s">
        <v>259</v>
      </c>
      <c r="F2" s="562"/>
      <c r="J2" s="563"/>
      <c r="P2" s="563"/>
      <c r="R2" s="564"/>
    </row>
    <row r="3" spans="2:30" ht="13.9" hidden="1" customHeight="1" thickBot="1" x14ac:dyDescent="0.25">
      <c r="G3" s="970" t="s">
        <v>176</v>
      </c>
      <c r="H3" s="971"/>
      <c r="I3" s="971"/>
      <c r="J3" s="971"/>
      <c r="K3" s="972"/>
      <c r="M3" s="970" t="s">
        <v>177</v>
      </c>
      <c r="N3" s="971"/>
      <c r="O3" s="971"/>
      <c r="P3" s="971"/>
      <c r="Q3" s="972"/>
      <c r="R3" s="565"/>
      <c r="S3" s="973"/>
      <c r="T3" s="973"/>
      <c r="U3" s="973"/>
      <c r="AB3" s="565"/>
    </row>
    <row r="4" spans="2:30" ht="13.5" hidden="1" thickBot="1" x14ac:dyDescent="0.25">
      <c r="G4" s="566" t="s">
        <v>178</v>
      </c>
      <c r="H4" s="560">
        <v>83</v>
      </c>
      <c r="I4" s="444" t="s">
        <v>179</v>
      </c>
      <c r="J4" s="567">
        <v>312</v>
      </c>
      <c r="K4" s="843">
        <f>J4*H4</f>
        <v>25896</v>
      </c>
      <c r="M4" s="566" t="s">
        <v>178</v>
      </c>
      <c r="N4" s="560">
        <v>46</v>
      </c>
      <c r="O4" s="444" t="s">
        <v>179</v>
      </c>
      <c r="P4" s="567">
        <v>312</v>
      </c>
      <c r="Q4" s="843">
        <f>P4*N4</f>
        <v>14352</v>
      </c>
      <c r="R4" s="568"/>
      <c r="W4" s="974" t="s">
        <v>180</v>
      </c>
      <c r="X4" s="975"/>
      <c r="Y4" s="975"/>
      <c r="Z4" s="976"/>
    </row>
    <row r="5" spans="2:30" hidden="1" x14ac:dyDescent="0.2">
      <c r="G5" s="569"/>
      <c r="I5" s="570"/>
      <c r="J5" s="570"/>
      <c r="K5" s="844"/>
      <c r="M5" s="569"/>
      <c r="N5" s="570"/>
      <c r="O5" s="570"/>
      <c r="P5" s="570"/>
      <c r="Q5" s="844"/>
      <c r="R5" s="571"/>
      <c r="W5" s="566" t="s">
        <v>178</v>
      </c>
      <c r="X5" s="444">
        <v>9.31</v>
      </c>
      <c r="Y5" s="444" t="s">
        <v>466</v>
      </c>
      <c r="Z5" s="572">
        <v>313</v>
      </c>
      <c r="AA5" s="573"/>
      <c r="AB5" s="574">
        <f>Z5*X5</f>
        <v>2914.03</v>
      </c>
      <c r="AD5" s="571"/>
    </row>
    <row r="6" spans="2:30" hidden="1" x14ac:dyDescent="0.2">
      <c r="G6" s="575"/>
      <c r="H6" s="576" t="s">
        <v>181</v>
      </c>
      <c r="I6" s="577" t="s">
        <v>182</v>
      </c>
      <c r="J6" s="577" t="s">
        <v>183</v>
      </c>
      <c r="K6" s="845" t="s">
        <v>184</v>
      </c>
      <c r="M6" s="575"/>
      <c r="N6" s="576" t="s">
        <v>181</v>
      </c>
      <c r="O6" s="577" t="s">
        <v>182</v>
      </c>
      <c r="P6" s="577" t="s">
        <v>183</v>
      </c>
      <c r="Q6" s="845" t="s">
        <v>184</v>
      </c>
      <c r="R6" s="579"/>
      <c r="W6" s="580"/>
      <c r="X6" s="581"/>
      <c r="Y6" s="581"/>
      <c r="Z6" s="581"/>
      <c r="AA6" s="581"/>
      <c r="AB6" s="582"/>
      <c r="AD6" s="579"/>
    </row>
    <row r="7" spans="2:30" hidden="1" x14ac:dyDescent="0.2">
      <c r="G7" s="569" t="s">
        <v>185</v>
      </c>
      <c r="H7" s="583">
        <v>64.5</v>
      </c>
      <c r="I7" s="570">
        <v>52598.04</v>
      </c>
      <c r="J7" s="584">
        <f>H4/H7</f>
        <v>1.2868217054263567</v>
      </c>
      <c r="K7" s="846">
        <f>J7*I7</f>
        <v>67684.299534883728</v>
      </c>
      <c r="M7" s="569" t="s">
        <v>185</v>
      </c>
      <c r="N7" s="583">
        <v>36.07971899816738</v>
      </c>
      <c r="O7" s="570">
        <v>52598.04</v>
      </c>
      <c r="P7" s="584">
        <f>N4/N7</f>
        <v>1.2749544973544973</v>
      </c>
      <c r="Q7" s="846">
        <f>P7*O7</f>
        <v>67060.107650031743</v>
      </c>
      <c r="R7" s="586"/>
      <c r="W7" s="587"/>
      <c r="X7" s="618"/>
      <c r="Y7" s="618"/>
      <c r="Z7" s="588" t="s">
        <v>182</v>
      </c>
      <c r="AA7" s="588" t="s">
        <v>183</v>
      </c>
      <c r="AB7" s="589" t="s">
        <v>184</v>
      </c>
      <c r="AD7" s="586"/>
    </row>
    <row r="8" spans="2:30" hidden="1" x14ac:dyDescent="0.2">
      <c r="G8" s="590" t="s">
        <v>187</v>
      </c>
      <c r="H8" s="583">
        <v>10.37037037037037</v>
      </c>
      <c r="I8" s="570">
        <v>37018.99</v>
      </c>
      <c r="J8" s="584">
        <f>H4/H8</f>
        <v>8.0035714285714281</v>
      </c>
      <c r="K8" s="847">
        <f>J8*I8</f>
        <v>296284.13067857141</v>
      </c>
      <c r="M8" s="590" t="s">
        <v>187</v>
      </c>
      <c r="N8" s="592">
        <v>6.9909208819714665</v>
      </c>
      <c r="O8" s="570">
        <v>37018.99</v>
      </c>
      <c r="P8" s="584">
        <f>N4/N8</f>
        <v>6.5799628942486077</v>
      </c>
      <c r="Q8" s="847">
        <f>P8*O8</f>
        <v>243583.58058256024</v>
      </c>
      <c r="R8" s="593"/>
      <c r="W8" s="587" t="s">
        <v>185</v>
      </c>
      <c r="X8" s="516">
        <f>1/0.0071</f>
        <v>140.8450704225352</v>
      </c>
      <c r="Y8" s="618"/>
      <c r="Z8" s="594">
        <v>52598.04</v>
      </c>
      <c r="AA8" s="595">
        <f>9.31/140.8</f>
        <v>6.6122159090909086E-2</v>
      </c>
      <c r="AB8" s="596">
        <f>AA8*Z8</f>
        <v>3477.8959687499996</v>
      </c>
      <c r="AD8" s="593"/>
    </row>
    <row r="9" spans="2:30" hidden="1" x14ac:dyDescent="0.2">
      <c r="G9" s="597" t="s">
        <v>188</v>
      </c>
      <c r="H9" s="598"/>
      <c r="I9" s="598"/>
      <c r="J9" s="599">
        <f>SUM(J7:J8)</f>
        <v>9.2903931339977852</v>
      </c>
      <c r="K9" s="848">
        <f>SUM(K7:K8)</f>
        <v>363968.43021345511</v>
      </c>
      <c r="M9" s="597" t="s">
        <v>188</v>
      </c>
      <c r="N9" s="598"/>
      <c r="O9" s="598"/>
      <c r="P9" s="599">
        <f>SUM(P7:P8)</f>
        <v>7.854917391603105</v>
      </c>
      <c r="Q9" s="848">
        <f>SUM(Q7:Q8)</f>
        <v>310643.68823259196</v>
      </c>
      <c r="R9" s="600"/>
      <c r="W9" s="587" t="s">
        <v>187</v>
      </c>
      <c r="X9" s="516">
        <f>1/0.227</f>
        <v>4.4052863436123344</v>
      </c>
      <c r="Y9" s="618"/>
      <c r="Z9" s="594">
        <v>37018.99</v>
      </c>
      <c r="AA9" s="595">
        <f>9.31/4.4</f>
        <v>2.1159090909090907</v>
      </c>
      <c r="AB9" s="601">
        <f>AA9*Z9</f>
        <v>78328.817477272722</v>
      </c>
      <c r="AD9" s="600"/>
    </row>
    <row r="10" spans="2:30" hidden="1" x14ac:dyDescent="0.2">
      <c r="G10" s="602"/>
      <c r="H10" s="559"/>
      <c r="I10" s="576" t="s">
        <v>189</v>
      </c>
      <c r="J10" s="559"/>
      <c r="K10" s="849"/>
      <c r="M10" s="602"/>
      <c r="N10" s="559"/>
      <c r="O10" s="576" t="s">
        <v>189</v>
      </c>
      <c r="P10" s="559"/>
      <c r="Q10" s="849"/>
      <c r="R10" s="604"/>
      <c r="W10" s="605"/>
      <c r="X10" s="695"/>
      <c r="Y10" s="695"/>
      <c r="Z10" s="606"/>
      <c r="AA10" s="607">
        <f>SUM(AA8+AA9)</f>
        <v>2.1820312499999996</v>
      </c>
      <c r="AB10" s="608">
        <f>SUM(AB8+AB9)</f>
        <v>81806.713446022724</v>
      </c>
      <c r="AD10" s="604"/>
    </row>
    <row r="11" spans="2:30" hidden="1" x14ac:dyDescent="0.2">
      <c r="G11" s="575" t="s">
        <v>190</v>
      </c>
      <c r="I11" s="609">
        <v>0.23499999999999999</v>
      </c>
      <c r="J11" s="610"/>
      <c r="K11" s="846">
        <f>K9*I11</f>
        <v>85532.581100161944</v>
      </c>
      <c r="M11" s="575" t="s">
        <v>190</v>
      </c>
      <c r="O11" s="609">
        <v>0.23499999999999999</v>
      </c>
      <c r="P11" s="611" t="s">
        <v>191</v>
      </c>
      <c r="Q11" s="846">
        <f>Q9*O11</f>
        <v>73001.266734659104</v>
      </c>
      <c r="R11" s="586"/>
      <c r="W11" s="612"/>
      <c r="X11" s="613"/>
      <c r="Y11" s="613"/>
      <c r="Z11" s="565"/>
      <c r="AA11" s="613"/>
      <c r="AB11" s="614"/>
      <c r="AD11" s="586"/>
    </row>
    <row r="12" spans="2:30" hidden="1" x14ac:dyDescent="0.2">
      <c r="G12" s="575"/>
      <c r="I12" s="609"/>
      <c r="K12" s="849"/>
      <c r="M12" s="575"/>
      <c r="O12" s="609"/>
      <c r="Q12" s="849"/>
      <c r="R12" s="604"/>
      <c r="W12" s="587" t="s">
        <v>190</v>
      </c>
      <c r="X12" s="618"/>
      <c r="Y12" s="618"/>
      <c r="Z12" s="615">
        <v>0.23599999999999999</v>
      </c>
      <c r="AA12" s="616"/>
      <c r="AB12" s="596">
        <f>AB10*Z12</f>
        <v>19306.38437326136</v>
      </c>
      <c r="AD12" s="604"/>
    </row>
    <row r="13" spans="2:30" hidden="1" x14ac:dyDescent="0.2">
      <c r="G13" s="597" t="s">
        <v>192</v>
      </c>
      <c r="H13" s="598"/>
      <c r="I13" s="617"/>
      <c r="J13" s="598"/>
      <c r="K13" s="848">
        <f>SUM(K9:K11)</f>
        <v>449501.01131361705</v>
      </c>
      <c r="M13" s="597" t="s">
        <v>192</v>
      </c>
      <c r="N13" s="598"/>
      <c r="O13" s="617"/>
      <c r="P13" s="598"/>
      <c r="Q13" s="848">
        <f>SUM(Q9:Q11)</f>
        <v>383644.95496725105</v>
      </c>
      <c r="R13" s="600"/>
      <c r="W13" s="587"/>
      <c r="X13" s="618"/>
      <c r="Y13" s="618"/>
      <c r="Z13" s="615"/>
      <c r="AA13" s="618"/>
      <c r="AB13" s="614"/>
      <c r="AD13" s="600"/>
    </row>
    <row r="14" spans="2:30" hidden="1" x14ac:dyDescent="0.2">
      <c r="G14" s="575"/>
      <c r="I14" s="609"/>
      <c r="J14" s="576" t="s">
        <v>193</v>
      </c>
      <c r="K14" s="849"/>
      <c r="M14" s="575"/>
      <c r="O14" s="609"/>
      <c r="P14" s="576" t="s">
        <v>193</v>
      </c>
      <c r="Q14" s="849"/>
      <c r="R14" s="604"/>
      <c r="W14" s="619" t="s">
        <v>192</v>
      </c>
      <c r="X14" s="696"/>
      <c r="Y14" s="696"/>
      <c r="Z14" s="620"/>
      <c r="AA14" s="606"/>
      <c r="AB14" s="608">
        <f>SUM(AB10+AB12)</f>
        <v>101113.09781928408</v>
      </c>
      <c r="AD14" s="604"/>
    </row>
    <row r="15" spans="2:30" hidden="1" x14ac:dyDescent="0.2">
      <c r="G15" s="575" t="s">
        <v>194</v>
      </c>
      <c r="I15" s="609"/>
      <c r="J15" s="621">
        <v>5.41</v>
      </c>
      <c r="K15" s="846">
        <f>J15*K4</f>
        <v>140097.36000000002</v>
      </c>
      <c r="M15" s="575" t="s">
        <v>194</v>
      </c>
      <c r="O15" s="609"/>
      <c r="P15" s="621">
        <v>5.41</v>
      </c>
      <c r="Q15" s="846">
        <f>P15*Q4</f>
        <v>77644.320000000007</v>
      </c>
      <c r="R15" s="586"/>
      <c r="W15" s="587"/>
      <c r="X15" s="618"/>
      <c r="Y15" s="618"/>
      <c r="Z15" s="615"/>
      <c r="AA15" s="565" t="s">
        <v>193</v>
      </c>
      <c r="AB15" s="614"/>
      <c r="AD15" s="586"/>
    </row>
    <row r="16" spans="2:30" hidden="1" x14ac:dyDescent="0.2">
      <c r="G16" s="575" t="s">
        <v>195</v>
      </c>
      <c r="I16" s="609"/>
      <c r="J16" s="621">
        <v>3.894876072670558</v>
      </c>
      <c r="K16" s="846">
        <f>J16*K4</f>
        <v>100861.71077787677</v>
      </c>
      <c r="M16" s="575" t="s">
        <v>195</v>
      </c>
      <c r="O16" s="609"/>
      <c r="P16" s="621">
        <v>3.894876072670558</v>
      </c>
      <c r="Q16" s="846">
        <f>P16*Q4</f>
        <v>55899.261394967849</v>
      </c>
      <c r="R16" s="586"/>
      <c r="W16" s="587" t="s">
        <v>194</v>
      </c>
      <c r="X16" s="618"/>
      <c r="Y16" s="618"/>
      <c r="Z16" s="615"/>
      <c r="AA16" s="622">
        <v>13.09</v>
      </c>
      <c r="AB16" s="596">
        <f>AB5*AA16</f>
        <v>38144.652699999999</v>
      </c>
      <c r="AD16" s="586"/>
    </row>
    <row r="17" spans="2:33" hidden="1" x14ac:dyDescent="0.2">
      <c r="G17" s="623" t="s">
        <v>196</v>
      </c>
      <c r="H17" s="624"/>
      <c r="I17" s="625"/>
      <c r="J17" s="626"/>
      <c r="K17" s="850">
        <f>SUM(K13:K16)</f>
        <v>690460.08209149388</v>
      </c>
      <c r="M17" s="623" t="s">
        <v>196</v>
      </c>
      <c r="N17" s="624"/>
      <c r="O17" s="625"/>
      <c r="P17" s="626"/>
      <c r="Q17" s="850">
        <f>SUM(Q13:Q16)</f>
        <v>517188.5363622189</v>
      </c>
      <c r="R17" s="586"/>
      <c r="W17" s="587" t="s">
        <v>195</v>
      </c>
      <c r="X17" s="618"/>
      <c r="Y17" s="618"/>
      <c r="Z17" s="615"/>
      <c r="AA17" s="622">
        <v>7.07</v>
      </c>
      <c r="AB17" s="596">
        <f>AB5*AA17</f>
        <v>20602.192100000004</v>
      </c>
      <c r="AD17" s="586"/>
    </row>
    <row r="18" spans="2:33" hidden="1" x14ac:dyDescent="0.2">
      <c r="G18" s="575" t="s">
        <v>197</v>
      </c>
      <c r="I18" s="609">
        <v>0.13452840572852637</v>
      </c>
      <c r="K18" s="846">
        <f>K17*I18</f>
        <v>92886.494062956117</v>
      </c>
      <c r="M18" s="575" t="s">
        <v>197</v>
      </c>
      <c r="O18" s="609">
        <v>0.13452840572852637</v>
      </c>
      <c r="Q18" s="846">
        <f>Q17*O18</f>
        <v>69576.549257879291</v>
      </c>
      <c r="R18" s="586"/>
      <c r="W18" s="619" t="s">
        <v>196</v>
      </c>
      <c r="X18" s="696"/>
      <c r="Y18" s="696"/>
      <c r="Z18" s="627"/>
      <c r="AA18" s="628"/>
      <c r="AB18" s="629">
        <f>SUM(AB14+AB16+AB17)</f>
        <v>159859.94261928409</v>
      </c>
      <c r="AD18" s="586"/>
    </row>
    <row r="19" spans="2:33" ht="13.5" hidden="1" thickBot="1" x14ac:dyDescent="0.25">
      <c r="G19" s="630" t="s">
        <v>198</v>
      </c>
      <c r="H19" s="631"/>
      <c r="I19" s="632"/>
      <c r="J19" s="631"/>
      <c r="K19" s="851">
        <f>SUM(K17:K18)</f>
        <v>783346.57615444995</v>
      </c>
      <c r="M19" s="630" t="s">
        <v>198</v>
      </c>
      <c r="N19" s="631"/>
      <c r="O19" s="632"/>
      <c r="P19" s="631"/>
      <c r="Q19" s="851">
        <f>SUM(Q17:Q18)</f>
        <v>586765.08562009817</v>
      </c>
      <c r="R19" s="633"/>
      <c r="W19" s="587" t="s">
        <v>197</v>
      </c>
      <c r="X19" s="618"/>
      <c r="Y19" s="618"/>
      <c r="Z19" s="615">
        <v>0.21970000000000001</v>
      </c>
      <c r="AA19" s="618"/>
      <c r="AB19" s="596">
        <f>AB18*Z19</f>
        <v>35121.229393456713</v>
      </c>
      <c r="AD19" s="633"/>
    </row>
    <row r="20" spans="2:33" ht="14.25" hidden="1" thickTop="1" thickBot="1" x14ac:dyDescent="0.25">
      <c r="G20" s="602" t="s">
        <v>199</v>
      </c>
      <c r="I20" s="634"/>
      <c r="K20" s="846">
        <f>K19/K4</f>
        <v>30.249713320761892</v>
      </c>
      <c r="M20" s="602" t="s">
        <v>199</v>
      </c>
      <c r="O20" s="634"/>
      <c r="Q20" s="846">
        <f>Q19/Q4</f>
        <v>40.88385490664006</v>
      </c>
      <c r="R20" s="635"/>
      <c r="W20" s="636" t="s">
        <v>198</v>
      </c>
      <c r="X20" s="697"/>
      <c r="Y20" s="697"/>
      <c r="Z20" s="637"/>
      <c r="AA20" s="638"/>
      <c r="AB20" s="639">
        <f>SUM(AB18+AB19)</f>
        <v>194981.1720127408</v>
      </c>
      <c r="AD20" s="635"/>
    </row>
    <row r="21" spans="2:33" s="559" customFormat="1" ht="14.25" hidden="1" thickTop="1" thickBot="1" x14ac:dyDescent="0.25">
      <c r="G21" s="640" t="s">
        <v>200</v>
      </c>
      <c r="H21" s="641"/>
      <c r="I21" s="642">
        <v>4.1099999999999998E-2</v>
      </c>
      <c r="J21" s="643"/>
      <c r="K21" s="852">
        <f>ROUND(((K20*I21)+K20),2)</f>
        <v>31.49</v>
      </c>
      <c r="M21" s="640" t="s">
        <v>200</v>
      </c>
      <c r="N21" s="641"/>
      <c r="O21" s="642">
        <v>4.1099999999999998E-2</v>
      </c>
      <c r="P21" s="643"/>
      <c r="Q21" s="852">
        <f>ROUND(((Q20*O21)+Q20),2)</f>
        <v>42.56</v>
      </c>
      <c r="R21" s="644"/>
      <c r="W21" s="587" t="s">
        <v>199</v>
      </c>
      <c r="X21" s="618"/>
      <c r="Y21" s="618"/>
      <c r="Z21" s="645"/>
      <c r="AA21" s="618"/>
      <c r="AB21" s="646">
        <f>AB20/AB5</f>
        <v>66.911175249651095</v>
      </c>
      <c r="AD21" s="644"/>
    </row>
    <row r="22" spans="2:33" ht="13.5" hidden="1" thickBot="1" x14ac:dyDescent="0.25">
      <c r="M22" s="559"/>
      <c r="N22" s="559"/>
      <c r="O22" s="559"/>
      <c r="P22" s="559"/>
      <c r="Q22" s="670"/>
      <c r="W22" s="647" t="s">
        <v>201</v>
      </c>
      <c r="X22" s="698"/>
      <c r="Y22" s="698"/>
      <c r="Z22" s="648">
        <v>4.1099999999999998E-2</v>
      </c>
      <c r="AA22" s="649"/>
      <c r="AB22" s="650">
        <f>ROUND((AB21*Z22)+AB21,2)</f>
        <v>69.66</v>
      </c>
    </row>
    <row r="23" spans="2:33" hidden="1" x14ac:dyDescent="0.2">
      <c r="M23" s="559"/>
      <c r="N23" s="559"/>
      <c r="O23" s="559"/>
      <c r="P23" s="559"/>
      <c r="Q23" s="670"/>
      <c r="S23" s="613"/>
      <c r="T23" s="651"/>
      <c r="U23" s="652"/>
      <c r="V23" s="644"/>
    </row>
    <row r="24" spans="2:33" x14ac:dyDescent="0.2">
      <c r="M24" s="559"/>
      <c r="N24" s="559"/>
      <c r="O24" s="559"/>
      <c r="P24" s="559"/>
      <c r="Q24" s="670"/>
      <c r="S24" s="613"/>
      <c r="T24" s="651"/>
      <c r="U24" s="652"/>
      <c r="V24" s="644"/>
    </row>
    <row r="25" spans="2:33" ht="13.5" thickBot="1" x14ac:dyDescent="0.25">
      <c r="M25" s="559"/>
      <c r="N25" s="559"/>
      <c r="O25" s="559"/>
      <c r="P25" s="559"/>
      <c r="Q25" s="670"/>
      <c r="S25" s="613"/>
      <c r="T25" s="651"/>
      <c r="U25" s="652"/>
      <c r="V25" s="644"/>
    </row>
    <row r="26" spans="2:33" ht="35.25" customHeight="1" thickBot="1" x14ac:dyDescent="0.25">
      <c r="B26" s="792"/>
      <c r="C26" s="793" t="s">
        <v>260</v>
      </c>
      <c r="D26" s="793" t="s">
        <v>199</v>
      </c>
      <c r="E26" s="794" t="s">
        <v>501</v>
      </c>
      <c r="G26" s="967" t="s">
        <v>202</v>
      </c>
      <c r="H26" s="968"/>
      <c r="I26" s="968"/>
      <c r="J26" s="968"/>
      <c r="K26" s="969"/>
      <c r="L26" s="805"/>
      <c r="M26" s="964" t="s">
        <v>203</v>
      </c>
      <c r="N26" s="965"/>
      <c r="O26" s="965"/>
      <c r="P26" s="965"/>
      <c r="Q26" s="966"/>
      <c r="R26" s="806"/>
      <c r="S26" s="964" t="s">
        <v>228</v>
      </c>
      <c r="T26" s="965"/>
      <c r="U26" s="965"/>
      <c r="V26" s="965"/>
      <c r="W26" s="966"/>
      <c r="X26" s="805"/>
      <c r="Y26" s="967" t="s">
        <v>180</v>
      </c>
      <c r="Z26" s="968"/>
      <c r="AA26" s="968"/>
      <c r="AB26" s="968"/>
      <c r="AC26" s="969"/>
      <c r="AE26" s="950" t="s">
        <v>204</v>
      </c>
      <c r="AF26" s="951"/>
      <c r="AG26" s="952"/>
    </row>
    <row r="27" spans="2:33" ht="13.9" customHeight="1" thickBot="1" x14ac:dyDescent="0.25">
      <c r="B27" s="795" t="s">
        <v>503</v>
      </c>
      <c r="C27" s="798">
        <v>66.569999999999993</v>
      </c>
      <c r="D27" s="802" t="e">
        <f>K47</f>
        <v>#REF!</v>
      </c>
      <c r="E27" s="796" t="e">
        <f t="shared" ref="E27:E30" si="0">(D27-C27)/C27</f>
        <v>#REF!</v>
      </c>
      <c r="G27" s="726" t="s">
        <v>461</v>
      </c>
      <c r="H27" s="734">
        <f>AVERAGE('[15]FY15 days &amp; attendance'!Q34:Q36)</f>
        <v>25.333333333333332</v>
      </c>
      <c r="I27" s="728" t="s">
        <v>179</v>
      </c>
      <c r="J27" s="729">
        <v>272</v>
      </c>
      <c r="K27" s="853">
        <f>H27*J27</f>
        <v>6890.6666666666661</v>
      </c>
      <c r="M27" s="726" t="s">
        <v>461</v>
      </c>
      <c r="N27" s="734">
        <f>AVERAGE('[15]FY15 days &amp; attendance'!Q5:Q33)</f>
        <v>41.068965517241381</v>
      </c>
      <c r="O27" s="728" t="s">
        <v>179</v>
      </c>
      <c r="P27" s="729">
        <v>272</v>
      </c>
      <c r="Q27" s="853">
        <f>P27*N27</f>
        <v>11170.758620689656</v>
      </c>
      <c r="R27" s="568"/>
      <c r="S27" s="726" t="s">
        <v>461</v>
      </c>
      <c r="T27" s="727">
        <f>H4</f>
        <v>83</v>
      </c>
      <c r="U27" s="728" t="s">
        <v>179</v>
      </c>
      <c r="V27" s="729">
        <v>272</v>
      </c>
      <c r="W27" s="730">
        <f>V27*T27</f>
        <v>22576</v>
      </c>
      <c r="Y27" s="726" t="s">
        <v>461</v>
      </c>
      <c r="Z27" s="731">
        <v>10</v>
      </c>
      <c r="AA27" s="775" t="str">
        <f>'[16]Narrowed, &amp; an MV-specific modl'!$C$33</f>
        <v>Days:</v>
      </c>
      <c r="AB27" s="732">
        <v>272</v>
      </c>
      <c r="AC27" s="733">
        <f>Z27*AB27</f>
        <v>2720</v>
      </c>
      <c r="AE27" s="960" t="s">
        <v>205</v>
      </c>
      <c r="AF27" s="961"/>
      <c r="AG27" s="552" t="s">
        <v>206</v>
      </c>
    </row>
    <row r="28" spans="2:33" x14ac:dyDescent="0.2">
      <c r="B28" s="795" t="s">
        <v>502</v>
      </c>
      <c r="C28" s="798">
        <v>63.66</v>
      </c>
      <c r="D28" s="802" t="e">
        <f>Q47</f>
        <v>#REF!</v>
      </c>
      <c r="E28" s="796" t="e">
        <f t="shared" si="0"/>
        <v>#REF!</v>
      </c>
      <c r="G28" s="575"/>
      <c r="H28" s="576" t="s">
        <v>181</v>
      </c>
      <c r="I28" s="577" t="s">
        <v>182</v>
      </c>
      <c r="J28" s="577" t="s">
        <v>183</v>
      </c>
      <c r="K28" s="845" t="s">
        <v>184</v>
      </c>
      <c r="M28" s="575"/>
      <c r="N28" s="576" t="s">
        <v>181</v>
      </c>
      <c r="O28" s="577" t="s">
        <v>182</v>
      </c>
      <c r="P28" s="577" t="s">
        <v>183</v>
      </c>
      <c r="Q28" s="845" t="s">
        <v>184</v>
      </c>
      <c r="R28" s="571"/>
      <c r="S28" s="575"/>
      <c r="T28" s="576" t="s">
        <v>181</v>
      </c>
      <c r="U28" s="577" t="s">
        <v>182</v>
      </c>
      <c r="V28" s="577" t="s">
        <v>183</v>
      </c>
      <c r="W28" s="578" t="s">
        <v>184</v>
      </c>
      <c r="Y28" s="587"/>
      <c r="Z28" s="565" t="s">
        <v>186</v>
      </c>
      <c r="AA28" s="588" t="s">
        <v>182</v>
      </c>
      <c r="AB28" s="588" t="s">
        <v>183</v>
      </c>
      <c r="AC28" s="589" t="s">
        <v>184</v>
      </c>
      <c r="AE28" s="653" t="s">
        <v>207</v>
      </c>
      <c r="AF28" s="654" t="e">
        <f>#REF!</f>
        <v>#REF!</v>
      </c>
      <c r="AG28" s="553" t="s">
        <v>493</v>
      </c>
    </row>
    <row r="29" spans="2:33" ht="18" customHeight="1" x14ac:dyDescent="0.2">
      <c r="B29" s="795" t="s">
        <v>504</v>
      </c>
      <c r="C29" s="797">
        <v>47.73</v>
      </c>
      <c r="D29" s="802" t="e">
        <f>W47</f>
        <v>#REF!</v>
      </c>
      <c r="E29" s="796" t="e">
        <f t="shared" si="0"/>
        <v>#REF!</v>
      </c>
      <c r="G29" s="569" t="str">
        <f>AE28</f>
        <v>Management</v>
      </c>
      <c r="H29" s="583">
        <f>N7</f>
        <v>36.07971899816738</v>
      </c>
      <c r="I29" s="570" t="e">
        <f>AF28</f>
        <v>#REF!</v>
      </c>
      <c r="J29" s="584">
        <v>1.3</v>
      </c>
      <c r="K29" s="846" t="e">
        <f>J29*I29</f>
        <v>#REF!</v>
      </c>
      <c r="M29" s="569" t="str">
        <f>AE28</f>
        <v>Management</v>
      </c>
      <c r="N29" s="583">
        <f>N7</f>
        <v>36.07971899816738</v>
      </c>
      <c r="O29" s="570" t="e">
        <f>AF28</f>
        <v>#REF!</v>
      </c>
      <c r="P29" s="584">
        <f>P7</f>
        <v>1.2749544973544973</v>
      </c>
      <c r="Q29" s="846" t="e">
        <f>P29*O29</f>
        <v>#REF!</v>
      </c>
      <c r="R29" s="579"/>
      <c r="S29" s="569" t="str">
        <f>AE28</f>
        <v>Management</v>
      </c>
      <c r="T29" s="583">
        <f>H7</f>
        <v>64.5</v>
      </c>
      <c r="U29" s="570" t="e">
        <f>AF28</f>
        <v>#REF!</v>
      </c>
      <c r="V29" s="584">
        <f>J7</f>
        <v>1.2868217054263567</v>
      </c>
      <c r="W29" s="585" t="e">
        <f>V29*U29</f>
        <v>#REF!</v>
      </c>
      <c r="Y29" s="580" t="str">
        <f>AE28</f>
        <v>Management</v>
      </c>
      <c r="Z29" s="808">
        <f>X8</f>
        <v>140.8450704225352</v>
      </c>
      <c r="AA29" s="809" t="e">
        <f>AF28</f>
        <v>#REF!</v>
      </c>
      <c r="AB29" s="595">
        <f>AA8</f>
        <v>6.6122159090909086E-2</v>
      </c>
      <c r="AC29" s="596" t="e">
        <f>AB29*AA29</f>
        <v>#REF!</v>
      </c>
      <c r="AE29" s="653" t="s">
        <v>208</v>
      </c>
      <c r="AF29" s="654" t="e">
        <f>#REF!</f>
        <v>#REF!</v>
      </c>
      <c r="AG29" s="553" t="s">
        <v>493</v>
      </c>
    </row>
    <row r="30" spans="2:33" ht="13.5" thickBot="1" x14ac:dyDescent="0.25">
      <c r="B30" s="799" t="s">
        <v>505</v>
      </c>
      <c r="C30" s="800">
        <v>83.19</v>
      </c>
      <c r="D30" s="803" t="e">
        <f>AC47</f>
        <v>#REF!</v>
      </c>
      <c r="E30" s="801" t="e">
        <f t="shared" si="0"/>
        <v>#REF!</v>
      </c>
      <c r="G30" s="569" t="str">
        <f>AE29</f>
        <v>Direct Care III</v>
      </c>
      <c r="H30" s="962">
        <f>N8</f>
        <v>6.9909208819714665</v>
      </c>
      <c r="I30" s="570" t="e">
        <f>AF29</f>
        <v>#REF!</v>
      </c>
      <c r="J30" s="584">
        <v>3.6</v>
      </c>
      <c r="K30" s="846" t="e">
        <f>J30*I30</f>
        <v>#REF!</v>
      </c>
      <c r="M30" s="569" t="str">
        <f>AE29</f>
        <v>Direct Care III</v>
      </c>
      <c r="N30" s="963">
        <v>7</v>
      </c>
      <c r="O30" s="570" t="e">
        <f>AF29</f>
        <v>#REF!</v>
      </c>
      <c r="P30" s="584">
        <v>6.6</v>
      </c>
      <c r="Q30" s="846" t="e">
        <f>P30*O30</f>
        <v>#REF!</v>
      </c>
      <c r="R30" s="655"/>
      <c r="S30" s="569" t="str">
        <f>AE29</f>
        <v>Direct Care III</v>
      </c>
      <c r="T30" s="955">
        <v>8.5</v>
      </c>
      <c r="U30" s="570" t="e">
        <f>AF29</f>
        <v>#REF!</v>
      </c>
      <c r="V30" s="584">
        <v>9.6</v>
      </c>
      <c r="W30" s="585" t="e">
        <f>V30*U30</f>
        <v>#REF!</v>
      </c>
      <c r="Y30" s="580" t="str">
        <f>AE29</f>
        <v>Direct Care III</v>
      </c>
      <c r="Z30" s="956">
        <v>4.4000000000000004</v>
      </c>
      <c r="AA30" s="809" t="e">
        <f>AF29</f>
        <v>#REF!</v>
      </c>
      <c r="AB30" s="595">
        <v>2.1</v>
      </c>
      <c r="AC30" s="596" t="e">
        <f>AB30*AA30</f>
        <v>#REF!</v>
      </c>
      <c r="AE30" s="656" t="s">
        <v>498</v>
      </c>
      <c r="AF30" s="654" t="e">
        <f>#REF!</f>
        <v>#REF!</v>
      </c>
      <c r="AG30" s="553" t="s">
        <v>493</v>
      </c>
    </row>
    <row r="31" spans="2:33" ht="15.75" customHeight="1" thickBot="1" x14ac:dyDescent="0.3">
      <c r="G31" s="590" t="s">
        <v>499</v>
      </c>
      <c r="H31" s="962"/>
      <c r="I31" s="570" t="e">
        <f>AF30</f>
        <v>#REF!</v>
      </c>
      <c r="J31" s="584">
        <v>0</v>
      </c>
      <c r="K31" s="847" t="e">
        <f>J31*I31</f>
        <v>#REF!</v>
      </c>
      <c r="M31" s="590" t="s">
        <v>499</v>
      </c>
      <c r="N31" s="963"/>
      <c r="O31" s="570" t="e">
        <f>AF30</f>
        <v>#REF!</v>
      </c>
      <c r="P31" s="584">
        <v>0</v>
      </c>
      <c r="Q31" s="847" t="e">
        <f>P31*O31</f>
        <v>#REF!</v>
      </c>
      <c r="R31" s="658"/>
      <c r="S31" s="590" t="s">
        <v>499</v>
      </c>
      <c r="T31" s="955"/>
      <c r="U31" s="570" t="e">
        <f>AF30</f>
        <v>#REF!</v>
      </c>
      <c r="V31" s="584">
        <v>0</v>
      </c>
      <c r="W31" s="591" t="e">
        <f>V31*U31</f>
        <v>#REF!</v>
      </c>
      <c r="Y31" s="590" t="s">
        <v>499</v>
      </c>
      <c r="Z31" s="956"/>
      <c r="AA31" s="809" t="e">
        <f>AF30</f>
        <v>#REF!</v>
      </c>
      <c r="AB31" s="595">
        <v>0</v>
      </c>
      <c r="AC31" s="601" t="e">
        <f>AB31*AA31</f>
        <v>#REF!</v>
      </c>
      <c r="AE31" s="957" t="s">
        <v>212</v>
      </c>
      <c r="AF31" s="958"/>
      <c r="AG31" s="959"/>
    </row>
    <row r="32" spans="2:33" ht="15.75" customHeight="1" x14ac:dyDescent="0.2">
      <c r="G32" s="590"/>
      <c r="H32" s="662"/>
      <c r="I32" s="764"/>
      <c r="J32" s="765"/>
      <c r="K32" s="854"/>
      <c r="M32" s="767"/>
      <c r="N32" s="768"/>
      <c r="O32" s="764"/>
      <c r="P32" s="765"/>
      <c r="Q32" s="854"/>
      <c r="R32" s="658"/>
      <c r="S32" s="767"/>
      <c r="T32" s="769"/>
      <c r="U32" s="764"/>
      <c r="V32" s="765"/>
      <c r="W32" s="766"/>
      <c r="Y32" s="770"/>
      <c r="Z32" s="771"/>
      <c r="AA32" s="772"/>
      <c r="AB32" s="773"/>
      <c r="AC32" s="774"/>
      <c r="AE32" s="550"/>
      <c r="AF32" s="551"/>
      <c r="AG32" s="549"/>
    </row>
    <row r="33" spans="2:33" ht="15.75" customHeight="1" x14ac:dyDescent="0.2">
      <c r="G33" s="761" t="s">
        <v>494</v>
      </c>
      <c r="H33" s="657"/>
      <c r="I33" s="570"/>
      <c r="J33" s="584">
        <f>SUM(J29:J31)</f>
        <v>4.9000000000000004</v>
      </c>
      <c r="K33" s="847" t="e">
        <f>SUM(K29:K31)</f>
        <v>#REF!</v>
      </c>
      <c r="M33" s="761" t="s">
        <v>494</v>
      </c>
      <c r="N33" s="760"/>
      <c r="O33" s="570"/>
      <c r="P33" s="584">
        <f>SUM(P29:P31)</f>
        <v>7.8749544973544969</v>
      </c>
      <c r="Q33" s="847" t="e">
        <f>SUM(Q29:Q31)</f>
        <v>#REF!</v>
      </c>
      <c r="R33" s="658"/>
      <c r="S33" s="761" t="s">
        <v>494</v>
      </c>
      <c r="T33" s="759"/>
      <c r="U33" s="570"/>
      <c r="V33" s="584">
        <f>SUM(V29:V31)</f>
        <v>10.886821705426357</v>
      </c>
      <c r="W33" s="591" t="e">
        <f>SUM(W29:W31)</f>
        <v>#REF!</v>
      </c>
      <c r="Y33" s="761" t="s">
        <v>494</v>
      </c>
      <c r="Z33" s="810"/>
      <c r="AA33" s="809"/>
      <c r="AB33" s="584">
        <f>SUM(AB29:AB31)</f>
        <v>2.166122159090909</v>
      </c>
      <c r="AC33" s="591" t="e">
        <f>SUM(AC29:AC31)</f>
        <v>#REF!</v>
      </c>
      <c r="AE33" s="554" t="s">
        <v>213</v>
      </c>
      <c r="AF33" s="661" t="e">
        <f>#REF!</f>
        <v>#REF!</v>
      </c>
      <c r="AG33" s="553" t="s">
        <v>263</v>
      </c>
    </row>
    <row r="34" spans="2:33" ht="14.25" x14ac:dyDescent="0.2">
      <c r="G34" s="762" t="s">
        <v>190</v>
      </c>
      <c r="H34" s="657"/>
      <c r="I34" s="712" t="e">
        <f>#REF!</f>
        <v>#REF!</v>
      </c>
      <c r="J34" s="584"/>
      <c r="K34" s="847" t="e">
        <f>K33*I34</f>
        <v>#REF!</v>
      </c>
      <c r="M34" s="762" t="s">
        <v>190</v>
      </c>
      <c r="N34" s="657"/>
      <c r="O34" s="712" t="e">
        <f>AF33</f>
        <v>#REF!</v>
      </c>
      <c r="P34" s="584"/>
      <c r="Q34" s="847" t="e">
        <f>Q33*O34</f>
        <v>#REF!</v>
      </c>
      <c r="R34" s="659"/>
      <c r="S34" s="762" t="s">
        <v>190</v>
      </c>
      <c r="T34" s="657"/>
      <c r="U34" s="712" t="e">
        <f>AF33</f>
        <v>#REF!</v>
      </c>
      <c r="V34" s="584"/>
      <c r="W34" s="591" t="e">
        <f>W33*U34</f>
        <v>#REF!</v>
      </c>
      <c r="Y34" s="762" t="s">
        <v>190</v>
      </c>
      <c r="Z34" s="657"/>
      <c r="AA34" s="716" t="e">
        <f>AF34</f>
        <v>#REF!</v>
      </c>
      <c r="AB34" s="584"/>
      <c r="AC34" s="591" t="e">
        <f>AC33*AA34</f>
        <v>#REF!</v>
      </c>
      <c r="AE34" s="554" t="s">
        <v>215</v>
      </c>
      <c r="AF34" s="661" t="e">
        <f>#REF!</f>
        <v>#REF!</v>
      </c>
      <c r="AG34" s="553" t="s">
        <v>263</v>
      </c>
    </row>
    <row r="35" spans="2:33" ht="13.15" customHeight="1" thickBot="1" x14ac:dyDescent="0.3">
      <c r="G35" s="763" t="s">
        <v>495</v>
      </c>
      <c r="H35" s="777"/>
      <c r="I35" s="778"/>
      <c r="J35" s="779"/>
      <c r="K35" s="855" t="e">
        <f>SUM(K33:K34)</f>
        <v>#REF!</v>
      </c>
      <c r="M35" s="763" t="s">
        <v>495</v>
      </c>
      <c r="N35" s="777"/>
      <c r="O35" s="778"/>
      <c r="P35" s="779"/>
      <c r="Q35" s="855" t="e">
        <f>SUM(Q33:Q34)</f>
        <v>#REF!</v>
      </c>
      <c r="R35" s="660"/>
      <c r="S35" s="763" t="s">
        <v>495</v>
      </c>
      <c r="T35" s="777"/>
      <c r="U35" s="778"/>
      <c r="V35" s="779"/>
      <c r="W35" s="780" t="e">
        <f>SUM(W33:W34)</f>
        <v>#REF!</v>
      </c>
      <c r="Y35" s="763" t="s">
        <v>495</v>
      </c>
      <c r="Z35" s="777"/>
      <c r="AA35" s="781"/>
      <c r="AB35" s="779"/>
      <c r="AC35" s="780" t="e">
        <f>SUM(AC33:AC34)</f>
        <v>#REF!</v>
      </c>
      <c r="AE35" s="555" t="s">
        <v>216</v>
      </c>
      <c r="AF35" s="663">
        <f>'FY22 UFR 3034'!D34</f>
        <v>9.0630751771735589</v>
      </c>
      <c r="AG35" s="553" t="s">
        <v>267</v>
      </c>
    </row>
    <row r="36" spans="2:33" ht="13.15" customHeight="1" thickTop="1" x14ac:dyDescent="0.25">
      <c r="G36" s="782"/>
      <c r="H36" s="657"/>
      <c r="I36" s="712"/>
      <c r="J36" s="584"/>
      <c r="K36" s="856"/>
      <c r="M36" s="782"/>
      <c r="N36" s="657"/>
      <c r="O36" s="712"/>
      <c r="P36" s="584"/>
      <c r="Q36" s="856"/>
      <c r="R36" s="660"/>
      <c r="S36" s="782"/>
      <c r="T36" s="657"/>
      <c r="U36" s="712"/>
      <c r="V36" s="584"/>
      <c r="W36" s="776"/>
      <c r="Y36" s="782"/>
      <c r="Z36" s="657"/>
      <c r="AA36" s="716"/>
      <c r="AB36" s="584"/>
      <c r="AC36" s="776"/>
      <c r="AE36" s="555" t="s">
        <v>218</v>
      </c>
      <c r="AF36" s="663">
        <f>'FY22 UFR 3034'!AP34</f>
        <v>3.3767060954530939</v>
      </c>
      <c r="AG36" s="553" t="s">
        <v>506</v>
      </c>
    </row>
    <row r="37" spans="2:33" ht="13.15" customHeight="1" x14ac:dyDescent="0.25">
      <c r="G37" s="782" t="s">
        <v>496</v>
      </c>
      <c r="I37" s="609"/>
      <c r="J37" s="576" t="s">
        <v>214</v>
      </c>
      <c r="K37" s="849"/>
      <c r="M37" s="782" t="s">
        <v>496</v>
      </c>
      <c r="O37" s="609"/>
      <c r="P37" s="576" t="s">
        <v>214</v>
      </c>
      <c r="Q37" s="849"/>
      <c r="R37" s="604"/>
      <c r="S37" s="782" t="s">
        <v>496</v>
      </c>
      <c r="U37" s="609"/>
      <c r="V37" s="576" t="s">
        <v>214</v>
      </c>
      <c r="W37" s="603"/>
      <c r="Y37" s="782" t="s">
        <v>496</v>
      </c>
      <c r="Z37" s="618"/>
      <c r="AA37" s="615"/>
      <c r="AB37" s="576" t="s">
        <v>214</v>
      </c>
      <c r="AC37" s="614"/>
      <c r="AE37" s="555" t="s">
        <v>219</v>
      </c>
      <c r="AF37" s="663">
        <f>'FY22 UFR 3034'!D38</f>
        <v>19.704663333333333</v>
      </c>
      <c r="AG37" s="553" t="s">
        <v>267</v>
      </c>
    </row>
    <row r="38" spans="2:33" x14ac:dyDescent="0.2">
      <c r="G38" s="575" t="s">
        <v>194</v>
      </c>
      <c r="I38" s="609"/>
      <c r="J38" s="621">
        <f>AF35</f>
        <v>9.0630751771735589</v>
      </c>
      <c r="K38" s="846">
        <f>K27*J38</f>
        <v>62450.630020843928</v>
      </c>
      <c r="M38" s="575" t="s">
        <v>194</v>
      </c>
      <c r="O38" s="609"/>
      <c r="P38" s="621">
        <f>AF35</f>
        <v>9.0630751771735589</v>
      </c>
      <c r="Q38" s="846">
        <f>P38*Q27</f>
        <v>101241.42516536996</v>
      </c>
      <c r="R38" s="600"/>
      <c r="S38" s="575" t="s">
        <v>194</v>
      </c>
      <c r="U38" s="609"/>
      <c r="V38" s="621">
        <f>AF35</f>
        <v>9.0630751771735589</v>
      </c>
      <c r="W38" s="585">
        <f>V38*W27</f>
        <v>204607.98519987028</v>
      </c>
      <c r="Y38" s="587" t="s">
        <v>194</v>
      </c>
      <c r="Z38" s="618"/>
      <c r="AA38" s="615"/>
      <c r="AB38" s="622">
        <f>AF37</f>
        <v>19.704663333333333</v>
      </c>
      <c r="AC38" s="596">
        <f>AB38*AC27</f>
        <v>53596.684266666663</v>
      </c>
      <c r="AE38" s="555" t="s">
        <v>220</v>
      </c>
      <c r="AF38" s="663">
        <f>'FY22 UFR 3034'!AP38</f>
        <v>11.561036666666666</v>
      </c>
      <c r="AG38" s="553" t="s">
        <v>267</v>
      </c>
    </row>
    <row r="39" spans="2:33" ht="16.5" customHeight="1" x14ac:dyDescent="0.2">
      <c r="G39" s="575" t="s">
        <v>195</v>
      </c>
      <c r="I39" s="609"/>
      <c r="J39" s="621">
        <f>AF36</f>
        <v>3.3767060954530939</v>
      </c>
      <c r="K39" s="846">
        <f>J39*K27</f>
        <v>23267.756135068783</v>
      </c>
      <c r="M39" s="575" t="s">
        <v>195</v>
      </c>
      <c r="O39" s="609"/>
      <c r="P39" s="621">
        <f>AF36</f>
        <v>3.3767060954530939</v>
      </c>
      <c r="Q39" s="846">
        <f>P39*Q27</f>
        <v>37720.368725317952</v>
      </c>
      <c r="R39" s="604"/>
      <c r="S39" s="575" t="s">
        <v>195</v>
      </c>
      <c r="U39" s="609"/>
      <c r="V39" s="621">
        <f>AF36</f>
        <v>3.3767060954530939</v>
      </c>
      <c r="W39" s="585">
        <f>V39*W27</f>
        <v>76232.516810949048</v>
      </c>
      <c r="Y39" s="587" t="s">
        <v>195</v>
      </c>
      <c r="Z39" s="618"/>
      <c r="AA39" s="615"/>
      <c r="AB39" s="622">
        <f>AF38</f>
        <v>11.561036666666666</v>
      </c>
      <c r="AC39" s="596">
        <f>AB39*AC27</f>
        <v>31446.019733333334</v>
      </c>
      <c r="AE39" s="665" t="s">
        <v>273</v>
      </c>
      <c r="AF39" s="666">
        <f>0.8*(1.06%+1)</f>
        <v>0.80847999999999998</v>
      </c>
      <c r="AG39" s="667" t="s">
        <v>465</v>
      </c>
    </row>
    <row r="40" spans="2:33" ht="13.5" thickBot="1" x14ac:dyDescent="0.25">
      <c r="G40" s="807" t="s">
        <v>273</v>
      </c>
      <c r="H40" s="699"/>
      <c r="I40" s="701"/>
      <c r="J40" s="786">
        <f>AF39</f>
        <v>0.80847999999999998</v>
      </c>
      <c r="K40" s="857">
        <f>J40*K27</f>
        <v>5570.9661866666656</v>
      </c>
      <c r="M40" s="807" t="s">
        <v>273</v>
      </c>
      <c r="N40" s="699"/>
      <c r="O40" s="701"/>
      <c r="P40" s="786">
        <f>J40</f>
        <v>0.80847999999999998</v>
      </c>
      <c r="Q40" s="857">
        <f>P40*Q27</f>
        <v>9031.3349296551733</v>
      </c>
      <c r="R40" s="664"/>
      <c r="S40" s="807" t="s">
        <v>273</v>
      </c>
      <c r="T40" s="699"/>
      <c r="U40" s="701"/>
      <c r="V40" s="786">
        <f>AF39</f>
        <v>0.80847999999999998</v>
      </c>
      <c r="W40" s="702">
        <f>V40*W27</f>
        <v>18252.244480000001</v>
      </c>
      <c r="Y40" s="807" t="s">
        <v>273</v>
      </c>
      <c r="Z40" s="703"/>
      <c r="AA40" s="704"/>
      <c r="AB40" s="787">
        <f>AF39</f>
        <v>0.80847999999999998</v>
      </c>
      <c r="AC40" s="705">
        <f>AB40*AC27</f>
        <v>2199.0655999999999</v>
      </c>
      <c r="AE40" s="554" t="s">
        <v>221</v>
      </c>
      <c r="AF40" s="661" t="e">
        <f>#REF!</f>
        <v>#REF!</v>
      </c>
      <c r="AG40" s="553" t="s">
        <v>263</v>
      </c>
    </row>
    <row r="41" spans="2:33" ht="16.5" thickTop="1" thickBot="1" x14ac:dyDescent="0.3">
      <c r="G41" s="953" t="s">
        <v>497</v>
      </c>
      <c r="H41" s="954"/>
      <c r="I41" s="783"/>
      <c r="J41" s="784"/>
      <c r="K41" s="858">
        <f>SUM(K38:K40)</f>
        <v>91289.352342579383</v>
      </c>
      <c r="M41" s="953" t="s">
        <v>497</v>
      </c>
      <c r="N41" s="954"/>
      <c r="O41" s="783"/>
      <c r="P41" s="784"/>
      <c r="Q41" s="858">
        <f>SUM(Q38:Q40)</f>
        <v>147993.12882034309</v>
      </c>
      <c r="R41" s="664"/>
      <c r="S41" s="953" t="s">
        <v>497</v>
      </c>
      <c r="T41" s="954"/>
      <c r="U41" s="783"/>
      <c r="V41" s="784"/>
      <c r="W41" s="785">
        <f>SUM(W38:W40)</f>
        <v>299092.74649081932</v>
      </c>
      <c r="Y41" s="953" t="s">
        <v>497</v>
      </c>
      <c r="Z41" s="954"/>
      <c r="AA41" s="783"/>
      <c r="AB41" s="784"/>
      <c r="AC41" s="785">
        <f>SUM(AC38:AC40)</f>
        <v>87241.7696</v>
      </c>
      <c r="AE41" s="556" t="s">
        <v>500</v>
      </c>
      <c r="AF41" s="557" t="e">
        <f>#REF!</f>
        <v>#REF!</v>
      </c>
      <c r="AG41" s="558" t="s">
        <v>264</v>
      </c>
    </row>
    <row r="42" spans="2:33" ht="13.5" thickTop="1" x14ac:dyDescent="0.2">
      <c r="G42" s="575"/>
      <c r="I42" s="609"/>
      <c r="J42" s="621"/>
      <c r="K42" s="846"/>
      <c r="M42" s="575"/>
      <c r="O42" s="609"/>
      <c r="P42" s="621"/>
      <c r="Q42" s="846"/>
      <c r="R42" s="664"/>
      <c r="S42" s="575"/>
      <c r="U42" s="609"/>
      <c r="V42" s="621"/>
      <c r="W42" s="676"/>
      <c r="Y42" s="575"/>
      <c r="Z42" s="618"/>
      <c r="AA42" s="615"/>
      <c r="AB42" s="622"/>
      <c r="AC42" s="596"/>
    </row>
    <row r="43" spans="2:33" x14ac:dyDescent="0.2">
      <c r="G43" s="710" t="s">
        <v>196</v>
      </c>
      <c r="H43" s="713"/>
      <c r="I43" s="714"/>
      <c r="J43" s="711"/>
      <c r="K43" s="859" t="e">
        <f>K35+K41</f>
        <v>#REF!</v>
      </c>
      <c r="M43" s="710" t="s">
        <v>196</v>
      </c>
      <c r="N43" s="713"/>
      <c r="O43" s="714"/>
      <c r="P43" s="711"/>
      <c r="Q43" s="859" t="e">
        <f>Q35+Q41</f>
        <v>#REF!</v>
      </c>
      <c r="R43" s="664"/>
      <c r="S43" s="710" t="s">
        <v>196</v>
      </c>
      <c r="T43" s="713"/>
      <c r="U43" s="714"/>
      <c r="V43" s="711"/>
      <c r="W43" s="788" t="e">
        <f>W35+W41</f>
        <v>#REF!</v>
      </c>
      <c r="Y43" s="717" t="s">
        <v>196</v>
      </c>
      <c r="Z43" s="696"/>
      <c r="AA43" s="694"/>
      <c r="AB43" s="718"/>
      <c r="AC43" s="719" t="e">
        <f>AC35+AC41</f>
        <v>#REF!</v>
      </c>
    </row>
    <row r="44" spans="2:33" ht="13.9" customHeight="1" x14ac:dyDescent="0.2">
      <c r="B44" s="559"/>
      <c r="C44" s="559"/>
      <c r="D44" s="559"/>
      <c r="E44" s="559"/>
      <c r="G44" s="575" t="s">
        <v>197</v>
      </c>
      <c r="I44" s="609" t="e">
        <f>AF40</f>
        <v>#REF!</v>
      </c>
      <c r="K44" s="846" t="e">
        <f>K43*I44</f>
        <v>#REF!</v>
      </c>
      <c r="M44" s="575" t="s">
        <v>197</v>
      </c>
      <c r="O44" s="609" t="e">
        <f>AF40</f>
        <v>#REF!</v>
      </c>
      <c r="Q44" s="846" t="e">
        <f>Q43*O44</f>
        <v>#REF!</v>
      </c>
      <c r="R44" s="586"/>
      <c r="S44" s="575" t="s">
        <v>197</v>
      </c>
      <c r="U44" s="609" t="e">
        <f>AF40</f>
        <v>#REF!</v>
      </c>
      <c r="W44" s="585" t="e">
        <f>W43*U44</f>
        <v>#REF!</v>
      </c>
      <c r="Y44" s="587" t="s">
        <v>197</v>
      </c>
      <c r="Z44" s="618"/>
      <c r="AA44" s="615" t="e">
        <f>AF40</f>
        <v>#REF!</v>
      </c>
      <c r="AB44" s="618"/>
      <c r="AC44" s="596" t="e">
        <f>AC43*AA44</f>
        <v>#REF!</v>
      </c>
    </row>
    <row r="45" spans="2:33" ht="13.9" customHeight="1" thickBot="1" x14ac:dyDescent="0.25">
      <c r="G45" s="700" t="s">
        <v>467</v>
      </c>
      <c r="H45" s="699"/>
      <c r="I45" s="701" t="e">
        <f>AF41</f>
        <v>#REF!</v>
      </c>
      <c r="J45" s="699"/>
      <c r="K45" s="857" t="e">
        <f>I45*(K43+K44)</f>
        <v>#REF!</v>
      </c>
      <c r="M45" s="700" t="s">
        <v>467</v>
      </c>
      <c r="N45" s="699"/>
      <c r="O45" s="701" t="e">
        <f>AF41</f>
        <v>#REF!</v>
      </c>
      <c r="P45" s="699"/>
      <c r="Q45" s="857" t="e">
        <f>O45*(Q43+Q44)</f>
        <v>#REF!</v>
      </c>
      <c r="R45" s="586"/>
      <c r="S45" s="700" t="s">
        <v>467</v>
      </c>
      <c r="T45" s="699"/>
      <c r="U45" s="701" t="e">
        <f>AF41</f>
        <v>#REF!</v>
      </c>
      <c r="V45" s="699"/>
      <c r="W45" s="702" t="e">
        <f>U45*(W43+W44)</f>
        <v>#REF!</v>
      </c>
      <c r="Y45" s="700" t="s">
        <v>467</v>
      </c>
      <c r="Z45" s="703"/>
      <c r="AA45" s="704" t="e">
        <f>AF41</f>
        <v>#REF!</v>
      </c>
      <c r="AB45" s="703"/>
      <c r="AC45" s="702" t="e">
        <f>AA45*(AC43+AC44)</f>
        <v>#REF!</v>
      </c>
    </row>
    <row r="46" spans="2:33" ht="14.25" thickTop="1" thickBot="1" x14ac:dyDescent="0.25">
      <c r="G46" s="706" t="s">
        <v>222</v>
      </c>
      <c r="H46" s="707"/>
      <c r="I46" s="708"/>
      <c r="J46" s="707"/>
      <c r="K46" s="860" t="e">
        <f>SUM(K43:K45)</f>
        <v>#REF!</v>
      </c>
      <c r="M46" s="706" t="s">
        <v>222</v>
      </c>
      <c r="N46" s="707"/>
      <c r="O46" s="708"/>
      <c r="P46" s="707"/>
      <c r="Q46" s="860" t="e">
        <f>SUM(Q43:Q45)</f>
        <v>#REF!</v>
      </c>
      <c r="R46" s="633"/>
      <c r="S46" s="706" t="s">
        <v>198</v>
      </c>
      <c r="T46" s="707"/>
      <c r="U46" s="708"/>
      <c r="V46" s="707"/>
      <c r="W46" s="709" t="e">
        <f>SUM(W43:W45)</f>
        <v>#REF!</v>
      </c>
      <c r="Y46" s="720" t="s">
        <v>198</v>
      </c>
      <c r="Z46" s="721"/>
      <c r="AA46" s="722"/>
      <c r="AB46" s="721"/>
      <c r="AC46" s="723" t="e">
        <f>SUM(AC43:AC45)</f>
        <v>#REF!</v>
      </c>
    </row>
    <row r="47" spans="2:33" ht="19.5" customHeight="1" thickBot="1" x14ac:dyDescent="0.25">
      <c r="G47" s="640" t="s">
        <v>199</v>
      </c>
      <c r="H47" s="669"/>
      <c r="I47" s="683"/>
      <c r="J47" s="669"/>
      <c r="K47" s="861" t="e">
        <f>K46/K27</f>
        <v>#REF!</v>
      </c>
      <c r="M47" s="640" t="s">
        <v>199</v>
      </c>
      <c r="N47" s="669"/>
      <c r="O47" s="683"/>
      <c r="P47" s="669"/>
      <c r="Q47" s="861" t="e">
        <f>Q46/Q27</f>
        <v>#REF!</v>
      </c>
      <c r="R47" s="635"/>
      <c r="S47" s="640" t="s">
        <v>199</v>
      </c>
      <c r="T47" s="669"/>
      <c r="U47" s="683"/>
      <c r="V47" s="669"/>
      <c r="W47" s="715" t="e">
        <f>W46/W27</f>
        <v>#REF!</v>
      </c>
      <c r="Y47" s="640" t="s">
        <v>199</v>
      </c>
      <c r="Z47" s="669"/>
      <c r="AA47" s="683"/>
      <c r="AB47" s="669"/>
      <c r="AC47" s="715" t="e">
        <f>AC46/AC27</f>
        <v>#REF!</v>
      </c>
    </row>
    <row r="48" spans="2:33" s="559" customFormat="1" ht="17.25" customHeight="1" x14ac:dyDescent="0.2">
      <c r="B48" s="560"/>
      <c r="C48" s="560"/>
      <c r="D48" s="560"/>
      <c r="E48" s="560"/>
      <c r="G48" s="560"/>
      <c r="H48" s="560"/>
      <c r="I48" s="609"/>
      <c r="J48" s="560"/>
      <c r="K48" s="862"/>
      <c r="L48" s="560"/>
      <c r="M48" s="560"/>
      <c r="N48" s="560"/>
      <c r="O48" s="609"/>
      <c r="P48" s="560"/>
      <c r="Q48" s="864"/>
      <c r="R48" s="644"/>
      <c r="S48" s="560"/>
      <c r="T48" s="560"/>
      <c r="U48" s="560"/>
      <c r="V48" s="560"/>
      <c r="X48" s="735"/>
      <c r="Y48" s="560"/>
      <c r="Z48" s="560"/>
      <c r="AA48" s="684"/>
      <c r="AB48" s="685"/>
      <c r="AC48" s="685"/>
      <c r="AD48" s="735">
        <v>83.19</v>
      </c>
    </row>
    <row r="49" spans="6:30" x14ac:dyDescent="0.2">
      <c r="I49" s="609"/>
      <c r="K49" s="863"/>
      <c r="O49" s="609"/>
      <c r="Q49" s="863"/>
      <c r="X49" s="686"/>
      <c r="AB49" s="687"/>
      <c r="AD49" s="686"/>
    </row>
    <row r="50" spans="6:30" ht="19.5" customHeight="1" x14ac:dyDescent="0.2">
      <c r="S50" s="559"/>
      <c r="X50" s="688"/>
      <c r="AA50" s="444"/>
      <c r="AB50" s="689"/>
      <c r="AC50" s="689"/>
      <c r="AD50" s="664"/>
    </row>
    <row r="51" spans="6:30" x14ac:dyDescent="0.2">
      <c r="P51" s="563"/>
    </row>
    <row r="52" spans="6:30" ht="15.75" customHeight="1" x14ac:dyDescent="0.2"/>
    <row r="53" spans="6:30" ht="13.5" customHeight="1" x14ac:dyDescent="0.2"/>
    <row r="54" spans="6:30" ht="15" customHeight="1" x14ac:dyDescent="0.2">
      <c r="R54" s="565"/>
    </row>
    <row r="55" spans="6:30" ht="15" customHeight="1" x14ac:dyDescent="0.2">
      <c r="R55" s="568"/>
    </row>
    <row r="56" spans="6:30" ht="15" customHeight="1" x14ac:dyDescent="0.2">
      <c r="R56" s="571"/>
    </row>
    <row r="57" spans="6:30" ht="15" customHeight="1" x14ac:dyDescent="0.2">
      <c r="R57" s="579"/>
      <c r="T57" s="559"/>
      <c r="U57" s="559"/>
    </row>
    <row r="58" spans="6:30" ht="15" customHeight="1" x14ac:dyDescent="0.2">
      <c r="R58" s="586"/>
    </row>
    <row r="59" spans="6:30" x14ac:dyDescent="0.2">
      <c r="R59" s="593"/>
    </row>
    <row r="60" spans="6:30" x14ac:dyDescent="0.2">
      <c r="R60" s="600"/>
    </row>
    <row r="61" spans="6:30" ht="16.5" customHeight="1" x14ac:dyDescent="0.2">
      <c r="I61" s="690"/>
      <c r="J61" s="690"/>
      <c r="K61" s="691"/>
      <c r="R61" s="604"/>
    </row>
    <row r="62" spans="6:30" ht="13.15" customHeight="1" x14ac:dyDescent="0.2">
      <c r="F62" s="559"/>
      <c r="I62" s="690"/>
      <c r="J62" s="690"/>
      <c r="K62" s="691"/>
      <c r="R62" s="586"/>
    </row>
    <row r="63" spans="6:30" ht="13.15" customHeight="1" x14ac:dyDescent="0.2">
      <c r="I63" s="690"/>
      <c r="J63" s="690"/>
      <c r="K63" s="691"/>
      <c r="R63" s="604"/>
    </row>
    <row r="64" spans="6:30" x14ac:dyDescent="0.2">
      <c r="I64" s="690"/>
      <c r="J64" s="690"/>
      <c r="K64" s="691"/>
      <c r="L64" s="668"/>
      <c r="R64" s="672"/>
    </row>
    <row r="65" spans="2:27" ht="17.25" customHeight="1" x14ac:dyDescent="0.2">
      <c r="R65" s="660"/>
    </row>
    <row r="66" spans="2:27" x14ac:dyDescent="0.2">
      <c r="R66" s="673"/>
      <c r="V66" s="559"/>
      <c r="W66" s="559"/>
    </row>
    <row r="67" spans="2:27" x14ac:dyDescent="0.2">
      <c r="R67" s="673"/>
    </row>
    <row r="68" spans="2:27" ht="13.9" customHeight="1" x14ac:dyDescent="0.2">
      <c r="K68" s="448"/>
      <c r="R68" s="673"/>
      <c r="W68" s="565"/>
    </row>
    <row r="69" spans="2:27" ht="13.9" customHeight="1" x14ac:dyDescent="0.2">
      <c r="R69" s="673"/>
      <c r="W69" s="444"/>
    </row>
    <row r="70" spans="2:27" ht="18.75" customHeight="1" x14ac:dyDescent="0.2">
      <c r="B70" s="559"/>
      <c r="C70" s="559"/>
      <c r="D70" s="559"/>
      <c r="E70" s="559"/>
      <c r="R70" s="673"/>
      <c r="W70" s="444"/>
    </row>
    <row r="71" spans="2:27" ht="18.75" customHeight="1" x14ac:dyDescent="0.2">
      <c r="R71" s="673"/>
      <c r="W71" s="444"/>
    </row>
    <row r="72" spans="2:27" ht="16.5" customHeight="1" x14ac:dyDescent="0.2">
      <c r="R72" s="633"/>
      <c r="W72" s="570"/>
    </row>
    <row r="73" spans="2:27" ht="13.9" customHeight="1" x14ac:dyDescent="0.2">
      <c r="L73" s="691"/>
      <c r="M73" s="688"/>
      <c r="N73" s="448"/>
      <c r="O73" s="448"/>
      <c r="P73" s="448"/>
      <c r="Q73" s="865"/>
      <c r="R73" s="635"/>
    </row>
    <row r="74" spans="2:27" s="559" customFormat="1" ht="13.9" customHeight="1" x14ac:dyDescent="0.2">
      <c r="B74" s="560"/>
      <c r="C74" s="560"/>
      <c r="D74" s="560"/>
      <c r="E74" s="560"/>
      <c r="F74" s="560"/>
      <c r="G74" s="560"/>
      <c r="H74" s="560"/>
      <c r="I74" s="560"/>
      <c r="J74" s="560"/>
      <c r="K74" s="688"/>
      <c r="L74" s="690"/>
      <c r="M74" s="560"/>
      <c r="N74" s="444"/>
      <c r="O74" s="689"/>
      <c r="P74" s="689"/>
      <c r="Q74" s="866"/>
      <c r="R74" s="644"/>
      <c r="V74" s="560"/>
      <c r="W74" s="570"/>
    </row>
    <row r="75" spans="2:27" x14ac:dyDescent="0.2">
      <c r="L75" s="690"/>
      <c r="N75" s="444"/>
      <c r="O75" s="689"/>
      <c r="P75" s="689"/>
      <c r="W75" s="674"/>
    </row>
    <row r="76" spans="2:27" ht="17.25" customHeight="1" x14ac:dyDescent="0.2">
      <c r="L76" s="690"/>
      <c r="O76" s="609"/>
      <c r="P76" s="611"/>
      <c r="Q76" s="867"/>
      <c r="W76" s="559"/>
      <c r="X76" s="565"/>
      <c r="Y76" s="565"/>
      <c r="Z76" s="565"/>
      <c r="AA76" s="565"/>
    </row>
    <row r="77" spans="2:27" ht="27" customHeight="1" x14ac:dyDescent="0.2">
      <c r="O77" s="609"/>
      <c r="W77" s="559"/>
      <c r="X77" s="675"/>
      <c r="Y77" s="444"/>
      <c r="Z77" s="567"/>
      <c r="AA77" s="673"/>
    </row>
    <row r="78" spans="2:27" ht="21.75" customHeight="1" x14ac:dyDescent="0.2">
      <c r="M78" s="559"/>
      <c r="N78" s="679"/>
      <c r="O78" s="682"/>
      <c r="P78" s="679"/>
      <c r="Q78" s="866"/>
      <c r="X78" s="570"/>
      <c r="Y78" s="570"/>
      <c r="Z78" s="570"/>
      <c r="AA78" s="677"/>
    </row>
    <row r="79" spans="2:27" ht="21.75" customHeight="1" x14ac:dyDescent="0.2">
      <c r="O79" s="609"/>
      <c r="P79" s="576"/>
      <c r="X79" s="570"/>
      <c r="Y79" s="570"/>
      <c r="Z79" s="570"/>
      <c r="AA79" s="677"/>
    </row>
    <row r="80" spans="2:27" ht="18" customHeight="1" x14ac:dyDescent="0.2">
      <c r="O80" s="609"/>
      <c r="P80" s="621"/>
      <c r="Q80" s="867"/>
      <c r="X80" s="570"/>
      <c r="Y80" s="570"/>
      <c r="Z80" s="570"/>
      <c r="AA80" s="677"/>
    </row>
    <row r="81" spans="13:27" x14ac:dyDescent="0.2">
      <c r="M81" s="570"/>
      <c r="O81" s="609"/>
      <c r="P81" s="621"/>
      <c r="Q81" s="867"/>
      <c r="W81" s="559"/>
      <c r="X81" s="583"/>
      <c r="Y81" s="570"/>
      <c r="Z81" s="584"/>
      <c r="AA81" s="664"/>
    </row>
    <row r="82" spans="13:27" ht="14.45" customHeight="1" x14ac:dyDescent="0.2">
      <c r="M82" s="559"/>
      <c r="N82" s="559"/>
      <c r="O82" s="609"/>
      <c r="Q82" s="867"/>
      <c r="X82" s="583"/>
      <c r="Y82" s="570"/>
      <c r="Z82" s="584"/>
      <c r="AA82" s="678"/>
    </row>
    <row r="83" spans="13:27" x14ac:dyDescent="0.2">
      <c r="O83" s="609"/>
      <c r="Q83" s="867"/>
      <c r="X83" s="679"/>
      <c r="Y83" s="679"/>
      <c r="Z83" s="680"/>
      <c r="AA83" s="681"/>
    </row>
    <row r="84" spans="13:27" x14ac:dyDescent="0.2">
      <c r="M84" s="559"/>
      <c r="O84" s="634"/>
      <c r="Q84" s="670"/>
      <c r="X84" s="559"/>
      <c r="Y84" s="576"/>
      <c r="Z84" s="559"/>
      <c r="AA84" s="561"/>
    </row>
    <row r="85" spans="13:27" x14ac:dyDescent="0.2">
      <c r="M85" s="559"/>
      <c r="O85" s="634"/>
      <c r="Q85" s="867"/>
      <c r="W85" s="559"/>
      <c r="Y85" s="609"/>
      <c r="Z85" s="611"/>
      <c r="AA85" s="664"/>
    </row>
    <row r="86" spans="13:27" x14ac:dyDescent="0.2">
      <c r="M86" s="559"/>
      <c r="N86" s="559"/>
      <c r="O86" s="693"/>
      <c r="P86" s="671"/>
      <c r="Q86" s="670"/>
      <c r="Y86" s="609"/>
      <c r="AA86" s="561"/>
    </row>
    <row r="87" spans="13:27" x14ac:dyDescent="0.2">
      <c r="O87" s="609"/>
      <c r="Q87" s="670"/>
      <c r="W87" s="559"/>
      <c r="X87" s="679"/>
      <c r="Y87" s="682"/>
      <c r="Z87" s="679"/>
      <c r="AA87" s="681"/>
    </row>
    <row r="88" spans="13:27" x14ac:dyDescent="0.2">
      <c r="O88" s="609"/>
      <c r="Q88" s="670"/>
      <c r="W88" s="559"/>
      <c r="Y88" s="609"/>
      <c r="Z88" s="576"/>
      <c r="AA88" s="561"/>
    </row>
    <row r="89" spans="13:27" x14ac:dyDescent="0.2">
      <c r="W89" s="559"/>
      <c r="Y89" s="609"/>
      <c r="Z89" s="621"/>
      <c r="AA89" s="664"/>
    </row>
    <row r="90" spans="13:27" x14ac:dyDescent="0.2">
      <c r="Y90" s="609"/>
      <c r="Z90" s="621"/>
      <c r="AA90" s="664"/>
    </row>
    <row r="91" spans="13:27" x14ac:dyDescent="0.2">
      <c r="X91" s="559"/>
      <c r="Y91" s="609"/>
      <c r="AA91" s="664"/>
    </row>
    <row r="92" spans="13:27" x14ac:dyDescent="0.2">
      <c r="Y92" s="609"/>
      <c r="AA92" s="664"/>
    </row>
    <row r="93" spans="13:27" x14ac:dyDescent="0.2">
      <c r="Y93" s="634"/>
      <c r="AA93" s="677"/>
    </row>
    <row r="94" spans="13:27" x14ac:dyDescent="0.2">
      <c r="Y94" s="634"/>
      <c r="AA94" s="692"/>
    </row>
    <row r="95" spans="13:27" x14ac:dyDescent="0.2">
      <c r="X95" s="559"/>
      <c r="Y95" s="693"/>
      <c r="Z95" s="671"/>
      <c r="AA95" s="670"/>
    </row>
    <row r="96" spans="13:27" x14ac:dyDescent="0.2">
      <c r="Y96" s="609"/>
      <c r="AA96" s="670"/>
    </row>
  </sheetData>
  <mergeCells count="19">
    <mergeCell ref="G3:K3"/>
    <mergeCell ref="M3:Q3"/>
    <mergeCell ref="S3:U3"/>
    <mergeCell ref="W4:Z4"/>
    <mergeCell ref="G26:K26"/>
    <mergeCell ref="M26:Q26"/>
    <mergeCell ref="AE26:AG26"/>
    <mergeCell ref="G41:H41"/>
    <mergeCell ref="M41:N41"/>
    <mergeCell ref="S41:T41"/>
    <mergeCell ref="Y41:Z41"/>
    <mergeCell ref="T30:T31"/>
    <mergeCell ref="Z30:Z31"/>
    <mergeCell ref="AE31:AG31"/>
    <mergeCell ref="AE27:AF27"/>
    <mergeCell ref="H30:H31"/>
    <mergeCell ref="N30:N31"/>
    <mergeCell ref="S26:W26"/>
    <mergeCell ref="Y26:AC26"/>
  </mergeCells>
  <pageMargins left="0.25" right="0.25" top="0.25" bottom="0.25" header="0.3" footer="0.3"/>
  <pageSetup scale="96" orientation="landscape" r:id="rId1"/>
  <headerFooter alignWithMargins="0">
    <oddFooter>&amp;R&amp;10CONFIDENTIAL - FOR THE PURPOSES OF POLICY DISCUSSION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E951B-B25C-4582-9B1E-07FB289CDC7F}">
  <dimension ref="A1:DG62"/>
  <sheetViews>
    <sheetView workbookViewId="0">
      <selection activeCell="B81" sqref="B81"/>
    </sheetView>
  </sheetViews>
  <sheetFormatPr defaultRowHeight="12.75" x14ac:dyDescent="0.2"/>
  <cols>
    <col min="1" max="1" width="33.625" style="880" customWidth="1"/>
    <col min="2" max="2" width="11.25" style="885" customWidth="1"/>
    <col min="3" max="82" width="6.75" style="880" hidden="1" customWidth="1"/>
    <col min="83" max="86" width="0" style="880" hidden="1" customWidth="1"/>
    <col min="87" max="16384" width="9" style="880"/>
  </cols>
  <sheetData>
    <row r="1" spans="1:111" ht="18" x14ac:dyDescent="0.25">
      <c r="A1" s="979" t="s">
        <v>0</v>
      </c>
      <c r="B1" s="980"/>
    </row>
    <row r="2" spans="1:111" ht="15.75" x14ac:dyDescent="0.25">
      <c r="A2" s="881" t="s">
        <v>526</v>
      </c>
      <c r="B2" s="882"/>
    </row>
    <row r="3" spans="1:111" ht="15.75" thickBot="1" x14ac:dyDescent="0.3">
      <c r="A3" s="883" t="s">
        <v>2</v>
      </c>
      <c r="B3" s="884"/>
    </row>
    <row r="6" spans="1:111" x14ac:dyDescent="0.2">
      <c r="CK6" s="736" t="s">
        <v>468</v>
      </c>
      <c r="CL6" s="736" t="s">
        <v>468</v>
      </c>
      <c r="CM6" s="736" t="s">
        <v>468</v>
      </c>
      <c r="CN6" s="736" t="s">
        <v>468</v>
      </c>
      <c r="CO6" s="737" t="s">
        <v>527</v>
      </c>
      <c r="CP6" s="737" t="s">
        <v>527</v>
      </c>
      <c r="CQ6" s="737" t="s">
        <v>527</v>
      </c>
      <c r="CR6" s="737" t="s">
        <v>527</v>
      </c>
      <c r="CS6" s="738" t="s">
        <v>528</v>
      </c>
      <c r="CT6" s="738" t="s">
        <v>528</v>
      </c>
      <c r="CU6" s="738" t="s">
        <v>528</v>
      </c>
      <c r="CV6" s="738" t="s">
        <v>528</v>
      </c>
      <c r="CW6" s="886"/>
      <c r="CX6" s="886"/>
      <c r="CY6" s="886"/>
      <c r="CZ6" s="886"/>
    </row>
    <row r="7" spans="1:111" s="885" customFormat="1" x14ac:dyDescent="0.2">
      <c r="B7" s="885" t="s">
        <v>8</v>
      </c>
      <c r="C7" s="887" t="s">
        <v>9</v>
      </c>
      <c r="D7" s="887" t="s">
        <v>10</v>
      </c>
      <c r="E7" s="887" t="s">
        <v>11</v>
      </c>
      <c r="F7" s="887" t="s">
        <v>12</v>
      </c>
      <c r="G7" s="887" t="s">
        <v>13</v>
      </c>
      <c r="H7" s="887" t="s">
        <v>14</v>
      </c>
      <c r="I7" s="887" t="s">
        <v>15</v>
      </c>
      <c r="J7" s="887" t="s">
        <v>16</v>
      </c>
      <c r="K7" s="887" t="s">
        <v>17</v>
      </c>
      <c r="L7" s="887" t="s">
        <v>18</v>
      </c>
      <c r="M7" s="887" t="s">
        <v>19</v>
      </c>
      <c r="N7" s="887" t="s">
        <v>20</v>
      </c>
      <c r="O7" s="887" t="s">
        <v>21</v>
      </c>
      <c r="P7" s="887" t="s">
        <v>22</v>
      </c>
      <c r="Q7" s="887" t="s">
        <v>23</v>
      </c>
      <c r="R7" s="887" t="s">
        <v>24</v>
      </c>
      <c r="S7" s="887" t="s">
        <v>25</v>
      </c>
      <c r="T7" s="887" t="s">
        <v>26</v>
      </c>
      <c r="U7" s="887" t="s">
        <v>27</v>
      </c>
      <c r="V7" s="887" t="s">
        <v>28</v>
      </c>
      <c r="W7" s="887" t="s">
        <v>29</v>
      </c>
      <c r="X7" s="887" t="s">
        <v>30</v>
      </c>
      <c r="Y7" s="887" t="s">
        <v>31</v>
      </c>
      <c r="Z7" s="887" t="s">
        <v>32</v>
      </c>
      <c r="AA7" s="887" t="s">
        <v>33</v>
      </c>
      <c r="AB7" s="887" t="s">
        <v>34</v>
      </c>
      <c r="AC7" s="887" t="s">
        <v>35</v>
      </c>
      <c r="AD7" s="887" t="s">
        <v>36</v>
      </c>
      <c r="AE7" s="887" t="s">
        <v>37</v>
      </c>
      <c r="AF7" s="887" t="s">
        <v>38</v>
      </c>
      <c r="AG7" s="887" t="s">
        <v>39</v>
      </c>
      <c r="AH7" s="887" t="s">
        <v>40</v>
      </c>
      <c r="AI7" s="887" t="s">
        <v>41</v>
      </c>
      <c r="AJ7" s="887" t="s">
        <v>42</v>
      </c>
      <c r="AK7" s="887" t="s">
        <v>43</v>
      </c>
      <c r="AL7" s="887" t="s">
        <v>44</v>
      </c>
      <c r="AM7" s="887" t="s">
        <v>45</v>
      </c>
      <c r="AN7" s="887" t="s">
        <v>46</v>
      </c>
      <c r="AO7" s="887" t="s">
        <v>47</v>
      </c>
      <c r="AP7" s="887" t="s">
        <v>48</v>
      </c>
      <c r="AQ7" s="887" t="s">
        <v>49</v>
      </c>
      <c r="AR7" s="887" t="s">
        <v>50</v>
      </c>
      <c r="AS7" s="887" t="s">
        <v>51</v>
      </c>
      <c r="AT7" s="887" t="s">
        <v>52</v>
      </c>
      <c r="AU7" s="885" t="s">
        <v>53</v>
      </c>
      <c r="AV7" s="885" t="s">
        <v>54</v>
      </c>
      <c r="AW7" s="885" t="s">
        <v>55</v>
      </c>
      <c r="AX7" s="885" t="s">
        <v>56</v>
      </c>
      <c r="AY7" s="885" t="s">
        <v>57</v>
      </c>
      <c r="AZ7" s="885" t="s">
        <v>58</v>
      </c>
      <c r="BA7" s="885" t="s">
        <v>59</v>
      </c>
      <c r="BB7" s="885" t="s">
        <v>60</v>
      </c>
      <c r="BC7" s="885" t="s">
        <v>61</v>
      </c>
      <c r="BD7" s="885" t="s">
        <v>62</v>
      </c>
      <c r="BE7" s="885" t="s">
        <v>63</v>
      </c>
      <c r="BF7" s="885" t="s">
        <v>64</v>
      </c>
      <c r="BG7" s="885" t="s">
        <v>65</v>
      </c>
      <c r="BH7" s="885" t="s">
        <v>66</v>
      </c>
      <c r="BI7" s="885" t="s">
        <v>67</v>
      </c>
      <c r="BJ7" s="885" t="s">
        <v>68</v>
      </c>
      <c r="BK7" s="885" t="s">
        <v>69</v>
      </c>
      <c r="BL7" s="885" t="s">
        <v>70</v>
      </c>
      <c r="BM7" s="885" t="s">
        <v>71</v>
      </c>
      <c r="BN7" s="885" t="s">
        <v>72</v>
      </c>
      <c r="BO7" s="885" t="s">
        <v>73</v>
      </c>
      <c r="BP7" s="885" t="s">
        <v>74</v>
      </c>
      <c r="BQ7" s="885" t="s">
        <v>75</v>
      </c>
      <c r="BR7" s="885" t="s">
        <v>76</v>
      </c>
      <c r="BS7" s="885" t="s">
        <v>77</v>
      </c>
      <c r="BT7" s="885" t="s">
        <v>78</v>
      </c>
      <c r="BU7" s="885" t="s">
        <v>79</v>
      </c>
      <c r="BV7" s="885" t="s">
        <v>80</v>
      </c>
      <c r="BW7" s="885" t="s">
        <v>81</v>
      </c>
      <c r="BX7" s="885" t="s">
        <v>82</v>
      </c>
      <c r="BY7" s="885" t="s">
        <v>83</v>
      </c>
      <c r="BZ7" s="885" t="s">
        <v>84</v>
      </c>
      <c r="CA7" s="885" t="s">
        <v>85</v>
      </c>
      <c r="CB7" s="885" t="s">
        <v>86</v>
      </c>
      <c r="CC7" s="885" t="s">
        <v>87</v>
      </c>
      <c r="CD7" s="885" t="s">
        <v>88</v>
      </c>
      <c r="CE7" s="885" t="s">
        <v>89</v>
      </c>
      <c r="CF7" s="885" t="s">
        <v>90</v>
      </c>
      <c r="CG7" s="885" t="s">
        <v>91</v>
      </c>
      <c r="CH7" s="885" t="s">
        <v>92</v>
      </c>
      <c r="CI7" s="885" t="s">
        <v>93</v>
      </c>
      <c r="CJ7" s="885" t="s">
        <v>94</v>
      </c>
      <c r="CK7" s="885" t="s">
        <v>95</v>
      </c>
      <c r="CL7" s="888" t="s">
        <v>96</v>
      </c>
      <c r="CM7" s="885" t="s">
        <v>469</v>
      </c>
      <c r="CN7" s="885" t="s">
        <v>470</v>
      </c>
      <c r="CO7" s="885" t="s">
        <v>471</v>
      </c>
      <c r="CP7" s="885" t="s">
        <v>472</v>
      </c>
      <c r="CQ7" s="885" t="s">
        <v>473</v>
      </c>
      <c r="CR7" s="885" t="s">
        <v>474</v>
      </c>
      <c r="CS7" s="885" t="s">
        <v>475</v>
      </c>
      <c r="CT7" s="885" t="s">
        <v>476</v>
      </c>
      <c r="CU7" s="885" t="s">
        <v>477</v>
      </c>
      <c r="CV7" s="885" t="s">
        <v>478</v>
      </c>
      <c r="CW7" s="885" t="s">
        <v>479</v>
      </c>
      <c r="CX7" s="885" t="s">
        <v>480</v>
      </c>
      <c r="CY7" s="885" t="s">
        <v>529</v>
      </c>
      <c r="CZ7" s="885" t="s">
        <v>530</v>
      </c>
      <c r="DA7" s="885" t="s">
        <v>531</v>
      </c>
      <c r="DB7" s="885" t="s">
        <v>532</v>
      </c>
      <c r="DC7" s="885" t="s">
        <v>533</v>
      </c>
      <c r="DD7" s="885" t="s">
        <v>534</v>
      </c>
      <c r="DE7" s="885" t="s">
        <v>535</v>
      </c>
      <c r="DF7" s="885" t="s">
        <v>536</v>
      </c>
    </row>
    <row r="8" spans="1:111" x14ac:dyDescent="0.2">
      <c r="A8" s="885" t="s">
        <v>97</v>
      </c>
      <c r="B8" s="885" t="s">
        <v>98</v>
      </c>
      <c r="C8" s="889">
        <v>2.0063242019995098</v>
      </c>
      <c r="D8" s="889">
        <v>2.0291282349893098</v>
      </c>
      <c r="E8" s="889">
        <v>2.0375396537992998</v>
      </c>
      <c r="F8" s="889">
        <v>2.0605757461988299</v>
      </c>
      <c r="G8" s="889">
        <v>2.0744916701599601</v>
      </c>
      <c r="H8" s="889">
        <v>2.0847415521764501</v>
      </c>
      <c r="I8" s="889">
        <v>2.1206428407981601</v>
      </c>
      <c r="J8" s="889">
        <v>2.1424538059801699</v>
      </c>
      <c r="K8" s="889">
        <v>2.1577760921196698</v>
      </c>
      <c r="L8" s="889">
        <v>2.18317446723852</v>
      </c>
      <c r="M8" s="889">
        <v>2.2041735816988299</v>
      </c>
      <c r="N8" s="889">
        <v>2.1895839731400302</v>
      </c>
      <c r="O8" s="889">
        <v>2.2079881141659499</v>
      </c>
      <c r="P8" s="889">
        <v>2.2276611594626199</v>
      </c>
      <c r="Q8" s="889">
        <v>2.2459850074152801</v>
      </c>
      <c r="R8" s="889">
        <v>2.2732860401443298</v>
      </c>
      <c r="S8" s="889">
        <v>2.2978325902332899</v>
      </c>
      <c r="T8" s="889">
        <v>2.3346020605495701</v>
      </c>
      <c r="U8" s="889">
        <v>2.3735276211582401</v>
      </c>
      <c r="V8" s="889">
        <v>2.3215409716883499</v>
      </c>
      <c r="W8" s="889">
        <v>2.3038226527588002</v>
      </c>
      <c r="X8" s="889">
        <v>2.3145837090650598</v>
      </c>
      <c r="Y8" s="889">
        <v>2.3339717038978098</v>
      </c>
      <c r="Z8" s="889">
        <v>2.3520758531232699</v>
      </c>
      <c r="AA8" s="889">
        <v>2.3568446385384498</v>
      </c>
      <c r="AB8" s="889">
        <v>2.3598082084575198</v>
      </c>
      <c r="AC8" s="889">
        <v>2.3676526808939902</v>
      </c>
      <c r="AD8" s="889">
        <v>2.38950697283444</v>
      </c>
      <c r="AE8" s="889">
        <v>2.4083550647675001</v>
      </c>
      <c r="AF8" s="889">
        <v>2.4444130504222099</v>
      </c>
      <c r="AG8" s="889">
        <v>2.4604640784842702</v>
      </c>
      <c r="AH8" s="889">
        <v>2.4673874511369598</v>
      </c>
      <c r="AI8" s="889">
        <v>2.4804181534887402</v>
      </c>
      <c r="AJ8" s="889">
        <v>2.4867756454644101</v>
      </c>
      <c r="AK8" s="889">
        <v>2.4979566250823502</v>
      </c>
      <c r="AL8" s="889">
        <v>2.5174388651260799</v>
      </c>
      <c r="AM8" s="889">
        <v>2.5233148246383998</v>
      </c>
      <c r="AN8" s="889">
        <v>2.5235914844993701</v>
      </c>
      <c r="AO8" s="889">
        <v>2.5384869576563101</v>
      </c>
      <c r="AP8" s="889">
        <v>2.5493165220603302</v>
      </c>
      <c r="AQ8" s="889">
        <v>2.5640878270376</v>
      </c>
      <c r="AR8" s="889">
        <v>2.5682010799061801</v>
      </c>
      <c r="AS8" s="889">
        <v>2.5745284656131302</v>
      </c>
      <c r="AT8" s="889">
        <v>2.5703540066002799</v>
      </c>
      <c r="AU8" s="889">
        <v>2.5620964089634599</v>
      </c>
      <c r="AV8" s="889">
        <v>2.5737808658450598</v>
      </c>
      <c r="AW8" s="889">
        <v>2.5763433131395899</v>
      </c>
      <c r="AX8" s="889">
        <v>2.5766992708793199</v>
      </c>
      <c r="AY8" s="889">
        <v>2.5717107318479902</v>
      </c>
      <c r="AZ8" s="889">
        <v>2.5921156618377301</v>
      </c>
      <c r="BA8" s="889">
        <v>2.6069387531606401</v>
      </c>
      <c r="BB8" s="889">
        <v>2.6253431904293598</v>
      </c>
      <c r="BC8" s="889">
        <v>2.6431101616580301</v>
      </c>
      <c r="BD8" s="889">
        <v>2.6454235385008298</v>
      </c>
      <c r="BE8" s="889">
        <v>2.6515794028402699</v>
      </c>
      <c r="BF8" s="889">
        <v>2.6730735090076099</v>
      </c>
      <c r="BG8" s="889">
        <v>2.7025845040057699</v>
      </c>
      <c r="BH8" s="889">
        <v>2.7191562543850001</v>
      </c>
      <c r="BI8" s="889">
        <v>2.7259924929413102</v>
      </c>
      <c r="BJ8" s="889">
        <v>2.73992606692231</v>
      </c>
      <c r="BK8" s="889">
        <v>2.7502945492423101</v>
      </c>
      <c r="BL8" s="889">
        <v>2.7689500101723898</v>
      </c>
      <c r="BM8" s="889">
        <v>2.7814096361355198</v>
      </c>
      <c r="BN8" s="889">
        <v>2.7939823611208201</v>
      </c>
      <c r="BO8" s="889">
        <v>2.8066571115732</v>
      </c>
      <c r="BP8" s="889">
        <v>2.789069417081</v>
      </c>
      <c r="BQ8" s="889">
        <v>2.8003358691635101</v>
      </c>
      <c r="BR8" s="889">
        <v>2.8138932593987098</v>
      </c>
      <c r="BS8" s="889">
        <v>2.8441364271136802</v>
      </c>
      <c r="BT8" s="889">
        <v>2.8773216475971899</v>
      </c>
      <c r="BU8" s="889">
        <v>2.91889734231578</v>
      </c>
      <c r="BV8" s="889">
        <v>2.9746409679231198</v>
      </c>
      <c r="BW8" s="889">
        <v>3.0357131501719299</v>
      </c>
      <c r="BX8" s="889">
        <v>3.0936413828755098</v>
      </c>
      <c r="BY8" s="889">
        <v>3.1296486651784101</v>
      </c>
      <c r="BZ8" s="889">
        <v>3.1622026276566801</v>
      </c>
      <c r="CA8" s="889">
        <v>3.1722489121908599</v>
      </c>
      <c r="CB8" s="889">
        <v>3.1732614751305199</v>
      </c>
      <c r="CC8" s="889">
        <v>3.19804134092354</v>
      </c>
      <c r="CD8" s="889">
        <v>3.22162837939393</v>
      </c>
      <c r="CE8" s="889">
        <v>3.2544930937994199</v>
      </c>
      <c r="CF8" s="889">
        <v>3.3022200302311102</v>
      </c>
      <c r="CG8" s="889">
        <v>3.3166050351231502</v>
      </c>
      <c r="CH8" s="889">
        <v>3.3368236923679002</v>
      </c>
      <c r="CI8" s="889">
        <v>3.37011065424548</v>
      </c>
      <c r="CJ8" s="889">
        <v>3.41939449308809</v>
      </c>
      <c r="CK8" s="889">
        <v>3.45067500590967</v>
      </c>
      <c r="CL8" s="890">
        <v>3.4736821386754499</v>
      </c>
      <c r="CM8" s="891">
        <v>3.49931506549617</v>
      </c>
      <c r="CN8" s="891">
        <v>3.51338511253658</v>
      </c>
      <c r="CO8" s="891">
        <v>3.5359237438715101</v>
      </c>
      <c r="CP8" s="891">
        <v>3.55894446256021</v>
      </c>
      <c r="CQ8" s="891">
        <v>3.5750398262796899</v>
      </c>
      <c r="CR8" s="891">
        <v>3.5903136808117901</v>
      </c>
      <c r="CS8" s="891">
        <v>3.6008049107670601</v>
      </c>
      <c r="CT8" s="891">
        <v>3.6183053339686699</v>
      </c>
      <c r="CU8" s="889">
        <v>3.6376951812524898</v>
      </c>
      <c r="CV8" s="889">
        <v>3.6560774959501501</v>
      </c>
      <c r="CW8" s="889">
        <v>3.67014251725467</v>
      </c>
      <c r="CX8" s="889">
        <v>3.6862303022121599</v>
      </c>
      <c r="CY8" s="889">
        <v>3.7022035803381499</v>
      </c>
      <c r="CZ8" s="889">
        <v>3.7206821665280301</v>
      </c>
      <c r="DA8" s="889">
        <v>3.7408389759534</v>
      </c>
      <c r="DB8" s="889">
        <v>3.7603426628221102</v>
      </c>
      <c r="DC8" s="889">
        <v>3.7806564682541799</v>
      </c>
      <c r="DD8" s="889">
        <v>3.8005635136687999</v>
      </c>
      <c r="DE8" s="889">
        <v>3.8228124453516701</v>
      </c>
      <c r="DF8" s="889">
        <v>3.8451437846978598</v>
      </c>
      <c r="DG8" s="889"/>
    </row>
    <row r="9" spans="1:111" x14ac:dyDescent="0.2">
      <c r="A9" s="885" t="s">
        <v>99</v>
      </c>
      <c r="B9" s="885" t="s">
        <v>100</v>
      </c>
      <c r="C9" s="889">
        <v>2.0063242019995098</v>
      </c>
      <c r="D9" s="889">
        <v>2.0291282349893098</v>
      </c>
      <c r="E9" s="889">
        <v>2.0375396537992998</v>
      </c>
      <c r="F9" s="889">
        <v>2.0605757461988299</v>
      </c>
      <c r="G9" s="889">
        <v>2.0744916701599601</v>
      </c>
      <c r="H9" s="889">
        <v>2.0847415521764501</v>
      </c>
      <c r="I9" s="889">
        <v>2.1206428407981601</v>
      </c>
      <c r="J9" s="889">
        <v>2.1424538059801699</v>
      </c>
      <c r="K9" s="889">
        <v>2.1577760921196698</v>
      </c>
      <c r="L9" s="889">
        <v>2.18317446723852</v>
      </c>
      <c r="M9" s="889">
        <v>2.2041735816988299</v>
      </c>
      <c r="N9" s="889">
        <v>2.1895839731400302</v>
      </c>
      <c r="O9" s="889">
        <v>2.2079881141659499</v>
      </c>
      <c r="P9" s="889">
        <v>2.2276611594626199</v>
      </c>
      <c r="Q9" s="889">
        <v>2.2459850074152801</v>
      </c>
      <c r="R9" s="889">
        <v>2.2732860401443298</v>
      </c>
      <c r="S9" s="889">
        <v>2.2978325902332899</v>
      </c>
      <c r="T9" s="889">
        <v>2.3346020605495701</v>
      </c>
      <c r="U9" s="889">
        <v>2.3735276211582401</v>
      </c>
      <c r="V9" s="889">
        <v>2.3215409716883499</v>
      </c>
      <c r="W9" s="889">
        <v>2.3038226527588002</v>
      </c>
      <c r="X9" s="889">
        <v>2.3145837090650598</v>
      </c>
      <c r="Y9" s="889">
        <v>2.3339717038978098</v>
      </c>
      <c r="Z9" s="889">
        <v>2.3520758531232699</v>
      </c>
      <c r="AA9" s="889">
        <v>2.3568446385384498</v>
      </c>
      <c r="AB9" s="889">
        <v>2.3598082084575198</v>
      </c>
      <c r="AC9" s="889">
        <v>2.3676526808939902</v>
      </c>
      <c r="AD9" s="889">
        <v>2.38950697283444</v>
      </c>
      <c r="AE9" s="889">
        <v>2.4083550647675001</v>
      </c>
      <c r="AF9" s="889">
        <v>2.4444130504222099</v>
      </c>
      <c r="AG9" s="889">
        <v>2.4604640784842702</v>
      </c>
      <c r="AH9" s="889">
        <v>2.4673874511369598</v>
      </c>
      <c r="AI9" s="889">
        <v>2.4804181534887402</v>
      </c>
      <c r="AJ9" s="889">
        <v>2.4867756454644101</v>
      </c>
      <c r="AK9" s="889">
        <v>2.4979566250823502</v>
      </c>
      <c r="AL9" s="889">
        <v>2.5174388651260799</v>
      </c>
      <c r="AM9" s="889">
        <v>2.5233148246383998</v>
      </c>
      <c r="AN9" s="889">
        <v>2.5235914844993701</v>
      </c>
      <c r="AO9" s="889">
        <v>2.5384869576563101</v>
      </c>
      <c r="AP9" s="889">
        <v>2.5493165220603302</v>
      </c>
      <c r="AQ9" s="889">
        <v>2.5640878270376</v>
      </c>
      <c r="AR9" s="889">
        <v>2.5682010799061801</v>
      </c>
      <c r="AS9" s="889">
        <v>2.5745284656131302</v>
      </c>
      <c r="AT9" s="889">
        <v>2.5703540066002799</v>
      </c>
      <c r="AU9" s="889">
        <v>2.5620964089634599</v>
      </c>
      <c r="AV9" s="889">
        <v>2.5737808658450598</v>
      </c>
      <c r="AW9" s="889">
        <v>2.5763433131395899</v>
      </c>
      <c r="AX9" s="889">
        <v>2.5766992708793199</v>
      </c>
      <c r="AY9" s="889">
        <v>2.5717107318479902</v>
      </c>
      <c r="AZ9" s="889">
        <v>2.5921156618377301</v>
      </c>
      <c r="BA9" s="889">
        <v>2.6069387531606401</v>
      </c>
      <c r="BB9" s="889">
        <v>2.6253431904293598</v>
      </c>
      <c r="BC9" s="889">
        <v>2.6431101616580301</v>
      </c>
      <c r="BD9" s="889">
        <v>2.6454235385008298</v>
      </c>
      <c r="BE9" s="889">
        <v>2.6515794028402699</v>
      </c>
      <c r="BF9" s="889">
        <v>2.6730735090076099</v>
      </c>
      <c r="BG9" s="889">
        <v>2.7025845040057699</v>
      </c>
      <c r="BH9" s="889">
        <v>2.7191562543850001</v>
      </c>
      <c r="BI9" s="889">
        <v>2.7259924929413102</v>
      </c>
      <c r="BJ9" s="889">
        <v>2.73992606692231</v>
      </c>
      <c r="BK9" s="889">
        <v>2.7502945492423101</v>
      </c>
      <c r="BL9" s="889">
        <v>2.7689500101723898</v>
      </c>
      <c r="BM9" s="889">
        <v>2.7814096361355198</v>
      </c>
      <c r="BN9" s="889">
        <v>2.7939823611208201</v>
      </c>
      <c r="BO9" s="889">
        <v>2.8066571115732</v>
      </c>
      <c r="BP9" s="889">
        <v>2.789069417081</v>
      </c>
      <c r="BQ9" s="889">
        <v>2.8003358691635101</v>
      </c>
      <c r="BR9" s="889">
        <v>2.8138932593987098</v>
      </c>
      <c r="BS9" s="889">
        <v>2.8441364271136802</v>
      </c>
      <c r="BT9" s="889">
        <v>2.8773216475971899</v>
      </c>
      <c r="BU9" s="889">
        <v>2.91889734231578</v>
      </c>
      <c r="BV9" s="889">
        <v>2.9746409679231198</v>
      </c>
      <c r="BW9" s="889">
        <v>3.0357131501719299</v>
      </c>
      <c r="BX9" s="889">
        <v>3.0936413828755098</v>
      </c>
      <c r="BY9" s="889">
        <v>3.1296486651784101</v>
      </c>
      <c r="BZ9" s="889">
        <v>3.1622026276566801</v>
      </c>
      <c r="CA9" s="889">
        <v>3.1722489121908599</v>
      </c>
      <c r="CB9" s="889">
        <v>3.1732614751305199</v>
      </c>
      <c r="CC9" s="889">
        <v>3.19804134092354</v>
      </c>
      <c r="CD9" s="889">
        <v>3.22162837939393</v>
      </c>
      <c r="CE9" s="889">
        <v>3.2544930937994199</v>
      </c>
      <c r="CF9" s="889">
        <v>3.3022200302311102</v>
      </c>
      <c r="CG9" s="889">
        <v>3.3166050351231502</v>
      </c>
      <c r="CH9" s="889">
        <v>3.3368236923679002</v>
      </c>
      <c r="CI9" s="889">
        <v>3.3688295561688402</v>
      </c>
      <c r="CJ9" s="889">
        <v>3.4164282930560699</v>
      </c>
      <c r="CK9" s="889">
        <v>3.4450962826692599</v>
      </c>
      <c r="CL9" s="890">
        <v>3.4656982418569302</v>
      </c>
      <c r="CM9" s="891">
        <v>3.4893258871105699</v>
      </c>
      <c r="CN9" s="891">
        <v>3.5012608009988599</v>
      </c>
      <c r="CO9" s="891">
        <v>3.5216497885078502</v>
      </c>
      <c r="CP9" s="891">
        <v>3.5424924063985399</v>
      </c>
      <c r="CQ9" s="891">
        <v>3.5564566997386602</v>
      </c>
      <c r="CR9" s="891">
        <v>3.5694961527343798</v>
      </c>
      <c r="CS9" s="891">
        <v>3.5778296502729199</v>
      </c>
      <c r="CT9" s="891">
        <v>3.59326814397232</v>
      </c>
      <c r="CU9" s="889">
        <v>3.6106226083089101</v>
      </c>
      <c r="CV9" s="889">
        <v>3.6269728245152302</v>
      </c>
      <c r="CW9" s="889">
        <v>3.63905833590412</v>
      </c>
      <c r="CX9" s="889">
        <v>3.6529940700760402</v>
      </c>
      <c r="CY9" s="889">
        <v>3.6669504329226501</v>
      </c>
      <c r="CZ9" s="889">
        <v>3.68320445217674</v>
      </c>
      <c r="DA9" s="889">
        <v>3.7009457185407002</v>
      </c>
      <c r="DB9" s="889">
        <v>3.7178753205516601</v>
      </c>
      <c r="DC9" s="889">
        <v>3.7356257581638301</v>
      </c>
      <c r="DD9" s="889">
        <v>3.7527221934945199</v>
      </c>
      <c r="DE9" s="889">
        <v>3.77199471431567</v>
      </c>
      <c r="DF9" s="889">
        <v>3.7911728201144701</v>
      </c>
      <c r="DG9" s="889"/>
    </row>
    <row r="10" spans="1:111" x14ac:dyDescent="0.2">
      <c r="A10" s="885" t="s">
        <v>101</v>
      </c>
      <c r="B10" s="885" t="s">
        <v>102</v>
      </c>
      <c r="C10" s="889">
        <v>2.0063242019995098</v>
      </c>
      <c r="D10" s="889">
        <v>2.0291282349893098</v>
      </c>
      <c r="E10" s="889">
        <v>2.0375396537992998</v>
      </c>
      <c r="F10" s="889">
        <v>2.0605757461988299</v>
      </c>
      <c r="G10" s="889">
        <v>2.0744916701599601</v>
      </c>
      <c r="H10" s="889">
        <v>2.0847415521764501</v>
      </c>
      <c r="I10" s="889">
        <v>2.1206428407981601</v>
      </c>
      <c r="J10" s="889">
        <v>2.1424538059801699</v>
      </c>
      <c r="K10" s="889">
        <v>2.1577760921196698</v>
      </c>
      <c r="L10" s="889">
        <v>2.18317446723852</v>
      </c>
      <c r="M10" s="889">
        <v>2.2041735816988299</v>
      </c>
      <c r="N10" s="889">
        <v>2.1895839731400302</v>
      </c>
      <c r="O10" s="889">
        <v>2.2079881141659499</v>
      </c>
      <c r="P10" s="889">
        <v>2.2276611594626199</v>
      </c>
      <c r="Q10" s="889">
        <v>2.2459850074152801</v>
      </c>
      <c r="R10" s="889">
        <v>2.2732860401443298</v>
      </c>
      <c r="S10" s="889">
        <v>2.2978325902332899</v>
      </c>
      <c r="T10" s="889">
        <v>2.3346020605495701</v>
      </c>
      <c r="U10" s="889">
        <v>2.3735276211582401</v>
      </c>
      <c r="V10" s="889">
        <v>2.3215409716883499</v>
      </c>
      <c r="W10" s="889">
        <v>2.3038226527588002</v>
      </c>
      <c r="X10" s="889">
        <v>2.3145837090650598</v>
      </c>
      <c r="Y10" s="889">
        <v>2.3339717038978098</v>
      </c>
      <c r="Z10" s="889">
        <v>2.3520758531232699</v>
      </c>
      <c r="AA10" s="889">
        <v>2.3568446385384498</v>
      </c>
      <c r="AB10" s="889">
        <v>2.3598082084575198</v>
      </c>
      <c r="AC10" s="889">
        <v>2.3676526808939902</v>
      </c>
      <c r="AD10" s="889">
        <v>2.38950697283444</v>
      </c>
      <c r="AE10" s="889">
        <v>2.4083550647675001</v>
      </c>
      <c r="AF10" s="889">
        <v>2.4444130504222099</v>
      </c>
      <c r="AG10" s="889">
        <v>2.4604640784842702</v>
      </c>
      <c r="AH10" s="889">
        <v>2.4673874511369598</v>
      </c>
      <c r="AI10" s="889">
        <v>2.4804181534887402</v>
      </c>
      <c r="AJ10" s="889">
        <v>2.4867756454644101</v>
      </c>
      <c r="AK10" s="889">
        <v>2.4979566250823502</v>
      </c>
      <c r="AL10" s="889">
        <v>2.5174388651260799</v>
      </c>
      <c r="AM10" s="889">
        <v>2.5233148246383998</v>
      </c>
      <c r="AN10" s="889">
        <v>2.5235914844993701</v>
      </c>
      <c r="AO10" s="889">
        <v>2.5384869576563101</v>
      </c>
      <c r="AP10" s="889">
        <v>2.5493165220603302</v>
      </c>
      <c r="AQ10" s="889">
        <v>2.5640878270376</v>
      </c>
      <c r="AR10" s="889">
        <v>2.5682010799061801</v>
      </c>
      <c r="AS10" s="889">
        <v>2.5745284656131302</v>
      </c>
      <c r="AT10" s="889">
        <v>2.5703540066002799</v>
      </c>
      <c r="AU10" s="889">
        <v>2.5620964089634599</v>
      </c>
      <c r="AV10" s="889">
        <v>2.5737808658450598</v>
      </c>
      <c r="AW10" s="889">
        <v>2.5763433131395899</v>
      </c>
      <c r="AX10" s="889">
        <v>2.5766992708793199</v>
      </c>
      <c r="AY10" s="889">
        <v>2.5717107318479902</v>
      </c>
      <c r="AZ10" s="889">
        <v>2.5921156618377301</v>
      </c>
      <c r="BA10" s="889">
        <v>2.6069387531606401</v>
      </c>
      <c r="BB10" s="889">
        <v>2.6253431904293598</v>
      </c>
      <c r="BC10" s="889">
        <v>2.6431101616580301</v>
      </c>
      <c r="BD10" s="889">
        <v>2.6454235385008298</v>
      </c>
      <c r="BE10" s="889">
        <v>2.6515794028402699</v>
      </c>
      <c r="BF10" s="889">
        <v>2.6730735090076099</v>
      </c>
      <c r="BG10" s="889">
        <v>2.7025845040057699</v>
      </c>
      <c r="BH10" s="889">
        <v>2.7191562543850001</v>
      </c>
      <c r="BI10" s="889">
        <v>2.7259924929413102</v>
      </c>
      <c r="BJ10" s="889">
        <v>2.73992606692231</v>
      </c>
      <c r="BK10" s="889">
        <v>2.7502945492423101</v>
      </c>
      <c r="BL10" s="889">
        <v>2.7689500101723898</v>
      </c>
      <c r="BM10" s="889">
        <v>2.7814096361355198</v>
      </c>
      <c r="BN10" s="889">
        <v>2.7939823611208201</v>
      </c>
      <c r="BO10" s="889">
        <v>2.8066571115732</v>
      </c>
      <c r="BP10" s="889">
        <v>2.789069417081</v>
      </c>
      <c r="BQ10" s="889">
        <v>2.8003358691635101</v>
      </c>
      <c r="BR10" s="889">
        <v>2.8138932593987098</v>
      </c>
      <c r="BS10" s="889">
        <v>2.8441364271136802</v>
      </c>
      <c r="BT10" s="889">
        <v>2.8773216475971899</v>
      </c>
      <c r="BU10" s="889">
        <v>2.91889734231578</v>
      </c>
      <c r="BV10" s="889">
        <v>2.9746409679231198</v>
      </c>
      <c r="BW10" s="889">
        <v>3.0357131501719299</v>
      </c>
      <c r="BX10" s="889">
        <v>3.0936413828755098</v>
      </c>
      <c r="BY10" s="889">
        <v>3.1296486651784101</v>
      </c>
      <c r="BZ10" s="889">
        <v>3.1622026276566801</v>
      </c>
      <c r="CA10" s="889">
        <v>3.1722489121908599</v>
      </c>
      <c r="CB10" s="889">
        <v>3.1732614751305199</v>
      </c>
      <c r="CC10" s="889">
        <v>3.19804134092354</v>
      </c>
      <c r="CD10" s="889">
        <v>3.22162837939393</v>
      </c>
      <c r="CE10" s="889">
        <v>3.2544930937994199</v>
      </c>
      <c r="CF10" s="889">
        <v>3.3022200302311102</v>
      </c>
      <c r="CG10" s="889">
        <v>3.3166050351231502</v>
      </c>
      <c r="CH10" s="889">
        <v>3.3368236923679002</v>
      </c>
      <c r="CI10" s="889">
        <v>3.3845254807101699</v>
      </c>
      <c r="CJ10" s="889">
        <v>3.4458102330157101</v>
      </c>
      <c r="CK10" s="889">
        <v>3.4894651234399401</v>
      </c>
      <c r="CL10" s="890">
        <v>3.5243102944062801</v>
      </c>
      <c r="CM10" s="891">
        <v>3.5612280051219698</v>
      </c>
      <c r="CN10" s="891">
        <v>3.58630088624906</v>
      </c>
      <c r="CO10" s="891">
        <v>3.62049154271884</v>
      </c>
      <c r="CP10" s="891">
        <v>3.6554721560263399</v>
      </c>
      <c r="CQ10" s="891">
        <v>3.6837697196158801</v>
      </c>
      <c r="CR10" s="891">
        <v>3.7114384668478499</v>
      </c>
      <c r="CS10" s="891">
        <v>3.7334149408642499</v>
      </c>
      <c r="CT10" s="891">
        <v>3.7627467853749001</v>
      </c>
      <c r="CU10" s="889">
        <v>3.7947762230737401</v>
      </c>
      <c r="CV10" s="889">
        <v>3.82599936768775</v>
      </c>
      <c r="CW10" s="889">
        <v>3.8529458180807699</v>
      </c>
      <c r="CX10" s="889">
        <v>3.8821483085932602</v>
      </c>
      <c r="CY10" s="889">
        <v>3.9114234581913099</v>
      </c>
      <c r="CZ10" s="889">
        <v>3.9430290804969901</v>
      </c>
      <c r="DA10" s="889">
        <v>3.9764730585702202</v>
      </c>
      <c r="DB10" s="889">
        <v>4.0093811067722704</v>
      </c>
      <c r="DC10" s="889">
        <v>4.0435445052828101</v>
      </c>
      <c r="DD10" s="889">
        <v>4.0771502566987703</v>
      </c>
      <c r="DE10" s="889">
        <v>4.1133351364971498</v>
      </c>
      <c r="DF10" s="889">
        <v>4.14990283413709</v>
      </c>
      <c r="DG10" s="889"/>
    </row>
    <row r="12" spans="1:111" x14ac:dyDescent="0.2">
      <c r="C12" s="892"/>
      <c r="D12" s="892"/>
      <c r="E12" s="892"/>
      <c r="F12" s="892"/>
      <c r="G12" s="892"/>
      <c r="H12" s="892"/>
      <c r="I12" s="892"/>
      <c r="J12" s="892"/>
      <c r="K12" s="892"/>
      <c r="L12" s="892"/>
      <c r="M12" s="892"/>
      <c r="N12" s="892"/>
      <c r="O12" s="892"/>
      <c r="P12" s="892"/>
      <c r="Q12" s="892"/>
      <c r="R12" s="892"/>
      <c r="S12" s="892"/>
      <c r="T12" s="892"/>
      <c r="U12" s="892"/>
      <c r="V12" s="892"/>
      <c r="W12" s="892"/>
      <c r="X12" s="892"/>
      <c r="Y12" s="892"/>
      <c r="Z12" s="892"/>
      <c r="AA12" s="892"/>
      <c r="AB12" s="892"/>
      <c r="AC12" s="892"/>
      <c r="AD12" s="892"/>
      <c r="AE12" s="892"/>
      <c r="AF12" s="892"/>
      <c r="AG12" s="892"/>
      <c r="AH12" s="892"/>
      <c r="AI12" s="892"/>
      <c r="AJ12" s="892"/>
      <c r="AK12" s="892"/>
      <c r="AL12" s="892"/>
      <c r="AM12" s="892"/>
      <c r="AN12" s="892"/>
      <c r="AO12" s="892"/>
      <c r="AP12" s="892"/>
      <c r="AQ12" s="892"/>
      <c r="AR12" s="892"/>
      <c r="AS12" s="892"/>
      <c r="AT12" s="892"/>
    </row>
    <row r="13" spans="1:111" x14ac:dyDescent="0.2">
      <c r="C13" s="892"/>
      <c r="D13" s="892"/>
      <c r="E13" s="892"/>
      <c r="F13" s="892"/>
      <c r="G13" s="892"/>
      <c r="H13" s="892"/>
      <c r="I13" s="892"/>
      <c r="J13" s="892"/>
      <c r="K13" s="892"/>
      <c r="L13" s="892"/>
      <c r="M13" s="892"/>
      <c r="N13" s="892"/>
      <c r="O13" s="892"/>
      <c r="P13" s="892"/>
      <c r="Q13" s="892"/>
      <c r="R13" s="892"/>
      <c r="S13" s="892"/>
      <c r="T13" s="892"/>
      <c r="U13" s="892"/>
      <c r="V13" s="892"/>
      <c r="W13" s="892"/>
      <c r="X13" s="892"/>
      <c r="Y13" s="892"/>
      <c r="Z13" s="892"/>
      <c r="AA13" s="892"/>
      <c r="AB13" s="892"/>
      <c r="AC13" s="892"/>
      <c r="AD13" s="892"/>
      <c r="AE13" s="892"/>
      <c r="AF13" s="892"/>
      <c r="AG13" s="892"/>
      <c r="AH13" s="892"/>
      <c r="AI13" s="892"/>
      <c r="AJ13" s="892"/>
      <c r="AK13" s="892"/>
      <c r="AL13" s="892"/>
      <c r="AM13" s="892"/>
      <c r="AN13" s="892"/>
      <c r="AO13" s="892"/>
      <c r="AP13" s="892"/>
      <c r="AQ13" s="892"/>
      <c r="AR13" s="892"/>
      <c r="AS13" s="892"/>
      <c r="AT13" s="892"/>
    </row>
    <row r="14" spans="1:111" x14ac:dyDescent="0.2">
      <c r="C14" s="889"/>
      <c r="D14" s="889"/>
      <c r="E14" s="889"/>
      <c r="F14" s="889"/>
      <c r="G14" s="889"/>
      <c r="H14" s="889"/>
      <c r="I14" s="889"/>
      <c r="J14" s="889"/>
      <c r="K14" s="889"/>
      <c r="L14" s="889"/>
      <c r="M14" s="889"/>
      <c r="N14" s="889"/>
      <c r="O14" s="889"/>
      <c r="P14" s="889"/>
      <c r="Q14" s="889"/>
      <c r="R14" s="889"/>
      <c r="S14" s="889"/>
      <c r="T14" s="889"/>
      <c r="U14" s="889"/>
      <c r="V14" s="889"/>
      <c r="W14" s="889"/>
      <c r="X14" s="889"/>
      <c r="Y14" s="889"/>
      <c r="Z14" s="889"/>
      <c r="AA14" s="889"/>
      <c r="AB14" s="889"/>
      <c r="AC14" s="889"/>
      <c r="AD14" s="889"/>
      <c r="AE14" s="889"/>
      <c r="AF14" s="889"/>
      <c r="AG14" s="889"/>
      <c r="AH14" s="889"/>
      <c r="AI14" s="889"/>
      <c r="AJ14" s="889"/>
      <c r="AK14" s="889"/>
      <c r="AL14" s="889"/>
      <c r="AM14" s="889"/>
      <c r="AN14" s="889"/>
      <c r="AO14" s="889"/>
      <c r="AP14" s="889"/>
      <c r="AQ14" s="889"/>
      <c r="AR14" s="889"/>
      <c r="AS14" s="889"/>
      <c r="AT14" s="889"/>
    </row>
    <row r="15" spans="1:111" x14ac:dyDescent="0.2">
      <c r="C15" s="889"/>
      <c r="D15" s="889"/>
      <c r="E15" s="889"/>
      <c r="F15" s="889"/>
      <c r="CK15" s="981" t="s">
        <v>537</v>
      </c>
      <c r="CL15" s="981"/>
      <c r="CM15" s="981"/>
      <c r="CN15" s="981"/>
      <c r="CO15" s="981"/>
      <c r="CP15" s="981"/>
      <c r="CQ15" s="981"/>
      <c r="CR15" s="981"/>
      <c r="CS15" s="981"/>
      <c r="CT15" s="981"/>
      <c r="CU15" s="981"/>
      <c r="CV15" s="981"/>
    </row>
    <row r="16" spans="1:111" x14ac:dyDescent="0.2">
      <c r="C16" s="889"/>
      <c r="D16" s="889"/>
      <c r="E16" s="889"/>
      <c r="F16" s="889"/>
      <c r="CK16" s="739" t="s">
        <v>481</v>
      </c>
      <c r="CL16" s="740"/>
      <c r="CM16" s="740"/>
      <c r="CN16" s="741" t="s">
        <v>538</v>
      </c>
      <c r="CO16" s="742"/>
      <c r="CP16" s="742"/>
      <c r="CQ16" s="742"/>
      <c r="CR16" s="742"/>
      <c r="CS16" s="742"/>
      <c r="CT16" s="740"/>
      <c r="CU16" s="740"/>
      <c r="CV16" s="740"/>
    </row>
    <row r="17" spans="3:100" x14ac:dyDescent="0.2">
      <c r="C17" s="889"/>
      <c r="D17" s="889"/>
      <c r="E17" s="889"/>
      <c r="F17" s="889"/>
      <c r="CK17" s="893"/>
      <c r="CL17" s="894"/>
      <c r="CM17" s="894"/>
      <c r="CN17" s="894"/>
      <c r="CO17" s="894"/>
      <c r="CP17" s="894"/>
      <c r="CQ17" s="894"/>
      <c r="CR17" s="894"/>
      <c r="CS17" s="894"/>
      <c r="CT17" s="894"/>
      <c r="CU17" s="894"/>
      <c r="CV17" s="895"/>
    </row>
    <row r="18" spans="3:100" x14ac:dyDescent="0.2">
      <c r="CK18" s="743"/>
      <c r="CL18" s="744" t="s">
        <v>105</v>
      </c>
      <c r="CM18" s="745" t="s">
        <v>468</v>
      </c>
      <c r="CN18" s="740"/>
      <c r="CO18" s="740"/>
      <c r="CP18" s="740"/>
      <c r="CQ18" s="740"/>
      <c r="CR18" s="740"/>
      <c r="CS18" s="740"/>
      <c r="CT18" s="740"/>
      <c r="CU18" s="740"/>
      <c r="CV18" s="746"/>
    </row>
    <row r="19" spans="3:100" x14ac:dyDescent="0.2">
      <c r="CK19" s="743"/>
      <c r="CL19" s="740"/>
      <c r="CM19" s="747" t="str">
        <f>CL7</f>
        <v>2025Q4</v>
      </c>
      <c r="CN19" s="747"/>
      <c r="CO19" s="747"/>
      <c r="CP19" s="747"/>
      <c r="CQ19" s="740"/>
      <c r="CR19" s="740"/>
      <c r="CS19" s="740"/>
      <c r="CT19" s="740"/>
      <c r="CU19" s="740"/>
      <c r="CV19" s="748" t="s">
        <v>107</v>
      </c>
    </row>
    <row r="20" spans="3:100" x14ac:dyDescent="0.2">
      <c r="CK20" s="743"/>
      <c r="CL20" s="740"/>
      <c r="CM20" s="896">
        <f>CL8</f>
        <v>3.4736821386754499</v>
      </c>
      <c r="CN20" s="749"/>
      <c r="CO20" s="749"/>
      <c r="CP20" s="749"/>
      <c r="CQ20" s="740"/>
      <c r="CR20" s="740"/>
      <c r="CS20" s="740"/>
      <c r="CT20" s="740"/>
      <c r="CU20" s="740"/>
      <c r="CV20" s="750">
        <f>AVERAGE(CM20:CP20)</f>
        <v>3.4736821386754499</v>
      </c>
    </row>
    <row r="21" spans="3:100" x14ac:dyDescent="0.2">
      <c r="CK21" s="743"/>
      <c r="CL21" s="740"/>
      <c r="CM21" s="740"/>
      <c r="CN21" s="740"/>
      <c r="CO21" s="740"/>
      <c r="CP21" s="740"/>
      <c r="CQ21" s="740"/>
      <c r="CR21" s="740"/>
      <c r="CS21" s="740"/>
      <c r="CT21" s="740"/>
      <c r="CU21" s="740"/>
      <c r="CV21" s="751"/>
    </row>
    <row r="22" spans="3:100" x14ac:dyDescent="0.2">
      <c r="CK22" s="977" t="s">
        <v>108</v>
      </c>
      <c r="CL22" s="978"/>
      <c r="CM22" s="978"/>
      <c r="CN22" s="740" t="s">
        <v>539</v>
      </c>
      <c r="CO22" s="740"/>
      <c r="CP22" s="740"/>
      <c r="CQ22" s="740"/>
      <c r="CR22" s="740"/>
      <c r="CS22" s="740"/>
      <c r="CT22" s="740"/>
      <c r="CU22" s="740"/>
      <c r="CV22" s="751"/>
    </row>
    <row r="23" spans="3:100" x14ac:dyDescent="0.2">
      <c r="CK23" s="752"/>
      <c r="CL23" s="744"/>
      <c r="CM23" s="8" t="str">
        <f t="shared" ref="CM23:CT24" si="0">CM7</f>
        <v>2026Q1</v>
      </c>
      <c r="CN23" s="8" t="str">
        <f t="shared" si="0"/>
        <v>2026Q2</v>
      </c>
      <c r="CO23" s="8" t="str">
        <f t="shared" si="0"/>
        <v>2026Q3</v>
      </c>
      <c r="CP23" s="8" t="str">
        <f t="shared" si="0"/>
        <v>2026Q4</v>
      </c>
      <c r="CQ23" s="8" t="str">
        <f t="shared" si="0"/>
        <v>2027Q1</v>
      </c>
      <c r="CR23" s="8" t="str">
        <f t="shared" si="0"/>
        <v>2027Q2</v>
      </c>
      <c r="CS23" s="8" t="str">
        <f t="shared" si="0"/>
        <v>2027Q3</v>
      </c>
      <c r="CT23" s="8" t="str">
        <f t="shared" si="0"/>
        <v>2027Q4</v>
      </c>
      <c r="CU23" s="740"/>
      <c r="CV23" s="751"/>
    </row>
    <row r="24" spans="3:100" x14ac:dyDescent="0.2">
      <c r="CK24" s="743"/>
      <c r="CL24" s="740"/>
      <c r="CM24" s="753">
        <f t="shared" si="0"/>
        <v>3.49931506549617</v>
      </c>
      <c r="CN24" s="753">
        <f t="shared" si="0"/>
        <v>3.51338511253658</v>
      </c>
      <c r="CO24" s="753">
        <f t="shared" si="0"/>
        <v>3.5359237438715101</v>
      </c>
      <c r="CP24" s="753">
        <f t="shared" si="0"/>
        <v>3.55894446256021</v>
      </c>
      <c r="CQ24" s="753">
        <f t="shared" si="0"/>
        <v>3.5750398262796899</v>
      </c>
      <c r="CR24" s="753">
        <f t="shared" si="0"/>
        <v>3.5903136808117901</v>
      </c>
      <c r="CS24" s="753">
        <f t="shared" si="0"/>
        <v>3.6008049107670601</v>
      </c>
      <c r="CT24" s="753">
        <f t="shared" si="0"/>
        <v>3.6183053339686699</v>
      </c>
      <c r="CU24" s="740"/>
      <c r="CV24" s="750">
        <f>AVERAGE(CM24:CT24)</f>
        <v>3.56150401703646</v>
      </c>
    </row>
    <row r="25" spans="3:100" x14ac:dyDescent="0.2">
      <c r="CK25" s="743"/>
      <c r="CL25" s="740"/>
      <c r="CM25" s="740"/>
      <c r="CN25" s="740"/>
      <c r="CO25" s="740"/>
      <c r="CP25" s="740"/>
      <c r="CQ25" s="740"/>
      <c r="CR25" s="740"/>
      <c r="CS25" s="740"/>
      <c r="CT25" s="740"/>
      <c r="CU25" s="740"/>
      <c r="CV25" s="751"/>
    </row>
    <row r="26" spans="3:100" x14ac:dyDescent="0.2">
      <c r="CK26" s="743"/>
      <c r="CL26" s="740"/>
      <c r="CM26" s="740"/>
      <c r="CN26" s="740"/>
      <c r="CO26" s="740"/>
      <c r="CP26" s="740"/>
      <c r="CQ26" s="740"/>
      <c r="CR26" s="740"/>
      <c r="CS26" s="740"/>
      <c r="CT26" s="740"/>
      <c r="CU26" s="754" t="s">
        <v>110</v>
      </c>
      <c r="CV26" s="755">
        <f>(CV24-CV20)/CV20</f>
        <v>2.5282070971092779E-2</v>
      </c>
    </row>
    <row r="27" spans="3:100" x14ac:dyDescent="0.2">
      <c r="CK27" s="756"/>
      <c r="CL27" s="757"/>
      <c r="CM27" s="757"/>
      <c r="CN27" s="757"/>
      <c r="CO27" s="757"/>
      <c r="CP27" s="757"/>
      <c r="CQ27" s="757"/>
      <c r="CR27" s="757"/>
      <c r="CS27" s="757"/>
      <c r="CT27" s="757"/>
      <c r="CU27" s="757"/>
      <c r="CV27" s="758"/>
    </row>
    <row r="28" spans="3:100" x14ac:dyDescent="0.2">
      <c r="CD28" s="3"/>
      <c r="CE28" s="3"/>
      <c r="CF28" s="3"/>
      <c r="CG28" s="3"/>
      <c r="CH28" s="3"/>
      <c r="CI28" s="3"/>
      <c r="CJ28" s="3"/>
      <c r="CK28" s="3"/>
      <c r="CL28" s="3"/>
      <c r="CM28" s="3"/>
      <c r="CN28" s="3"/>
      <c r="CO28" s="3"/>
    </row>
    <row r="29" spans="3:100" hidden="1" x14ac:dyDescent="0.2"/>
    <row r="30" spans="3:100" hidden="1" x14ac:dyDescent="0.2"/>
    <row r="31" spans="3:100" hidden="1" x14ac:dyDescent="0.2">
      <c r="CK31" s="981" t="s">
        <v>540</v>
      </c>
      <c r="CL31" s="981"/>
      <c r="CM31" s="981"/>
      <c r="CN31" s="981"/>
      <c r="CO31" s="981"/>
      <c r="CP31" s="981"/>
      <c r="CQ31" s="981"/>
      <c r="CR31" s="981"/>
      <c r="CS31" s="981"/>
      <c r="CT31" s="981"/>
      <c r="CU31" s="981"/>
      <c r="CV31" s="981"/>
    </row>
    <row r="32" spans="3:100" hidden="1" x14ac:dyDescent="0.2">
      <c r="CK32" s="739" t="s">
        <v>481</v>
      </c>
      <c r="CL32" s="740"/>
      <c r="CM32" s="740"/>
      <c r="CN32" s="741" t="s">
        <v>538</v>
      </c>
      <c r="CO32" s="742"/>
      <c r="CP32" s="742"/>
      <c r="CQ32" s="742"/>
      <c r="CR32" s="742"/>
      <c r="CS32" s="742"/>
      <c r="CT32" s="740"/>
      <c r="CU32" s="740"/>
      <c r="CV32" s="740"/>
    </row>
    <row r="33" spans="89:100" hidden="1" x14ac:dyDescent="0.2">
      <c r="CK33" s="893"/>
      <c r="CL33" s="894"/>
      <c r="CM33" s="894"/>
      <c r="CN33" s="894"/>
      <c r="CO33" s="894"/>
      <c r="CP33" s="894"/>
      <c r="CQ33" s="894"/>
      <c r="CR33" s="894"/>
      <c r="CS33" s="894"/>
      <c r="CT33" s="894"/>
      <c r="CU33" s="894"/>
      <c r="CV33" s="895"/>
    </row>
    <row r="34" spans="89:100" hidden="1" x14ac:dyDescent="0.2">
      <c r="CK34" s="743"/>
      <c r="CL34" s="744" t="s">
        <v>105</v>
      </c>
      <c r="CM34" s="745" t="s">
        <v>468</v>
      </c>
      <c r="CN34" s="740"/>
      <c r="CO34" s="740"/>
      <c r="CP34" s="740"/>
      <c r="CQ34" s="740"/>
      <c r="CR34" s="740"/>
      <c r="CS34" s="740"/>
      <c r="CT34" s="740"/>
      <c r="CU34" s="740"/>
      <c r="CV34" s="746"/>
    </row>
    <row r="35" spans="89:100" hidden="1" x14ac:dyDescent="0.2">
      <c r="CK35" s="743"/>
      <c r="CL35" s="740"/>
      <c r="CM35" s="747" t="str">
        <f>CM19</f>
        <v>2025Q4</v>
      </c>
      <c r="CN35" s="747"/>
      <c r="CO35" s="747"/>
      <c r="CP35" s="747"/>
      <c r="CQ35" s="740"/>
      <c r="CR35" s="740"/>
      <c r="CS35" s="740"/>
      <c r="CT35" s="740"/>
      <c r="CU35" s="740"/>
      <c r="CV35" s="748" t="s">
        <v>107</v>
      </c>
    </row>
    <row r="36" spans="89:100" hidden="1" x14ac:dyDescent="0.2">
      <c r="CK36" s="743"/>
      <c r="CL36" s="740"/>
      <c r="CM36" s="896">
        <f>CL9</f>
        <v>3.4656982418569302</v>
      </c>
      <c r="CN36" s="749"/>
      <c r="CO36" s="749"/>
      <c r="CP36" s="749"/>
      <c r="CQ36" s="740"/>
      <c r="CR36" s="740"/>
      <c r="CS36" s="740"/>
      <c r="CT36" s="740"/>
      <c r="CU36" s="740"/>
      <c r="CV36" s="750">
        <f>AVERAGE(CM36:CP36)</f>
        <v>3.4656982418569302</v>
      </c>
    </row>
    <row r="37" spans="89:100" hidden="1" x14ac:dyDescent="0.2">
      <c r="CK37" s="743"/>
      <c r="CL37" s="740"/>
      <c r="CM37" s="740"/>
      <c r="CN37" s="740"/>
      <c r="CO37" s="740"/>
      <c r="CP37" s="740"/>
      <c r="CQ37" s="740"/>
      <c r="CR37" s="740"/>
      <c r="CS37" s="740"/>
      <c r="CT37" s="740"/>
      <c r="CU37" s="740"/>
      <c r="CV37" s="751"/>
    </row>
    <row r="38" spans="89:100" hidden="1" x14ac:dyDescent="0.2">
      <c r="CK38" s="977" t="s">
        <v>108</v>
      </c>
      <c r="CL38" s="978"/>
      <c r="CM38" s="978"/>
      <c r="CN38" s="740" t="s">
        <v>539</v>
      </c>
      <c r="CO38" s="740"/>
      <c r="CP38" s="740"/>
      <c r="CQ38" s="740"/>
      <c r="CR38" s="740"/>
      <c r="CS38" s="740"/>
      <c r="CT38" s="740"/>
      <c r="CU38" s="740"/>
      <c r="CV38" s="751"/>
    </row>
    <row r="39" spans="89:100" hidden="1" x14ac:dyDescent="0.2">
      <c r="CK39" s="752"/>
      <c r="CL39" s="744"/>
      <c r="CM39" s="8" t="str">
        <f t="shared" ref="CM39:CT39" si="1">CM23</f>
        <v>2026Q1</v>
      </c>
      <c r="CN39" s="8" t="str">
        <f t="shared" si="1"/>
        <v>2026Q2</v>
      </c>
      <c r="CO39" s="8" t="str">
        <f t="shared" si="1"/>
        <v>2026Q3</v>
      </c>
      <c r="CP39" s="8" t="str">
        <f t="shared" si="1"/>
        <v>2026Q4</v>
      </c>
      <c r="CQ39" s="8" t="str">
        <f t="shared" si="1"/>
        <v>2027Q1</v>
      </c>
      <c r="CR39" s="8" t="str">
        <f t="shared" si="1"/>
        <v>2027Q2</v>
      </c>
      <c r="CS39" s="8" t="str">
        <f t="shared" si="1"/>
        <v>2027Q3</v>
      </c>
      <c r="CT39" s="8" t="str">
        <f t="shared" si="1"/>
        <v>2027Q4</v>
      </c>
      <c r="CU39" s="740"/>
      <c r="CV39" s="751"/>
    </row>
    <row r="40" spans="89:100" hidden="1" x14ac:dyDescent="0.2">
      <c r="CK40" s="743"/>
      <c r="CL40" s="740"/>
      <c r="CM40" s="753">
        <f t="shared" ref="CM40:CT40" si="2">CM9</f>
        <v>3.4893258871105699</v>
      </c>
      <c r="CN40" s="753">
        <f t="shared" si="2"/>
        <v>3.5012608009988599</v>
      </c>
      <c r="CO40" s="753">
        <f t="shared" si="2"/>
        <v>3.5216497885078502</v>
      </c>
      <c r="CP40" s="753">
        <f t="shared" si="2"/>
        <v>3.5424924063985399</v>
      </c>
      <c r="CQ40" s="753">
        <f t="shared" si="2"/>
        <v>3.5564566997386602</v>
      </c>
      <c r="CR40" s="753">
        <f t="shared" si="2"/>
        <v>3.5694961527343798</v>
      </c>
      <c r="CS40" s="753">
        <f t="shared" si="2"/>
        <v>3.5778296502729199</v>
      </c>
      <c r="CT40" s="753">
        <f t="shared" si="2"/>
        <v>3.59326814397232</v>
      </c>
      <c r="CU40" s="740"/>
      <c r="CV40" s="750">
        <f>AVERAGE(CM40:CT40)</f>
        <v>3.5439724412167628</v>
      </c>
    </row>
    <row r="41" spans="89:100" hidden="1" x14ac:dyDescent="0.2">
      <c r="CK41" s="743"/>
      <c r="CL41" s="740"/>
      <c r="CM41" s="740"/>
      <c r="CN41" s="740"/>
      <c r="CO41" s="740"/>
      <c r="CP41" s="740"/>
      <c r="CQ41" s="740"/>
      <c r="CR41" s="740"/>
      <c r="CS41" s="740"/>
      <c r="CT41" s="740"/>
      <c r="CU41" s="740"/>
      <c r="CV41" s="751"/>
    </row>
    <row r="42" spans="89:100" hidden="1" x14ac:dyDescent="0.2">
      <c r="CK42" s="743"/>
      <c r="CL42" s="740"/>
      <c r="CM42" s="740"/>
      <c r="CN42" s="740"/>
      <c r="CO42" s="740"/>
      <c r="CP42" s="740"/>
      <c r="CQ42" s="740"/>
      <c r="CR42" s="740"/>
      <c r="CS42" s="740"/>
      <c r="CT42" s="740"/>
      <c r="CU42" s="754" t="s">
        <v>110</v>
      </c>
      <c r="CV42" s="755">
        <f>(CV40-CV36)/CV36</f>
        <v>2.2585405276915591E-2</v>
      </c>
    </row>
    <row r="43" spans="89:100" hidden="1" x14ac:dyDescent="0.2">
      <c r="CK43" s="756"/>
      <c r="CL43" s="757"/>
      <c r="CM43" s="757"/>
      <c r="CN43" s="757"/>
      <c r="CO43" s="757"/>
      <c r="CP43" s="757"/>
      <c r="CQ43" s="757"/>
      <c r="CR43" s="757"/>
      <c r="CS43" s="757"/>
      <c r="CT43" s="757"/>
      <c r="CU43" s="757"/>
      <c r="CV43" s="758"/>
    </row>
    <row r="44" spans="89:100" hidden="1" x14ac:dyDescent="0.2"/>
    <row r="45" spans="89:100" hidden="1" x14ac:dyDescent="0.2"/>
    <row r="46" spans="89:100" hidden="1" x14ac:dyDescent="0.2">
      <c r="CK46" s="981" t="s">
        <v>541</v>
      </c>
      <c r="CL46" s="981"/>
      <c r="CM46" s="981"/>
      <c r="CN46" s="981"/>
      <c r="CO46" s="981"/>
      <c r="CP46" s="981"/>
      <c r="CQ46" s="981"/>
      <c r="CR46" s="981"/>
      <c r="CS46" s="981"/>
      <c r="CT46" s="981"/>
      <c r="CU46" s="981"/>
      <c r="CV46" s="981"/>
    </row>
    <row r="47" spans="89:100" hidden="1" x14ac:dyDescent="0.2">
      <c r="CK47" s="739" t="s">
        <v>481</v>
      </c>
      <c r="CL47" s="740"/>
      <c r="CM47" s="740"/>
      <c r="CN47" s="741" t="s">
        <v>538</v>
      </c>
      <c r="CO47" s="742"/>
      <c r="CP47" s="742"/>
      <c r="CQ47" s="742"/>
      <c r="CR47" s="742"/>
      <c r="CS47" s="742"/>
      <c r="CT47" s="740"/>
      <c r="CU47" s="740"/>
      <c r="CV47" s="740"/>
    </row>
    <row r="48" spans="89:100" hidden="1" x14ac:dyDescent="0.2">
      <c r="CK48" s="893"/>
      <c r="CL48" s="894"/>
      <c r="CM48" s="894"/>
      <c r="CN48" s="894"/>
      <c r="CO48" s="894"/>
      <c r="CP48" s="894"/>
      <c r="CQ48" s="894"/>
      <c r="CR48" s="894"/>
      <c r="CS48" s="894"/>
      <c r="CT48" s="894"/>
      <c r="CU48" s="894"/>
      <c r="CV48" s="895"/>
    </row>
    <row r="49" spans="89:100" hidden="1" x14ac:dyDescent="0.2">
      <c r="CK49" s="743"/>
      <c r="CL49" s="744" t="s">
        <v>105</v>
      </c>
      <c r="CM49" s="745" t="s">
        <v>468</v>
      </c>
      <c r="CN49" s="740"/>
      <c r="CO49" s="740"/>
      <c r="CP49" s="740"/>
      <c r="CQ49" s="740"/>
      <c r="CR49" s="740"/>
      <c r="CS49" s="740"/>
      <c r="CT49" s="740"/>
      <c r="CU49" s="740"/>
      <c r="CV49" s="746"/>
    </row>
    <row r="50" spans="89:100" hidden="1" x14ac:dyDescent="0.2">
      <c r="CK50" s="743"/>
      <c r="CL50" s="740"/>
      <c r="CM50" s="747" t="str">
        <f>CM35</f>
        <v>2025Q4</v>
      </c>
      <c r="CN50" s="747"/>
      <c r="CO50" s="747"/>
      <c r="CP50" s="747"/>
      <c r="CQ50" s="740"/>
      <c r="CR50" s="740"/>
      <c r="CS50" s="740"/>
      <c r="CT50" s="740"/>
      <c r="CU50" s="740"/>
      <c r="CV50" s="748" t="s">
        <v>107</v>
      </c>
    </row>
    <row r="51" spans="89:100" hidden="1" x14ac:dyDescent="0.2">
      <c r="CK51" s="743"/>
      <c r="CL51" s="740"/>
      <c r="CM51" s="896">
        <f>CL10</f>
        <v>3.5243102944062801</v>
      </c>
      <c r="CN51" s="749"/>
      <c r="CO51" s="749"/>
      <c r="CP51" s="749"/>
      <c r="CQ51" s="740"/>
      <c r="CR51" s="740"/>
      <c r="CS51" s="740"/>
      <c r="CT51" s="740"/>
      <c r="CU51" s="740"/>
      <c r="CV51" s="750">
        <f>AVERAGE(CM51:CP51)</f>
        <v>3.5243102944062801</v>
      </c>
    </row>
    <row r="52" spans="89:100" hidden="1" x14ac:dyDescent="0.2">
      <c r="CK52" s="743"/>
      <c r="CL52" s="740"/>
      <c r="CM52" s="740"/>
      <c r="CN52" s="740"/>
      <c r="CO52" s="740"/>
      <c r="CP52" s="740"/>
      <c r="CQ52" s="740"/>
      <c r="CR52" s="740"/>
      <c r="CS52" s="740"/>
      <c r="CT52" s="740"/>
      <c r="CU52" s="740"/>
      <c r="CV52" s="751"/>
    </row>
    <row r="53" spans="89:100" hidden="1" x14ac:dyDescent="0.2">
      <c r="CK53" s="977" t="s">
        <v>108</v>
      </c>
      <c r="CL53" s="978"/>
      <c r="CM53" s="978"/>
      <c r="CN53" s="740" t="s">
        <v>539</v>
      </c>
      <c r="CO53" s="740"/>
      <c r="CP53" s="740"/>
      <c r="CQ53" s="740"/>
      <c r="CR53" s="740"/>
      <c r="CS53" s="740"/>
      <c r="CT53" s="740"/>
      <c r="CU53" s="740"/>
      <c r="CV53" s="751"/>
    </row>
    <row r="54" spans="89:100" hidden="1" x14ac:dyDescent="0.2">
      <c r="CK54" s="752"/>
      <c r="CL54" s="744"/>
      <c r="CM54" s="8" t="str">
        <f t="shared" ref="CM54:CT54" si="3">CM39</f>
        <v>2026Q1</v>
      </c>
      <c r="CN54" s="8" t="str">
        <f t="shared" si="3"/>
        <v>2026Q2</v>
      </c>
      <c r="CO54" s="8" t="str">
        <f t="shared" si="3"/>
        <v>2026Q3</v>
      </c>
      <c r="CP54" s="8" t="str">
        <f t="shared" si="3"/>
        <v>2026Q4</v>
      </c>
      <c r="CQ54" s="8" t="str">
        <f t="shared" si="3"/>
        <v>2027Q1</v>
      </c>
      <c r="CR54" s="8" t="str">
        <f t="shared" si="3"/>
        <v>2027Q2</v>
      </c>
      <c r="CS54" s="8" t="str">
        <f t="shared" si="3"/>
        <v>2027Q3</v>
      </c>
      <c r="CT54" s="8" t="str">
        <f t="shared" si="3"/>
        <v>2027Q4</v>
      </c>
      <c r="CU54" s="740"/>
      <c r="CV54" s="751"/>
    </row>
    <row r="55" spans="89:100" hidden="1" x14ac:dyDescent="0.2">
      <c r="CK55" s="743"/>
      <c r="CL55" s="740"/>
      <c r="CM55" s="753">
        <f t="shared" ref="CM55:CT55" si="4">CM10</f>
        <v>3.5612280051219698</v>
      </c>
      <c r="CN55" s="753">
        <f t="shared" si="4"/>
        <v>3.58630088624906</v>
      </c>
      <c r="CO55" s="753">
        <f t="shared" si="4"/>
        <v>3.62049154271884</v>
      </c>
      <c r="CP55" s="753">
        <f t="shared" si="4"/>
        <v>3.6554721560263399</v>
      </c>
      <c r="CQ55" s="753">
        <f t="shared" si="4"/>
        <v>3.6837697196158801</v>
      </c>
      <c r="CR55" s="753">
        <f t="shared" si="4"/>
        <v>3.7114384668478499</v>
      </c>
      <c r="CS55" s="753">
        <f t="shared" si="4"/>
        <v>3.7334149408642499</v>
      </c>
      <c r="CT55" s="753">
        <f t="shared" si="4"/>
        <v>3.7627467853749001</v>
      </c>
      <c r="CU55" s="740"/>
      <c r="CV55" s="750">
        <f>AVERAGE(CM55:CT55)</f>
        <v>3.6643578128523862</v>
      </c>
    </row>
    <row r="56" spans="89:100" hidden="1" x14ac:dyDescent="0.2">
      <c r="CK56" s="743"/>
      <c r="CL56" s="740"/>
      <c r="CM56" s="740"/>
      <c r="CN56" s="740"/>
      <c r="CO56" s="740"/>
      <c r="CP56" s="740"/>
      <c r="CQ56" s="740"/>
      <c r="CR56" s="740"/>
      <c r="CS56" s="740"/>
      <c r="CT56" s="740"/>
      <c r="CU56" s="740"/>
      <c r="CV56" s="751"/>
    </row>
    <row r="57" spans="89:100" hidden="1" x14ac:dyDescent="0.2">
      <c r="CK57" s="743"/>
      <c r="CL57" s="740"/>
      <c r="CM57" s="740"/>
      <c r="CN57" s="740"/>
      <c r="CO57" s="740"/>
      <c r="CP57" s="740"/>
      <c r="CQ57" s="740"/>
      <c r="CR57" s="740"/>
      <c r="CS57" s="740"/>
      <c r="CT57" s="740"/>
      <c r="CU57" s="754" t="s">
        <v>110</v>
      </c>
      <c r="CV57" s="755">
        <f>(CV55-CV51)/CV51</f>
        <v>3.9737567565599118E-2</v>
      </c>
    </row>
    <row r="58" spans="89:100" hidden="1" x14ac:dyDescent="0.2">
      <c r="CK58" s="756"/>
      <c r="CL58" s="757"/>
      <c r="CM58" s="757"/>
      <c r="CN58" s="757"/>
      <c r="CO58" s="757"/>
      <c r="CP58" s="757"/>
      <c r="CQ58" s="757"/>
      <c r="CR58" s="757"/>
      <c r="CS58" s="757"/>
      <c r="CT58" s="757"/>
      <c r="CU58" s="757"/>
      <c r="CV58" s="758"/>
    </row>
    <row r="59" spans="89:100" hidden="1" x14ac:dyDescent="0.2"/>
    <row r="60" spans="89:100" hidden="1" x14ac:dyDescent="0.2"/>
    <row r="61" spans="89:100" hidden="1" x14ac:dyDescent="0.2"/>
    <row r="62" spans="89:100" hidden="1" x14ac:dyDescent="0.2"/>
  </sheetData>
  <mergeCells count="7">
    <mergeCell ref="CK53:CM53"/>
    <mergeCell ref="A1:B1"/>
    <mergeCell ref="CK15:CV15"/>
    <mergeCell ref="CK22:CM22"/>
    <mergeCell ref="CK31:CV31"/>
    <mergeCell ref="CK38:CM38"/>
    <mergeCell ref="CK46:CV46"/>
  </mergeCells>
  <pageMargins left="0.25" right="0.2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9604F-77ED-4D1B-8489-E49DFB0C7856}">
  <sheetPr>
    <pageSetUpPr fitToPage="1"/>
  </sheetPr>
  <dimension ref="B1:AG96"/>
  <sheetViews>
    <sheetView tabSelected="1" zoomScale="90" zoomScaleNormal="90" zoomScaleSheetLayoutView="55" zoomScalePageLayoutView="70" workbookViewId="0">
      <selection activeCell="AG46" sqref="AG46"/>
    </sheetView>
  </sheetViews>
  <sheetFormatPr defaultColWidth="8.75" defaultRowHeight="12.75" x14ac:dyDescent="0.2"/>
  <cols>
    <col min="1" max="1" width="4.25" style="560" customWidth="1"/>
    <col min="2" max="2" width="13.5" style="560" customWidth="1"/>
    <col min="3" max="3" width="6.625" style="560" bestFit="1" customWidth="1"/>
    <col min="4" max="4" width="7.375" style="560" bestFit="1" customWidth="1"/>
    <col min="5" max="5" width="7.875" style="560" customWidth="1"/>
    <col min="6" max="6" width="5.75" style="560" customWidth="1"/>
    <col min="7" max="7" width="19.25" style="560" customWidth="1"/>
    <col min="8" max="8" width="8.75" style="560" customWidth="1"/>
    <col min="9" max="9" width="6.625" style="560" customWidth="1"/>
    <col min="10" max="10" width="7.75" style="560" customWidth="1"/>
    <col min="11" max="11" width="12.75" style="688" customWidth="1"/>
    <col min="12" max="12" width="2.125" style="560" customWidth="1"/>
    <col min="13" max="13" width="18.625" style="560" customWidth="1"/>
    <col min="14" max="14" width="8.75" style="560" customWidth="1"/>
    <col min="15" max="15" width="6.625" style="560" customWidth="1"/>
    <col min="16" max="16" width="6.5" style="560" customWidth="1"/>
    <col min="17" max="17" width="12.625" style="688" customWidth="1"/>
    <col min="18" max="18" width="2" style="560" customWidth="1"/>
    <col min="19" max="19" width="15.125" style="560" customWidth="1"/>
    <col min="20" max="20" width="8.75" style="560" customWidth="1"/>
    <col min="21" max="21" width="6.75" style="560" customWidth="1"/>
    <col min="22" max="22" width="6.5" style="560" bestFit="1" customWidth="1"/>
    <col min="23" max="23" width="9.875" style="560" customWidth="1"/>
    <col min="24" max="24" width="2" style="560" customWidth="1"/>
    <col min="25" max="25" width="17.375" style="560" customWidth="1"/>
    <col min="26" max="26" width="8.75" style="560" customWidth="1"/>
    <col min="27" max="27" width="6.625" style="560" customWidth="1"/>
    <col min="28" max="28" width="6.5" style="560" customWidth="1"/>
    <col min="29" max="29" width="9.875" style="560" customWidth="1"/>
    <col min="30" max="30" width="2" style="560" customWidth="1"/>
    <col min="31" max="31" width="25.375" style="560" customWidth="1"/>
    <col min="32" max="32" width="8.5" style="560" customWidth="1"/>
    <col min="33" max="33" width="44.75" style="560" customWidth="1"/>
    <col min="34" max="16384" width="8.75" style="560"/>
  </cols>
  <sheetData>
    <row r="1" spans="2:30" x14ac:dyDescent="0.2">
      <c r="D1" s="560">
        <v>80.000000060000005</v>
      </c>
    </row>
    <row r="2" spans="2:30" ht="26.45" customHeight="1" x14ac:dyDescent="0.25">
      <c r="B2" s="924" t="s">
        <v>544</v>
      </c>
      <c r="F2" s="562"/>
      <c r="J2" s="563"/>
      <c r="P2" s="563"/>
      <c r="R2" s="564"/>
    </row>
    <row r="3" spans="2:30" ht="13.9" hidden="1" customHeight="1" thickBot="1" x14ac:dyDescent="0.25">
      <c r="G3" s="970" t="s">
        <v>176</v>
      </c>
      <c r="H3" s="971"/>
      <c r="I3" s="971"/>
      <c r="J3" s="971"/>
      <c r="K3" s="972"/>
      <c r="M3" s="970" t="s">
        <v>177</v>
      </c>
      <c r="N3" s="971"/>
      <c r="O3" s="971"/>
      <c r="P3" s="971"/>
      <c r="Q3" s="972"/>
      <c r="R3" s="565"/>
      <c r="S3" s="973"/>
      <c r="T3" s="973"/>
      <c r="U3" s="973"/>
      <c r="AB3" s="565"/>
    </row>
    <row r="4" spans="2:30" ht="13.5" hidden="1" thickBot="1" x14ac:dyDescent="0.25">
      <c r="G4" s="566" t="s">
        <v>178</v>
      </c>
      <c r="H4" s="560">
        <v>83</v>
      </c>
      <c r="I4" s="444" t="s">
        <v>179</v>
      </c>
      <c r="J4" s="567">
        <v>312</v>
      </c>
      <c r="K4" s="843">
        <f>J4*H4</f>
        <v>25896</v>
      </c>
      <c r="M4" s="566" t="s">
        <v>178</v>
      </c>
      <c r="N4" s="560">
        <v>46</v>
      </c>
      <c r="O4" s="444" t="s">
        <v>179</v>
      </c>
      <c r="P4" s="567">
        <v>312</v>
      </c>
      <c r="Q4" s="843">
        <f>P4*N4</f>
        <v>14352</v>
      </c>
      <c r="R4" s="568"/>
      <c r="W4" s="974" t="s">
        <v>180</v>
      </c>
      <c r="X4" s="975"/>
      <c r="Y4" s="975"/>
      <c r="Z4" s="976"/>
    </row>
    <row r="5" spans="2:30" hidden="1" x14ac:dyDescent="0.2">
      <c r="G5" s="569"/>
      <c r="I5" s="570"/>
      <c r="J5" s="570"/>
      <c r="K5" s="844"/>
      <c r="M5" s="569"/>
      <c r="N5" s="570"/>
      <c r="O5" s="570"/>
      <c r="P5" s="570"/>
      <c r="Q5" s="844"/>
      <c r="R5" s="571"/>
      <c r="W5" s="566" t="s">
        <v>178</v>
      </c>
      <c r="X5" s="444">
        <v>9.31</v>
      </c>
      <c r="Y5" s="444" t="s">
        <v>466</v>
      </c>
      <c r="Z5" s="572">
        <v>313</v>
      </c>
      <c r="AA5" s="573"/>
      <c r="AB5" s="574">
        <f>Z5*X5</f>
        <v>2914.03</v>
      </c>
      <c r="AD5" s="571"/>
    </row>
    <row r="6" spans="2:30" hidden="1" x14ac:dyDescent="0.2">
      <c r="G6" s="575"/>
      <c r="H6" s="576" t="s">
        <v>181</v>
      </c>
      <c r="I6" s="577" t="s">
        <v>182</v>
      </c>
      <c r="J6" s="577" t="s">
        <v>183</v>
      </c>
      <c r="K6" s="845" t="s">
        <v>184</v>
      </c>
      <c r="M6" s="575"/>
      <c r="N6" s="576" t="s">
        <v>181</v>
      </c>
      <c r="O6" s="577" t="s">
        <v>182</v>
      </c>
      <c r="P6" s="577" t="s">
        <v>183</v>
      </c>
      <c r="Q6" s="845" t="s">
        <v>184</v>
      </c>
      <c r="R6" s="579"/>
      <c r="W6" s="580"/>
      <c r="X6" s="581"/>
      <c r="Y6" s="581"/>
      <c r="Z6" s="581"/>
      <c r="AA6" s="581"/>
      <c r="AB6" s="582"/>
      <c r="AD6" s="579"/>
    </row>
    <row r="7" spans="2:30" hidden="1" x14ac:dyDescent="0.2">
      <c r="G7" s="569" t="s">
        <v>185</v>
      </c>
      <c r="H7" s="583">
        <v>64.5</v>
      </c>
      <c r="I7" s="570">
        <v>52598.04</v>
      </c>
      <c r="J7" s="584">
        <f>H4/H7</f>
        <v>1.2868217054263567</v>
      </c>
      <c r="K7" s="846">
        <f>J7*I7</f>
        <v>67684.299534883728</v>
      </c>
      <c r="M7" s="569" t="s">
        <v>185</v>
      </c>
      <c r="N7" s="583">
        <v>36.07971899816738</v>
      </c>
      <c r="O7" s="570">
        <v>52598.04</v>
      </c>
      <c r="P7" s="584">
        <f>N4/N7</f>
        <v>1.2749544973544973</v>
      </c>
      <c r="Q7" s="846">
        <f>P7*O7</f>
        <v>67060.107650031743</v>
      </c>
      <c r="R7" s="586"/>
      <c r="W7" s="587"/>
      <c r="X7" s="618"/>
      <c r="Y7" s="618"/>
      <c r="Z7" s="588" t="s">
        <v>182</v>
      </c>
      <c r="AA7" s="588" t="s">
        <v>183</v>
      </c>
      <c r="AB7" s="589" t="s">
        <v>184</v>
      </c>
      <c r="AD7" s="586"/>
    </row>
    <row r="8" spans="2:30" hidden="1" x14ac:dyDescent="0.2">
      <c r="G8" s="590" t="s">
        <v>187</v>
      </c>
      <c r="H8" s="583">
        <v>10.37037037037037</v>
      </c>
      <c r="I8" s="570">
        <v>37018.99</v>
      </c>
      <c r="J8" s="584">
        <f>H4/H8</f>
        <v>8.0035714285714281</v>
      </c>
      <c r="K8" s="847">
        <f>J8*I8</f>
        <v>296284.13067857141</v>
      </c>
      <c r="M8" s="590" t="s">
        <v>187</v>
      </c>
      <c r="N8" s="592">
        <v>6.9909208819714665</v>
      </c>
      <c r="O8" s="570">
        <v>37018.99</v>
      </c>
      <c r="P8" s="584">
        <f>N4/N8</f>
        <v>6.5799628942486077</v>
      </c>
      <c r="Q8" s="847">
        <f>P8*O8</f>
        <v>243583.58058256024</v>
      </c>
      <c r="R8" s="593"/>
      <c r="W8" s="587" t="s">
        <v>185</v>
      </c>
      <c r="X8" s="516">
        <f>1/0.0071</f>
        <v>140.8450704225352</v>
      </c>
      <c r="Y8" s="618"/>
      <c r="Z8" s="594">
        <v>52598.04</v>
      </c>
      <c r="AA8" s="595">
        <f>9.31/140.8</f>
        <v>6.6122159090909086E-2</v>
      </c>
      <c r="AB8" s="596">
        <f>AA8*Z8</f>
        <v>3477.8959687499996</v>
      </c>
      <c r="AD8" s="593"/>
    </row>
    <row r="9" spans="2:30" hidden="1" x14ac:dyDescent="0.2">
      <c r="G9" s="597" t="s">
        <v>188</v>
      </c>
      <c r="H9" s="598"/>
      <c r="I9" s="598"/>
      <c r="J9" s="599">
        <f>SUM(J7:J8)</f>
        <v>9.2903931339977852</v>
      </c>
      <c r="K9" s="848">
        <f>SUM(K7:K8)</f>
        <v>363968.43021345511</v>
      </c>
      <c r="M9" s="597" t="s">
        <v>188</v>
      </c>
      <c r="N9" s="598"/>
      <c r="O9" s="598"/>
      <c r="P9" s="599">
        <f>SUM(P7:P8)</f>
        <v>7.854917391603105</v>
      </c>
      <c r="Q9" s="848">
        <f>SUM(Q7:Q8)</f>
        <v>310643.68823259196</v>
      </c>
      <c r="R9" s="600"/>
      <c r="W9" s="587" t="s">
        <v>187</v>
      </c>
      <c r="X9" s="516">
        <f>1/0.227</f>
        <v>4.4052863436123344</v>
      </c>
      <c r="Y9" s="618"/>
      <c r="Z9" s="594">
        <v>37018.99</v>
      </c>
      <c r="AA9" s="595">
        <f>9.31/4.4</f>
        <v>2.1159090909090907</v>
      </c>
      <c r="AB9" s="601">
        <f>AA9*Z9</f>
        <v>78328.817477272722</v>
      </c>
      <c r="AD9" s="600"/>
    </row>
    <row r="10" spans="2:30" hidden="1" x14ac:dyDescent="0.2">
      <c r="G10" s="602"/>
      <c r="H10" s="559"/>
      <c r="I10" s="576" t="s">
        <v>189</v>
      </c>
      <c r="J10" s="559"/>
      <c r="K10" s="849"/>
      <c r="M10" s="602"/>
      <c r="N10" s="559"/>
      <c r="O10" s="576" t="s">
        <v>189</v>
      </c>
      <c r="P10" s="559"/>
      <c r="Q10" s="849"/>
      <c r="R10" s="604"/>
      <c r="W10" s="605"/>
      <c r="X10" s="695"/>
      <c r="Y10" s="695"/>
      <c r="Z10" s="606"/>
      <c r="AA10" s="607">
        <f>SUM(AA8+AA9)</f>
        <v>2.1820312499999996</v>
      </c>
      <c r="AB10" s="608">
        <f>SUM(AB8+AB9)</f>
        <v>81806.713446022724</v>
      </c>
      <c r="AD10" s="604"/>
    </row>
    <row r="11" spans="2:30" hidden="1" x14ac:dyDescent="0.2">
      <c r="G11" s="575" t="s">
        <v>190</v>
      </c>
      <c r="I11" s="609">
        <v>0.23499999999999999</v>
      </c>
      <c r="J11" s="610"/>
      <c r="K11" s="846">
        <f>K9*I11</f>
        <v>85532.581100161944</v>
      </c>
      <c r="M11" s="575" t="s">
        <v>190</v>
      </c>
      <c r="O11" s="609">
        <v>0.23499999999999999</v>
      </c>
      <c r="P11" s="611" t="s">
        <v>191</v>
      </c>
      <c r="Q11" s="846">
        <f>Q9*O11</f>
        <v>73001.266734659104</v>
      </c>
      <c r="R11" s="586"/>
      <c r="W11" s="612"/>
      <c r="X11" s="613"/>
      <c r="Y11" s="613"/>
      <c r="Z11" s="565"/>
      <c r="AA11" s="613"/>
      <c r="AB11" s="614"/>
      <c r="AD11" s="586"/>
    </row>
    <row r="12" spans="2:30" hidden="1" x14ac:dyDescent="0.2">
      <c r="G12" s="575"/>
      <c r="I12" s="609"/>
      <c r="K12" s="849"/>
      <c r="M12" s="575"/>
      <c r="O12" s="609"/>
      <c r="Q12" s="849"/>
      <c r="R12" s="604"/>
      <c r="W12" s="587" t="s">
        <v>190</v>
      </c>
      <c r="X12" s="618"/>
      <c r="Y12" s="618"/>
      <c r="Z12" s="615">
        <v>0.23599999999999999</v>
      </c>
      <c r="AA12" s="616"/>
      <c r="AB12" s="596">
        <f>AB10*Z12</f>
        <v>19306.38437326136</v>
      </c>
      <c r="AD12" s="604"/>
    </row>
    <row r="13" spans="2:30" hidden="1" x14ac:dyDescent="0.2">
      <c r="G13" s="597" t="s">
        <v>192</v>
      </c>
      <c r="H13" s="598"/>
      <c r="I13" s="617"/>
      <c r="J13" s="598"/>
      <c r="K13" s="848">
        <f>SUM(K9:K11)</f>
        <v>449501.01131361705</v>
      </c>
      <c r="M13" s="597" t="s">
        <v>192</v>
      </c>
      <c r="N13" s="598"/>
      <c r="O13" s="617"/>
      <c r="P13" s="598"/>
      <c r="Q13" s="848">
        <f>SUM(Q9:Q11)</f>
        <v>383644.95496725105</v>
      </c>
      <c r="R13" s="600"/>
      <c r="W13" s="587"/>
      <c r="X13" s="618"/>
      <c r="Y13" s="618"/>
      <c r="Z13" s="615"/>
      <c r="AA13" s="618"/>
      <c r="AB13" s="614"/>
      <c r="AD13" s="600"/>
    </row>
    <row r="14" spans="2:30" hidden="1" x14ac:dyDescent="0.2">
      <c r="G14" s="575"/>
      <c r="I14" s="609"/>
      <c r="J14" s="576" t="s">
        <v>193</v>
      </c>
      <c r="K14" s="849"/>
      <c r="M14" s="575"/>
      <c r="O14" s="609"/>
      <c r="P14" s="576" t="s">
        <v>193</v>
      </c>
      <c r="Q14" s="849"/>
      <c r="R14" s="604"/>
      <c r="W14" s="619" t="s">
        <v>192</v>
      </c>
      <c r="X14" s="696"/>
      <c r="Y14" s="696"/>
      <c r="Z14" s="620"/>
      <c r="AA14" s="606"/>
      <c r="AB14" s="608">
        <f>SUM(AB10+AB12)</f>
        <v>101113.09781928408</v>
      </c>
      <c r="AD14" s="604"/>
    </row>
    <row r="15" spans="2:30" hidden="1" x14ac:dyDescent="0.2">
      <c r="G15" s="575" t="s">
        <v>194</v>
      </c>
      <c r="I15" s="609"/>
      <c r="J15" s="621">
        <v>5.41</v>
      </c>
      <c r="K15" s="846">
        <f>J15*K4</f>
        <v>140097.36000000002</v>
      </c>
      <c r="M15" s="575" t="s">
        <v>194</v>
      </c>
      <c r="O15" s="609"/>
      <c r="P15" s="621">
        <v>5.41</v>
      </c>
      <c r="Q15" s="846">
        <f>P15*Q4</f>
        <v>77644.320000000007</v>
      </c>
      <c r="R15" s="586"/>
      <c r="W15" s="587"/>
      <c r="X15" s="618"/>
      <c r="Y15" s="618"/>
      <c r="Z15" s="615"/>
      <c r="AA15" s="565" t="s">
        <v>193</v>
      </c>
      <c r="AB15" s="614"/>
      <c r="AD15" s="586"/>
    </row>
    <row r="16" spans="2:30" hidden="1" x14ac:dyDescent="0.2">
      <c r="G16" s="575" t="s">
        <v>195</v>
      </c>
      <c r="I16" s="609"/>
      <c r="J16" s="621">
        <v>3.894876072670558</v>
      </c>
      <c r="K16" s="846">
        <f>J16*K4</f>
        <v>100861.71077787677</v>
      </c>
      <c r="M16" s="575" t="s">
        <v>195</v>
      </c>
      <c r="O16" s="609"/>
      <c r="P16" s="621">
        <v>3.894876072670558</v>
      </c>
      <c r="Q16" s="846">
        <f>P16*Q4</f>
        <v>55899.261394967849</v>
      </c>
      <c r="R16" s="586"/>
      <c r="W16" s="587" t="s">
        <v>194</v>
      </c>
      <c r="X16" s="618"/>
      <c r="Y16" s="618"/>
      <c r="Z16" s="615"/>
      <c r="AA16" s="622">
        <v>13.09</v>
      </c>
      <c r="AB16" s="596">
        <f>AB5*AA16</f>
        <v>38144.652699999999</v>
      </c>
      <c r="AD16" s="586"/>
    </row>
    <row r="17" spans="2:33" hidden="1" x14ac:dyDescent="0.2">
      <c r="G17" s="623" t="s">
        <v>196</v>
      </c>
      <c r="H17" s="624"/>
      <c r="I17" s="625"/>
      <c r="J17" s="626"/>
      <c r="K17" s="850">
        <f>SUM(K13:K16)</f>
        <v>690460.08209149388</v>
      </c>
      <c r="M17" s="623" t="s">
        <v>196</v>
      </c>
      <c r="N17" s="624"/>
      <c r="O17" s="625"/>
      <c r="P17" s="626"/>
      <c r="Q17" s="850">
        <f>SUM(Q13:Q16)</f>
        <v>517188.5363622189</v>
      </c>
      <c r="R17" s="586"/>
      <c r="W17" s="587" t="s">
        <v>195</v>
      </c>
      <c r="X17" s="618"/>
      <c r="Y17" s="618"/>
      <c r="Z17" s="615"/>
      <c r="AA17" s="622">
        <v>7.07</v>
      </c>
      <c r="AB17" s="596">
        <f>AB5*AA17</f>
        <v>20602.192100000004</v>
      </c>
      <c r="AD17" s="586"/>
    </row>
    <row r="18" spans="2:33" hidden="1" x14ac:dyDescent="0.2">
      <c r="G18" s="575" t="s">
        <v>197</v>
      </c>
      <c r="I18" s="609">
        <v>0.13452840572852637</v>
      </c>
      <c r="K18" s="846">
        <f>K17*I18</f>
        <v>92886.494062956117</v>
      </c>
      <c r="M18" s="575" t="s">
        <v>197</v>
      </c>
      <c r="O18" s="609">
        <v>0.13452840572852637</v>
      </c>
      <c r="Q18" s="846">
        <f>Q17*O18</f>
        <v>69576.549257879291</v>
      </c>
      <c r="R18" s="586"/>
      <c r="W18" s="619" t="s">
        <v>196</v>
      </c>
      <c r="X18" s="696"/>
      <c r="Y18" s="696"/>
      <c r="Z18" s="627"/>
      <c r="AA18" s="628"/>
      <c r="AB18" s="629">
        <f>SUM(AB14+AB16+AB17)</f>
        <v>159859.94261928409</v>
      </c>
      <c r="AD18" s="586"/>
    </row>
    <row r="19" spans="2:33" ht="13.5" hidden="1" thickBot="1" x14ac:dyDescent="0.25">
      <c r="G19" s="630" t="s">
        <v>198</v>
      </c>
      <c r="H19" s="631"/>
      <c r="I19" s="632"/>
      <c r="J19" s="631"/>
      <c r="K19" s="851">
        <f>SUM(K17:K18)</f>
        <v>783346.57615444995</v>
      </c>
      <c r="M19" s="630" t="s">
        <v>198</v>
      </c>
      <c r="N19" s="631"/>
      <c r="O19" s="632"/>
      <c r="P19" s="631"/>
      <c r="Q19" s="851">
        <f>SUM(Q17:Q18)</f>
        <v>586765.08562009817</v>
      </c>
      <c r="R19" s="633"/>
      <c r="W19" s="587" t="s">
        <v>197</v>
      </c>
      <c r="X19" s="618"/>
      <c r="Y19" s="618"/>
      <c r="Z19" s="615">
        <v>0.21970000000000001</v>
      </c>
      <c r="AA19" s="618"/>
      <c r="AB19" s="596">
        <f>AB18*Z19</f>
        <v>35121.229393456713</v>
      </c>
      <c r="AD19" s="633"/>
    </row>
    <row r="20" spans="2:33" ht="13.5" hidden="1" thickBot="1" x14ac:dyDescent="0.25">
      <c r="G20" s="602" t="s">
        <v>199</v>
      </c>
      <c r="I20" s="634"/>
      <c r="K20" s="846">
        <f>K19/K4</f>
        <v>30.249713320761892</v>
      </c>
      <c r="M20" s="602" t="s">
        <v>199</v>
      </c>
      <c r="O20" s="634"/>
      <c r="Q20" s="846">
        <f>Q19/Q4</f>
        <v>40.88385490664006</v>
      </c>
      <c r="R20" s="635"/>
      <c r="W20" s="636" t="s">
        <v>198</v>
      </c>
      <c r="X20" s="697"/>
      <c r="Y20" s="697"/>
      <c r="Z20" s="637"/>
      <c r="AA20" s="638"/>
      <c r="AB20" s="639">
        <f>SUM(AB18+AB19)</f>
        <v>194981.1720127408</v>
      </c>
      <c r="AD20" s="635"/>
    </row>
    <row r="21" spans="2:33" s="559" customFormat="1" ht="13.5" hidden="1" thickBot="1" x14ac:dyDescent="0.25">
      <c r="G21" s="640" t="s">
        <v>200</v>
      </c>
      <c r="H21" s="641"/>
      <c r="I21" s="642">
        <v>4.1099999999999998E-2</v>
      </c>
      <c r="J21" s="643"/>
      <c r="K21" s="852">
        <f>ROUND(((K20*I21)+K20),2)</f>
        <v>31.49</v>
      </c>
      <c r="M21" s="640" t="s">
        <v>200</v>
      </c>
      <c r="N21" s="641"/>
      <c r="O21" s="642">
        <v>4.1099999999999998E-2</v>
      </c>
      <c r="P21" s="643"/>
      <c r="Q21" s="852">
        <f>ROUND(((Q20*O21)+Q20),2)</f>
        <v>42.56</v>
      </c>
      <c r="R21" s="644"/>
      <c r="W21" s="587" t="s">
        <v>199</v>
      </c>
      <c r="X21" s="618"/>
      <c r="Y21" s="618"/>
      <c r="Z21" s="645"/>
      <c r="AA21" s="618"/>
      <c r="AB21" s="646">
        <f>AB20/AB5</f>
        <v>66.911175249651095</v>
      </c>
      <c r="AD21" s="644"/>
    </row>
    <row r="22" spans="2:33" ht="13.5" hidden="1" thickBot="1" x14ac:dyDescent="0.25">
      <c r="M22" s="559"/>
      <c r="N22" s="559"/>
      <c r="O22" s="559"/>
      <c r="P22" s="559"/>
      <c r="Q22" s="670"/>
      <c r="W22" s="647" t="s">
        <v>201</v>
      </c>
      <c r="X22" s="698"/>
      <c r="Y22" s="698"/>
      <c r="Z22" s="648">
        <v>4.1099999999999998E-2</v>
      </c>
      <c r="AA22" s="649"/>
      <c r="AB22" s="650">
        <f>ROUND((AB21*Z22)+AB21,2)</f>
        <v>69.66</v>
      </c>
    </row>
    <row r="23" spans="2:33" hidden="1" x14ac:dyDescent="0.2">
      <c r="M23" s="559"/>
      <c r="N23" s="559"/>
      <c r="O23" s="559"/>
      <c r="P23" s="559"/>
      <c r="Q23" s="670"/>
      <c r="S23" s="613"/>
      <c r="T23" s="651"/>
      <c r="U23" s="652"/>
      <c r="V23" s="644"/>
    </row>
    <row r="24" spans="2:33" x14ac:dyDescent="0.2">
      <c r="M24" s="559"/>
      <c r="N24" s="559"/>
      <c r="O24" s="559"/>
      <c r="P24" s="559"/>
      <c r="Q24" s="670"/>
      <c r="S24" s="613"/>
      <c r="T24" s="651"/>
      <c r="U24" s="652"/>
      <c r="V24" s="644"/>
    </row>
    <row r="25" spans="2:33" ht="13.5" thickBot="1" x14ac:dyDescent="0.25">
      <c r="M25" s="559"/>
      <c r="N25" s="559"/>
      <c r="O25" s="559"/>
      <c r="P25" s="559"/>
      <c r="Q25" s="670"/>
      <c r="S25" s="613"/>
      <c r="T25" s="651"/>
      <c r="U25" s="652"/>
      <c r="V25" s="644"/>
    </row>
    <row r="26" spans="2:33" ht="35.25" customHeight="1" thickBot="1" x14ac:dyDescent="0.25">
      <c r="B26" s="792"/>
      <c r="C26" s="793" t="s">
        <v>260</v>
      </c>
      <c r="D26" s="793" t="s">
        <v>199</v>
      </c>
      <c r="E26" s="794" t="s">
        <v>501</v>
      </c>
      <c r="G26" s="967" t="s">
        <v>202</v>
      </c>
      <c r="H26" s="968"/>
      <c r="I26" s="968"/>
      <c r="J26" s="968"/>
      <c r="K26" s="969"/>
      <c r="L26" s="805"/>
      <c r="M26" s="964" t="s">
        <v>203</v>
      </c>
      <c r="N26" s="965"/>
      <c r="O26" s="965"/>
      <c r="P26" s="965"/>
      <c r="Q26" s="966"/>
      <c r="R26" s="806"/>
      <c r="S26" s="964" t="s">
        <v>228</v>
      </c>
      <c r="T26" s="965"/>
      <c r="U26" s="965"/>
      <c r="V26" s="965"/>
      <c r="W26" s="966"/>
      <c r="X26" s="805"/>
      <c r="Y26" s="967" t="s">
        <v>180</v>
      </c>
      <c r="Z26" s="968"/>
      <c r="AA26" s="968"/>
      <c r="AB26" s="968"/>
      <c r="AC26" s="969"/>
      <c r="AE26" s="950" t="s">
        <v>204</v>
      </c>
      <c r="AF26" s="951"/>
      <c r="AG26" s="952"/>
    </row>
    <row r="27" spans="2:33" ht="13.9" customHeight="1" thickBot="1" x14ac:dyDescent="0.25">
      <c r="B27" s="795" t="s">
        <v>503</v>
      </c>
      <c r="C27" s="798">
        <v>80.064236863197451</v>
      </c>
      <c r="D27" s="802">
        <f>K47</f>
        <v>82.041462266284356</v>
      </c>
      <c r="E27" s="897">
        <f>(D27-C27)/C27</f>
        <v>2.4695488030009087E-2</v>
      </c>
      <c r="G27" s="726" t="s">
        <v>461</v>
      </c>
      <c r="H27" s="734">
        <f>AVERAGE('[15]FY15 days &amp; attendance'!Q34:Q36)</f>
        <v>25.333333333333332</v>
      </c>
      <c r="I27" s="728" t="s">
        <v>179</v>
      </c>
      <c r="J27" s="729">
        <v>272</v>
      </c>
      <c r="K27" s="853">
        <f>H27*J27</f>
        <v>6890.6666666666661</v>
      </c>
      <c r="M27" s="726" t="s">
        <v>461</v>
      </c>
      <c r="N27" s="734">
        <f>AVERAGE('[15]FY15 days &amp; attendance'!Q5:Q33)</f>
        <v>41.068965517241381</v>
      </c>
      <c r="O27" s="728" t="s">
        <v>179</v>
      </c>
      <c r="P27" s="729">
        <v>272</v>
      </c>
      <c r="Q27" s="853">
        <f>P27*N27</f>
        <v>11170.758620689656</v>
      </c>
      <c r="R27" s="568"/>
      <c r="S27" s="726" t="s">
        <v>461</v>
      </c>
      <c r="T27" s="727">
        <f>H4</f>
        <v>83</v>
      </c>
      <c r="U27" s="728" t="s">
        <v>179</v>
      </c>
      <c r="V27" s="729">
        <v>272</v>
      </c>
      <c r="W27" s="730">
        <f>V27*T27</f>
        <v>22576</v>
      </c>
      <c r="Y27" s="726" t="s">
        <v>461</v>
      </c>
      <c r="Z27" s="731">
        <v>10</v>
      </c>
      <c r="AA27" s="775" t="str">
        <f>'[16]Narrowed, &amp; an MV-specific modl'!$C$33</f>
        <v>Days:</v>
      </c>
      <c r="AB27" s="732">
        <v>272</v>
      </c>
      <c r="AC27" s="733">
        <f>Z27*AB27</f>
        <v>2720</v>
      </c>
      <c r="AE27" s="960" t="s">
        <v>205</v>
      </c>
      <c r="AF27" s="961"/>
      <c r="AG27" s="552" t="s">
        <v>206</v>
      </c>
    </row>
    <row r="28" spans="2:33" x14ac:dyDescent="0.2">
      <c r="B28" s="795" t="s">
        <v>502</v>
      </c>
      <c r="C28" s="798">
        <v>76.722949397666497</v>
      </c>
      <c r="D28" s="802">
        <f>Q47</f>
        <v>78.859889400100286</v>
      </c>
      <c r="E28" s="897">
        <f t="shared" ref="E28:E30" si="0">(D28-C28)/C28</f>
        <v>2.7852683182938005E-2</v>
      </c>
      <c r="G28" s="575"/>
      <c r="H28" s="576" t="s">
        <v>181</v>
      </c>
      <c r="I28" s="577" t="s">
        <v>182</v>
      </c>
      <c r="J28" s="577" t="s">
        <v>183</v>
      </c>
      <c r="K28" s="845" t="s">
        <v>184</v>
      </c>
      <c r="M28" s="575"/>
      <c r="N28" s="576" t="s">
        <v>181</v>
      </c>
      <c r="O28" s="577" t="s">
        <v>182</v>
      </c>
      <c r="P28" s="577" t="s">
        <v>183</v>
      </c>
      <c r="Q28" s="845" t="s">
        <v>184</v>
      </c>
      <c r="R28" s="571"/>
      <c r="S28" s="575"/>
      <c r="T28" s="576" t="s">
        <v>181</v>
      </c>
      <c r="U28" s="577" t="s">
        <v>182</v>
      </c>
      <c r="V28" s="577" t="s">
        <v>183</v>
      </c>
      <c r="W28" s="578" t="s">
        <v>184</v>
      </c>
      <c r="Y28" s="587"/>
      <c r="Z28" s="565" t="s">
        <v>186</v>
      </c>
      <c r="AA28" s="588" t="s">
        <v>182</v>
      </c>
      <c r="AB28" s="588" t="s">
        <v>183</v>
      </c>
      <c r="AC28" s="589" t="s">
        <v>184</v>
      </c>
      <c r="AE28" s="653" t="s">
        <v>207</v>
      </c>
      <c r="AF28" s="654">
        <f>'M2024 BLS SALARY CHART (53 PCT)'!C22</f>
        <v>81486.911999999997</v>
      </c>
      <c r="AG28" s="553" t="s">
        <v>543</v>
      </c>
    </row>
    <row r="29" spans="2:33" x14ac:dyDescent="0.2">
      <c r="B29" s="795" t="s">
        <v>504</v>
      </c>
      <c r="C29" s="797">
        <v>57.163607674011736</v>
      </c>
      <c r="D29" s="802">
        <f>W47</f>
        <v>58.778530014170713</v>
      </c>
      <c r="E29" s="897">
        <f t="shared" si="0"/>
        <v>2.8250882088625907E-2</v>
      </c>
      <c r="G29" s="569" t="str">
        <f>AE28</f>
        <v>Management</v>
      </c>
      <c r="H29" s="583">
        <f>N7</f>
        <v>36.07971899816738</v>
      </c>
      <c r="I29" s="570">
        <f>AF28</f>
        <v>81486.911999999997</v>
      </c>
      <c r="J29" s="584">
        <v>1.3</v>
      </c>
      <c r="K29" s="846">
        <f>J29*I29</f>
        <v>105932.9856</v>
      </c>
      <c r="M29" s="569" t="str">
        <f>AE28</f>
        <v>Management</v>
      </c>
      <c r="N29" s="583">
        <f>N7</f>
        <v>36.07971899816738</v>
      </c>
      <c r="O29" s="570">
        <f>AF28</f>
        <v>81486.911999999997</v>
      </c>
      <c r="P29" s="584">
        <f>P7</f>
        <v>1.2749544973544973</v>
      </c>
      <c r="Q29" s="846">
        <f>P29*O29</f>
        <v>103892.10492993015</v>
      </c>
      <c r="R29" s="579"/>
      <c r="S29" s="569" t="str">
        <f>AE28</f>
        <v>Management</v>
      </c>
      <c r="T29" s="583">
        <f>H7</f>
        <v>64.5</v>
      </c>
      <c r="U29" s="570">
        <f>AF28</f>
        <v>81486.911999999997</v>
      </c>
      <c r="V29" s="584">
        <f>J7</f>
        <v>1.2868217054263567</v>
      </c>
      <c r="W29" s="585">
        <f>V29*U29</f>
        <v>104859.12706976745</v>
      </c>
      <c r="Y29" s="580" t="str">
        <f>AE28</f>
        <v>Management</v>
      </c>
      <c r="Z29" s="808">
        <f>X8</f>
        <v>140.8450704225352</v>
      </c>
      <c r="AA29" s="809">
        <f>AF28</f>
        <v>81486.911999999997</v>
      </c>
      <c r="AB29" s="595">
        <f>AA8</f>
        <v>6.6122159090909086E-2</v>
      </c>
      <c r="AC29" s="596">
        <f>AB29*AA29</f>
        <v>5388.0905590909088</v>
      </c>
      <c r="AE29" s="653" t="s">
        <v>208</v>
      </c>
      <c r="AF29" s="654">
        <f>'M2024 BLS SALARY CHART (53 PCT)'!C8</f>
        <v>56388.633600000001</v>
      </c>
      <c r="AG29" s="553" t="s">
        <v>543</v>
      </c>
    </row>
    <row r="30" spans="2:33" ht="13.5" thickBot="1" x14ac:dyDescent="0.25">
      <c r="B30" s="799" t="s">
        <v>505</v>
      </c>
      <c r="C30" s="800">
        <v>99.918736226904258</v>
      </c>
      <c r="D30" s="803">
        <f>AC47</f>
        <v>103.14037321418488</v>
      </c>
      <c r="E30" s="898">
        <f t="shared" si="0"/>
        <v>3.2242571402871248E-2</v>
      </c>
      <c r="G30" s="569" t="str">
        <f>AE29</f>
        <v>Direct Care III</v>
      </c>
      <c r="H30" s="962">
        <f>N8</f>
        <v>6.9909208819714665</v>
      </c>
      <c r="I30" s="570">
        <f>AF29</f>
        <v>56388.633600000001</v>
      </c>
      <c r="J30" s="584">
        <v>3.6</v>
      </c>
      <c r="K30" s="846">
        <f>J30*I30</f>
        <v>202999.08096000002</v>
      </c>
      <c r="M30" s="569" t="str">
        <f>AE29</f>
        <v>Direct Care III</v>
      </c>
      <c r="N30" s="963">
        <v>7</v>
      </c>
      <c r="O30" s="570">
        <f>AF29</f>
        <v>56388.633600000001</v>
      </c>
      <c r="P30" s="584">
        <v>6.6</v>
      </c>
      <c r="Q30" s="846">
        <f>P30*O30</f>
        <v>372164.98176</v>
      </c>
      <c r="R30" s="655"/>
      <c r="S30" s="569" t="str">
        <f>AE29</f>
        <v>Direct Care III</v>
      </c>
      <c r="T30" s="955">
        <v>8.5</v>
      </c>
      <c r="U30" s="570">
        <f>AF29</f>
        <v>56388.633600000001</v>
      </c>
      <c r="V30" s="584">
        <v>9.6</v>
      </c>
      <c r="W30" s="585">
        <f>V30*U30</f>
        <v>541330.88255999994</v>
      </c>
      <c r="Y30" s="580" t="str">
        <f>AE29</f>
        <v>Direct Care III</v>
      </c>
      <c r="Z30" s="956">
        <v>4.4000000000000004</v>
      </c>
      <c r="AA30" s="809">
        <f>AF29</f>
        <v>56388.633600000001</v>
      </c>
      <c r="AB30" s="595">
        <v>2.1</v>
      </c>
      <c r="AC30" s="596">
        <f>AB30*AA30</f>
        <v>118416.13056000001</v>
      </c>
      <c r="AE30" s="656" t="s">
        <v>498</v>
      </c>
      <c r="AF30" s="654">
        <f>'M2024 BLS SALARY CHART (53 PCT)'!C6</f>
        <v>46842.432000000008</v>
      </c>
      <c r="AG30" s="553" t="s">
        <v>543</v>
      </c>
    </row>
    <row r="31" spans="2:33" ht="15.75" customHeight="1" thickBot="1" x14ac:dyDescent="0.3">
      <c r="G31" s="590" t="s">
        <v>499</v>
      </c>
      <c r="H31" s="962"/>
      <c r="I31" s="570">
        <f>AF30</f>
        <v>46842.432000000008</v>
      </c>
      <c r="J31" s="584">
        <v>0</v>
      </c>
      <c r="K31" s="847">
        <f>J31*I31</f>
        <v>0</v>
      </c>
      <c r="M31" s="590" t="s">
        <v>499</v>
      </c>
      <c r="N31" s="963"/>
      <c r="O31" s="570">
        <f>AF30</f>
        <v>46842.432000000008</v>
      </c>
      <c r="P31" s="584">
        <v>0</v>
      </c>
      <c r="Q31" s="847">
        <f>P31*O31</f>
        <v>0</v>
      </c>
      <c r="R31" s="658"/>
      <c r="S31" s="590" t="s">
        <v>499</v>
      </c>
      <c r="T31" s="955"/>
      <c r="U31" s="570">
        <f>AF30</f>
        <v>46842.432000000008</v>
      </c>
      <c r="V31" s="584">
        <v>0</v>
      </c>
      <c r="W31" s="591">
        <f>V31*U31</f>
        <v>0</v>
      </c>
      <c r="Y31" s="590" t="s">
        <v>499</v>
      </c>
      <c r="Z31" s="956"/>
      <c r="AA31" s="809">
        <f>AF30</f>
        <v>46842.432000000008</v>
      </c>
      <c r="AB31" s="595">
        <v>0</v>
      </c>
      <c r="AC31" s="601">
        <f>AB31*AA31</f>
        <v>0</v>
      </c>
      <c r="AE31" s="957" t="s">
        <v>212</v>
      </c>
      <c r="AF31" s="958"/>
      <c r="AG31" s="959"/>
    </row>
    <row r="32" spans="2:33" ht="15.75" customHeight="1" x14ac:dyDescent="0.2">
      <c r="G32" s="590"/>
      <c r="H32" s="662"/>
      <c r="I32" s="764"/>
      <c r="J32" s="765"/>
      <c r="K32" s="854"/>
      <c r="M32" s="767"/>
      <c r="N32" s="768"/>
      <c r="O32" s="764"/>
      <c r="P32" s="765"/>
      <c r="Q32" s="854"/>
      <c r="R32" s="658"/>
      <c r="S32" s="767"/>
      <c r="T32" s="769"/>
      <c r="U32" s="764"/>
      <c r="V32" s="765"/>
      <c r="W32" s="766"/>
      <c r="Y32" s="770"/>
      <c r="Z32" s="771"/>
      <c r="AA32" s="772"/>
      <c r="AB32" s="773"/>
      <c r="AC32" s="774"/>
      <c r="AE32" s="550"/>
      <c r="AF32" s="551"/>
      <c r="AG32" s="549"/>
    </row>
    <row r="33" spans="2:33" ht="15.75" customHeight="1" x14ac:dyDescent="0.2">
      <c r="G33" s="761" t="s">
        <v>494</v>
      </c>
      <c r="H33" s="657"/>
      <c r="I33" s="570"/>
      <c r="J33" s="584">
        <f>SUM(J29:J31)</f>
        <v>4.9000000000000004</v>
      </c>
      <c r="K33" s="847">
        <f>SUM(K29:K31)</f>
        <v>308932.06656000001</v>
      </c>
      <c r="M33" s="761" t="s">
        <v>494</v>
      </c>
      <c r="N33" s="760"/>
      <c r="O33" s="570"/>
      <c r="P33" s="584">
        <f>SUM(P29:P31)</f>
        <v>7.8749544973544969</v>
      </c>
      <c r="Q33" s="847">
        <f>SUM(Q29:Q31)</f>
        <v>476057.08668993018</v>
      </c>
      <c r="R33" s="658"/>
      <c r="S33" s="761" t="s">
        <v>494</v>
      </c>
      <c r="T33" s="759"/>
      <c r="U33" s="570"/>
      <c r="V33" s="584">
        <f>SUM(V29:V31)</f>
        <v>10.886821705426357</v>
      </c>
      <c r="W33" s="591">
        <f>SUM(W29:W31)</f>
        <v>646190.00962976739</v>
      </c>
      <c r="Y33" s="761" t="s">
        <v>494</v>
      </c>
      <c r="Z33" s="810"/>
      <c r="AA33" s="809"/>
      <c r="AB33" s="584">
        <f>SUM(AB29:AB31)</f>
        <v>2.166122159090909</v>
      </c>
      <c r="AC33" s="591">
        <f>SUM(AC29:AC31)</f>
        <v>123804.22111909091</v>
      </c>
      <c r="AE33" s="554" t="s">
        <v>213</v>
      </c>
      <c r="AF33" s="661">
        <f>'M2024 BLS SALARY CHART (53 PCT)'!C40</f>
        <v>0.24970000000000001</v>
      </c>
      <c r="AG33" s="553" t="s">
        <v>263</v>
      </c>
    </row>
    <row r="34" spans="2:33" ht="14.25" x14ac:dyDescent="0.2">
      <c r="G34" s="762" t="s">
        <v>190</v>
      </c>
      <c r="H34" s="657"/>
      <c r="I34" s="712">
        <f>AF33</f>
        <v>0.24970000000000001</v>
      </c>
      <c r="J34" s="584"/>
      <c r="K34" s="847">
        <f>K33*I34</f>
        <v>77140.337020032006</v>
      </c>
      <c r="M34" s="762" t="s">
        <v>190</v>
      </c>
      <c r="N34" s="657"/>
      <c r="O34" s="712">
        <f>AF33</f>
        <v>0.24970000000000001</v>
      </c>
      <c r="P34" s="584"/>
      <c r="Q34" s="847">
        <f>Q33*O34</f>
        <v>118871.45454647556</v>
      </c>
      <c r="R34" s="659"/>
      <c r="S34" s="762" t="s">
        <v>190</v>
      </c>
      <c r="T34" s="657"/>
      <c r="U34" s="712">
        <f>AF33</f>
        <v>0.24970000000000001</v>
      </c>
      <c r="V34" s="584"/>
      <c r="W34" s="591">
        <f>W33*U34</f>
        <v>161353.64540455292</v>
      </c>
      <c r="Y34" s="762" t="s">
        <v>190</v>
      </c>
      <c r="Z34" s="657"/>
      <c r="AA34" s="716">
        <f>AF34</f>
        <v>0.24970000000000001</v>
      </c>
      <c r="AB34" s="584"/>
      <c r="AC34" s="591">
        <f>AC33*AA34</f>
        <v>30913.914013437003</v>
      </c>
      <c r="AE34" s="554" t="s">
        <v>215</v>
      </c>
      <c r="AF34" s="661">
        <f>'M2024 BLS SALARY CHART (53 PCT)'!C40</f>
        <v>0.24970000000000001</v>
      </c>
      <c r="AG34" s="553" t="s">
        <v>263</v>
      </c>
    </row>
    <row r="35" spans="2:33" ht="13.15" customHeight="1" thickBot="1" x14ac:dyDescent="0.3">
      <c r="G35" s="763" t="s">
        <v>495</v>
      </c>
      <c r="H35" s="777"/>
      <c r="I35" s="778"/>
      <c r="J35" s="779"/>
      <c r="K35" s="855">
        <f>SUM(K33:K34)</f>
        <v>386072.403580032</v>
      </c>
      <c r="M35" s="763" t="s">
        <v>495</v>
      </c>
      <c r="N35" s="777"/>
      <c r="O35" s="778"/>
      <c r="P35" s="779"/>
      <c r="Q35" s="855">
        <f>SUM(Q33:Q34)</f>
        <v>594928.54123640573</v>
      </c>
      <c r="R35" s="660"/>
      <c r="S35" s="763" t="s">
        <v>495</v>
      </c>
      <c r="T35" s="777"/>
      <c r="U35" s="778"/>
      <c r="V35" s="779"/>
      <c r="W35" s="780">
        <f>SUM(W33:W34)</f>
        <v>807543.65503432031</v>
      </c>
      <c r="Y35" s="763" t="s">
        <v>495</v>
      </c>
      <c r="Z35" s="777"/>
      <c r="AA35" s="781"/>
      <c r="AB35" s="779"/>
      <c r="AC35" s="780">
        <f>SUM(AC33:AC34)</f>
        <v>154718.13513252791</v>
      </c>
      <c r="AE35" s="555" t="s">
        <v>216</v>
      </c>
      <c r="AF35" s="842">
        <f>9.58*(1+2.71%)</f>
        <v>9.8396179999999998</v>
      </c>
      <c r="AG35" s="553" t="s">
        <v>542</v>
      </c>
    </row>
    <row r="36" spans="2:33" ht="13.15" customHeight="1" thickTop="1" x14ac:dyDescent="0.25">
      <c r="G36" s="782"/>
      <c r="H36" s="657"/>
      <c r="I36" s="712"/>
      <c r="J36" s="584"/>
      <c r="K36" s="856"/>
      <c r="M36" s="782"/>
      <c r="N36" s="657"/>
      <c r="O36" s="712"/>
      <c r="P36" s="584"/>
      <c r="Q36" s="856"/>
      <c r="R36" s="660"/>
      <c r="S36" s="782"/>
      <c r="T36" s="657"/>
      <c r="U36" s="712"/>
      <c r="V36" s="584"/>
      <c r="W36" s="776"/>
      <c r="Y36" s="782"/>
      <c r="Z36" s="657"/>
      <c r="AA36" s="716"/>
      <c r="AB36" s="584"/>
      <c r="AC36" s="776"/>
      <c r="AE36" s="555" t="s">
        <v>218</v>
      </c>
      <c r="AF36" s="842">
        <f>4.72+(1*2.71%)</f>
        <v>4.7470999999999997</v>
      </c>
      <c r="AG36" s="553" t="s">
        <v>542</v>
      </c>
    </row>
    <row r="37" spans="2:33" ht="13.15" customHeight="1" x14ac:dyDescent="0.25">
      <c r="G37" s="782" t="s">
        <v>496</v>
      </c>
      <c r="I37" s="609"/>
      <c r="J37" s="576" t="s">
        <v>214</v>
      </c>
      <c r="K37" s="849"/>
      <c r="M37" s="782" t="s">
        <v>496</v>
      </c>
      <c r="O37" s="609"/>
      <c r="P37" s="576" t="s">
        <v>214</v>
      </c>
      <c r="Q37" s="849"/>
      <c r="R37" s="604"/>
      <c r="S37" s="782" t="s">
        <v>496</v>
      </c>
      <c r="U37" s="609"/>
      <c r="V37" s="576" t="s">
        <v>214</v>
      </c>
      <c r="W37" s="603"/>
      <c r="Y37" s="782" t="s">
        <v>496</v>
      </c>
      <c r="Z37" s="618"/>
      <c r="AA37" s="615"/>
      <c r="AB37" s="576" t="s">
        <v>214</v>
      </c>
      <c r="AC37" s="614"/>
      <c r="AE37" s="555" t="s">
        <v>219</v>
      </c>
      <c r="AF37" s="663">
        <f>19.7*(1+2.71%)</f>
        <v>20.233869999999996</v>
      </c>
      <c r="AG37" s="553" t="s">
        <v>542</v>
      </c>
    </row>
    <row r="38" spans="2:33" x14ac:dyDescent="0.2">
      <c r="G38" s="575" t="s">
        <v>194</v>
      </c>
      <c r="I38" s="609"/>
      <c r="J38" s="621">
        <f>AF35</f>
        <v>9.8396179999999998</v>
      </c>
      <c r="K38" s="846">
        <f>K27*J38</f>
        <v>67801.527765333332</v>
      </c>
      <c r="M38" s="575" t="s">
        <v>194</v>
      </c>
      <c r="O38" s="609"/>
      <c r="P38" s="621">
        <f>AF35</f>
        <v>9.8396179999999998</v>
      </c>
      <c r="Q38" s="846">
        <f>P38*Q27</f>
        <v>109915.9975977931</v>
      </c>
      <c r="R38" s="600"/>
      <c r="S38" s="575" t="s">
        <v>194</v>
      </c>
      <c r="U38" s="609"/>
      <c r="V38" s="621">
        <f>AF35</f>
        <v>9.8396179999999998</v>
      </c>
      <c r="W38" s="585">
        <f>V38*W27</f>
        <v>222139.215968</v>
      </c>
      <c r="Y38" s="587" t="s">
        <v>194</v>
      </c>
      <c r="Z38" s="618"/>
      <c r="AA38" s="615"/>
      <c r="AB38" s="622">
        <f>AF37</f>
        <v>20.233869999999996</v>
      </c>
      <c r="AC38" s="596">
        <f>AB38*AC27</f>
        <v>55036.126399999986</v>
      </c>
      <c r="AE38" s="555" t="s">
        <v>220</v>
      </c>
      <c r="AF38" s="663">
        <f>11.56*(1+2.71%)</f>
        <v>11.873275999999999</v>
      </c>
      <c r="AG38" s="553" t="s">
        <v>542</v>
      </c>
    </row>
    <row r="39" spans="2:33" ht="16.5" customHeight="1" x14ac:dyDescent="0.2">
      <c r="G39" s="575" t="s">
        <v>195</v>
      </c>
      <c r="I39" s="609"/>
      <c r="J39" s="621">
        <f>AF36</f>
        <v>4.7470999999999997</v>
      </c>
      <c r="K39" s="846">
        <f>J39*K27</f>
        <v>32710.683733333328</v>
      </c>
      <c r="M39" s="575" t="s">
        <v>195</v>
      </c>
      <c r="O39" s="609"/>
      <c r="P39" s="621">
        <f>AF36</f>
        <v>4.7470999999999997</v>
      </c>
      <c r="Q39" s="846">
        <f>P39*Q27</f>
        <v>53028.708248275863</v>
      </c>
      <c r="R39" s="604"/>
      <c r="S39" s="575" t="s">
        <v>195</v>
      </c>
      <c r="U39" s="609"/>
      <c r="V39" s="621">
        <f>AF36</f>
        <v>4.7470999999999997</v>
      </c>
      <c r="W39" s="585">
        <f>V39*W27</f>
        <v>107170.52959999999</v>
      </c>
      <c r="Y39" s="587" t="s">
        <v>195</v>
      </c>
      <c r="Z39" s="618"/>
      <c r="AA39" s="615"/>
      <c r="AB39" s="622">
        <f>AF38</f>
        <v>11.873275999999999</v>
      </c>
      <c r="AC39" s="596">
        <f>AB39*AC27</f>
        <v>32295.310719999998</v>
      </c>
      <c r="AE39" s="665" t="s">
        <v>273</v>
      </c>
      <c r="AF39" s="666">
        <v>0.83</v>
      </c>
      <c r="AG39" s="667" t="s">
        <v>276</v>
      </c>
    </row>
    <row r="40" spans="2:33" ht="13.5" thickBot="1" x14ac:dyDescent="0.25">
      <c r="G40" s="807" t="s">
        <v>273</v>
      </c>
      <c r="H40" s="699"/>
      <c r="I40" s="701"/>
      <c r="J40" s="786">
        <f>AF39</f>
        <v>0.83</v>
      </c>
      <c r="K40" s="857">
        <f>J40*K27</f>
        <v>5719.2533333333322</v>
      </c>
      <c r="M40" s="807" t="s">
        <v>273</v>
      </c>
      <c r="N40" s="699"/>
      <c r="O40" s="701"/>
      <c r="P40" s="786">
        <f>J40</f>
        <v>0.83</v>
      </c>
      <c r="Q40" s="857">
        <f>P40*Q27</f>
        <v>9271.7296551724139</v>
      </c>
      <c r="R40" s="664"/>
      <c r="S40" s="807" t="s">
        <v>273</v>
      </c>
      <c r="T40" s="699"/>
      <c r="U40" s="701"/>
      <c r="V40" s="786">
        <f>AF39</f>
        <v>0.83</v>
      </c>
      <c r="W40" s="702">
        <f>V40*W27</f>
        <v>18738.079999999998</v>
      </c>
      <c r="Y40" s="807" t="s">
        <v>273</v>
      </c>
      <c r="Z40" s="703"/>
      <c r="AA40" s="704"/>
      <c r="AB40" s="787">
        <f>AF39</f>
        <v>0.83</v>
      </c>
      <c r="AC40" s="705">
        <f>AB40*AC27</f>
        <v>2257.6</v>
      </c>
      <c r="AE40" s="554" t="s">
        <v>221</v>
      </c>
      <c r="AF40" s="661">
        <f>'M2024 BLS SALARY CHART (53 PCT)'!C43</f>
        <v>0.12</v>
      </c>
      <c r="AG40" s="553" t="s">
        <v>263</v>
      </c>
    </row>
    <row r="41" spans="2:33" ht="16.5" thickTop="1" thickBot="1" x14ac:dyDescent="0.3">
      <c r="G41" s="953" t="s">
        <v>497</v>
      </c>
      <c r="H41" s="954"/>
      <c r="I41" s="783"/>
      <c r="J41" s="784"/>
      <c r="K41" s="858">
        <f>SUM(K38:K40)</f>
        <v>106231.46483199998</v>
      </c>
      <c r="M41" s="953" t="s">
        <v>497</v>
      </c>
      <c r="N41" s="954"/>
      <c r="O41" s="783"/>
      <c r="P41" s="784"/>
      <c r="Q41" s="858">
        <f>SUM(Q38:Q40)</f>
        <v>172216.43550124139</v>
      </c>
      <c r="R41" s="664"/>
      <c r="S41" s="953" t="s">
        <v>497</v>
      </c>
      <c r="T41" s="954"/>
      <c r="U41" s="783"/>
      <c r="V41" s="784"/>
      <c r="W41" s="785">
        <f>SUM(W38:W40)</f>
        <v>348047.82556800003</v>
      </c>
      <c r="Y41" s="953" t="s">
        <v>497</v>
      </c>
      <c r="Z41" s="954"/>
      <c r="AA41" s="783"/>
      <c r="AB41" s="784"/>
      <c r="AC41" s="785">
        <f>SUM(AC38:AC40)</f>
        <v>89589.037119999994</v>
      </c>
      <c r="AE41" s="556" t="s">
        <v>500</v>
      </c>
      <c r="AF41" s="557">
        <f>'CAF SPRING 2025'!CV26</f>
        <v>2.5282070971092779E-2</v>
      </c>
      <c r="AG41" s="558" t="s">
        <v>264</v>
      </c>
    </row>
    <row r="42" spans="2:33" ht="13.5" thickTop="1" x14ac:dyDescent="0.2">
      <c r="G42" s="575"/>
      <c r="I42" s="609"/>
      <c r="J42" s="621"/>
      <c r="K42" s="846"/>
      <c r="M42" s="575"/>
      <c r="O42" s="609"/>
      <c r="P42" s="621"/>
      <c r="Q42" s="846"/>
      <c r="R42" s="664"/>
      <c r="S42" s="575"/>
      <c r="U42" s="609"/>
      <c r="V42" s="621"/>
      <c r="W42" s="676"/>
      <c r="Y42" s="575"/>
      <c r="Z42" s="618"/>
      <c r="AA42" s="615"/>
      <c r="AB42" s="622"/>
      <c r="AC42" s="596"/>
    </row>
    <row r="43" spans="2:33" x14ac:dyDescent="0.2">
      <c r="G43" s="710" t="s">
        <v>196</v>
      </c>
      <c r="H43" s="713"/>
      <c r="I43" s="714"/>
      <c r="J43" s="711"/>
      <c r="K43" s="859">
        <f>K35+K41</f>
        <v>492303.86841203197</v>
      </c>
      <c r="M43" s="710" t="s">
        <v>196</v>
      </c>
      <c r="N43" s="713"/>
      <c r="O43" s="714"/>
      <c r="P43" s="711"/>
      <c r="Q43" s="859">
        <f>Q35+Q41</f>
        <v>767144.97673764708</v>
      </c>
      <c r="R43" s="664"/>
      <c r="S43" s="710" t="s">
        <v>196</v>
      </c>
      <c r="T43" s="713"/>
      <c r="U43" s="714"/>
      <c r="V43" s="711"/>
      <c r="W43" s="788">
        <f>W35+W41</f>
        <v>1155591.4806023203</v>
      </c>
      <c r="Y43" s="717" t="s">
        <v>196</v>
      </c>
      <c r="Z43" s="696"/>
      <c r="AA43" s="694"/>
      <c r="AB43" s="718"/>
      <c r="AC43" s="719">
        <f>AC35+AC41</f>
        <v>244307.1722525279</v>
      </c>
    </row>
    <row r="44" spans="2:33" ht="13.9" customHeight="1" x14ac:dyDescent="0.2">
      <c r="B44" s="559"/>
      <c r="C44" s="559"/>
      <c r="D44" s="559"/>
      <c r="E44" s="559"/>
      <c r="G44" s="575" t="s">
        <v>197</v>
      </c>
      <c r="I44" s="609">
        <f>AF40</f>
        <v>0.12</v>
      </c>
      <c r="K44" s="846">
        <f>K43*I44</f>
        <v>59076.464209443831</v>
      </c>
      <c r="M44" s="575" t="s">
        <v>197</v>
      </c>
      <c r="O44" s="609">
        <f>AF40</f>
        <v>0.12</v>
      </c>
      <c r="Q44" s="846">
        <f>Q43*O44</f>
        <v>92057.39720851765</v>
      </c>
      <c r="R44" s="586"/>
      <c r="S44" s="575" t="s">
        <v>197</v>
      </c>
      <c r="U44" s="609">
        <f>AF40</f>
        <v>0.12</v>
      </c>
      <c r="W44" s="585">
        <f>W43*U44</f>
        <v>138670.97767227842</v>
      </c>
      <c r="Y44" s="587" t="s">
        <v>197</v>
      </c>
      <c r="Z44" s="618"/>
      <c r="AA44" s="615">
        <f>AF40</f>
        <v>0.12</v>
      </c>
      <c r="AB44" s="618"/>
      <c r="AC44" s="596">
        <f>AC43*AA44</f>
        <v>29316.860670303347</v>
      </c>
    </row>
    <row r="45" spans="2:33" ht="13.9" customHeight="1" thickBot="1" x14ac:dyDescent="0.25">
      <c r="G45" s="700" t="s">
        <v>467</v>
      </c>
      <c r="H45" s="699"/>
      <c r="I45" s="701">
        <f>AF41</f>
        <v>2.5282070971092779E-2</v>
      </c>
      <c r="J45" s="699"/>
      <c r="K45" s="857">
        <f>I45*(K43+K44)</f>
        <v>13940.036701400893</v>
      </c>
      <c r="M45" s="700" t="s">
        <v>467</v>
      </c>
      <c r="N45" s="699"/>
      <c r="O45" s="701">
        <f>AF41</f>
        <v>2.5282070971092779E-2</v>
      </c>
      <c r="P45" s="699"/>
      <c r="Q45" s="857">
        <f>O45*(Q43+Q44)</f>
        <v>21722.415396638335</v>
      </c>
      <c r="R45" s="586"/>
      <c r="S45" s="700" t="s">
        <v>467</v>
      </c>
      <c r="T45" s="699"/>
      <c r="U45" s="701">
        <f>AF41</f>
        <v>2.5282070971092779E-2</v>
      </c>
      <c r="V45" s="699"/>
      <c r="W45" s="702">
        <f>U45*(W43+W44)</f>
        <v>32721.63532531941</v>
      </c>
      <c r="Y45" s="700" t="s">
        <v>467</v>
      </c>
      <c r="Z45" s="703"/>
      <c r="AA45" s="704">
        <f>AF41</f>
        <v>2.5282070971092779E-2</v>
      </c>
      <c r="AB45" s="703"/>
      <c r="AC45" s="702">
        <f>AA45*(AC43+AC44)</f>
        <v>6917.7822197516471</v>
      </c>
    </row>
    <row r="46" spans="2:33" ht="14.25" thickTop="1" thickBot="1" x14ac:dyDescent="0.25">
      <c r="G46" s="706" t="s">
        <v>222</v>
      </c>
      <c r="H46" s="707"/>
      <c r="I46" s="708"/>
      <c r="J46" s="707"/>
      <c r="K46" s="860">
        <f>SUM(K43:K45)</f>
        <v>565320.36932287668</v>
      </c>
      <c r="M46" s="706" t="s">
        <v>222</v>
      </c>
      <c r="N46" s="707"/>
      <c r="O46" s="708"/>
      <c r="P46" s="707"/>
      <c r="Q46" s="860">
        <f>SUM(Q43:Q45)</f>
        <v>880924.78934280307</v>
      </c>
      <c r="R46" s="633"/>
      <c r="S46" s="706" t="s">
        <v>198</v>
      </c>
      <c r="T46" s="707"/>
      <c r="U46" s="708"/>
      <c r="V46" s="707"/>
      <c r="W46" s="709">
        <f>SUM(W43:W45)</f>
        <v>1326984.0935999181</v>
      </c>
      <c r="Y46" s="720" t="s">
        <v>198</v>
      </c>
      <c r="Z46" s="721"/>
      <c r="AA46" s="722"/>
      <c r="AB46" s="721"/>
      <c r="AC46" s="723">
        <f>SUM(AC43:AC45)</f>
        <v>280541.81514258287</v>
      </c>
    </row>
    <row r="47" spans="2:33" ht="19.5" customHeight="1" thickBot="1" x14ac:dyDescent="0.25">
      <c r="G47" s="640" t="s">
        <v>199</v>
      </c>
      <c r="H47" s="669"/>
      <c r="I47" s="683"/>
      <c r="J47" s="669"/>
      <c r="K47" s="861">
        <f>K46/K27</f>
        <v>82.041462266284356</v>
      </c>
      <c r="M47" s="640" t="s">
        <v>199</v>
      </c>
      <c r="N47" s="669"/>
      <c r="O47" s="683"/>
      <c r="P47" s="669"/>
      <c r="Q47" s="861">
        <f>Q46/Q27</f>
        <v>78.859889400100286</v>
      </c>
      <c r="R47" s="635"/>
      <c r="S47" s="640" t="s">
        <v>199</v>
      </c>
      <c r="T47" s="669"/>
      <c r="U47" s="683"/>
      <c r="V47" s="669"/>
      <c r="W47" s="715">
        <f>W46/W27</f>
        <v>58.778530014170713</v>
      </c>
      <c r="Y47" s="640" t="s">
        <v>199</v>
      </c>
      <c r="Z47" s="669"/>
      <c r="AA47" s="683"/>
      <c r="AB47" s="669"/>
      <c r="AC47" s="715">
        <f>AC46/AC27</f>
        <v>103.14037321418488</v>
      </c>
    </row>
    <row r="48" spans="2:33" s="559" customFormat="1" ht="17.25" customHeight="1" x14ac:dyDescent="0.2">
      <c r="B48" s="560"/>
      <c r="C48" s="560"/>
      <c r="D48" s="560"/>
      <c r="E48" s="560"/>
      <c r="G48" s="560"/>
      <c r="H48" s="560"/>
      <c r="I48" s="609"/>
      <c r="J48" s="560"/>
      <c r="K48" s="862">
        <f>C27</f>
        <v>80.064236863197451</v>
      </c>
      <c r="L48" s="560"/>
      <c r="M48" s="560"/>
      <c r="N48" s="560"/>
      <c r="O48" s="609"/>
      <c r="P48" s="560"/>
      <c r="Q48" s="864">
        <f>C28</f>
        <v>76.722949397666497</v>
      </c>
      <c r="R48" s="644"/>
      <c r="S48" s="560"/>
      <c r="T48" s="560"/>
      <c r="U48" s="560"/>
      <c r="V48" s="560"/>
      <c r="W48" s="878">
        <f>C29</f>
        <v>57.163607674011736</v>
      </c>
      <c r="X48" s="735"/>
      <c r="Y48" s="560"/>
      <c r="Z48" s="560"/>
      <c r="AA48" s="684"/>
      <c r="AB48" s="685"/>
      <c r="AC48" s="879">
        <f>C30</f>
        <v>99.918736226904258</v>
      </c>
      <c r="AD48" s="735">
        <v>83.19</v>
      </c>
    </row>
    <row r="49" spans="6:30" x14ac:dyDescent="0.2">
      <c r="I49" s="609"/>
      <c r="K49" s="671">
        <f>(K47-K48)/K48</f>
        <v>2.4695488030009087E-2</v>
      </c>
      <c r="O49" s="609"/>
      <c r="Q49" s="671">
        <f>(Q47-Q48)/Q48</f>
        <v>2.7852683182938005E-2</v>
      </c>
      <c r="W49" s="671">
        <f>(W47-W48)/W48</f>
        <v>2.8250882088625907E-2</v>
      </c>
      <c r="X49" s="686"/>
      <c r="AB49" s="687"/>
      <c r="AC49" s="671">
        <f>(AC47-AC48)/AC48</f>
        <v>3.2242571402871248E-2</v>
      </c>
      <c r="AD49" s="686"/>
    </row>
    <row r="50" spans="6:30" ht="19.5" customHeight="1" x14ac:dyDescent="0.2">
      <c r="S50" s="559"/>
      <c r="W50" s="671"/>
      <c r="X50" s="688"/>
      <c r="AA50" s="444"/>
      <c r="AB50" s="689"/>
      <c r="AC50" s="689"/>
      <c r="AD50" s="664"/>
    </row>
    <row r="51" spans="6:30" x14ac:dyDescent="0.2">
      <c r="P51" s="563"/>
    </row>
    <row r="52" spans="6:30" ht="15.75" customHeight="1" x14ac:dyDescent="0.2"/>
    <row r="53" spans="6:30" ht="13.5" customHeight="1" x14ac:dyDescent="0.2"/>
    <row r="54" spans="6:30" ht="15" customHeight="1" x14ac:dyDescent="0.2">
      <c r="R54" s="565"/>
    </row>
    <row r="55" spans="6:30" ht="15" customHeight="1" x14ac:dyDescent="0.2">
      <c r="R55" s="568"/>
    </row>
    <row r="56" spans="6:30" ht="15" customHeight="1" x14ac:dyDescent="0.2">
      <c r="R56" s="571"/>
    </row>
    <row r="57" spans="6:30" ht="15" customHeight="1" x14ac:dyDescent="0.2">
      <c r="R57" s="579"/>
      <c r="T57" s="559"/>
      <c r="U57" s="559"/>
    </row>
    <row r="58" spans="6:30" ht="15" customHeight="1" x14ac:dyDescent="0.2">
      <c r="R58" s="586"/>
    </row>
    <row r="59" spans="6:30" x14ac:dyDescent="0.2">
      <c r="R59" s="593"/>
    </row>
    <row r="60" spans="6:30" x14ac:dyDescent="0.2">
      <c r="R60" s="600"/>
    </row>
    <row r="61" spans="6:30" ht="16.5" customHeight="1" x14ac:dyDescent="0.2">
      <c r="I61" s="690"/>
      <c r="J61" s="690"/>
      <c r="K61" s="691"/>
      <c r="R61" s="604"/>
    </row>
    <row r="62" spans="6:30" ht="13.15" customHeight="1" x14ac:dyDescent="0.2">
      <c r="F62" s="559"/>
      <c r="I62" s="690"/>
      <c r="J62" s="690"/>
      <c r="K62" s="691"/>
      <c r="R62" s="586"/>
    </row>
    <row r="63" spans="6:30" ht="13.15" customHeight="1" x14ac:dyDescent="0.2">
      <c r="I63" s="690"/>
      <c r="J63" s="690"/>
      <c r="K63" s="691"/>
      <c r="R63" s="604"/>
    </row>
    <row r="64" spans="6:30" x14ac:dyDescent="0.2">
      <c r="I64" s="690"/>
      <c r="J64" s="690"/>
      <c r="K64" s="691"/>
      <c r="L64" s="668"/>
      <c r="R64" s="672"/>
    </row>
    <row r="65" spans="2:27" ht="17.25" customHeight="1" x14ac:dyDescent="0.2">
      <c r="R65" s="660"/>
    </row>
    <row r="66" spans="2:27" x14ac:dyDescent="0.2">
      <c r="R66" s="673"/>
      <c r="V66" s="559"/>
      <c r="W66" s="559"/>
    </row>
    <row r="67" spans="2:27" x14ac:dyDescent="0.2">
      <c r="R67" s="673"/>
    </row>
    <row r="68" spans="2:27" ht="13.9" customHeight="1" x14ac:dyDescent="0.2">
      <c r="K68" s="448"/>
      <c r="R68" s="673"/>
      <c r="W68" s="565"/>
    </row>
    <row r="69" spans="2:27" ht="13.9" customHeight="1" x14ac:dyDescent="0.2">
      <c r="R69" s="673"/>
      <c r="W69" s="444"/>
    </row>
    <row r="70" spans="2:27" ht="18.75" customHeight="1" x14ac:dyDescent="0.2">
      <c r="B70" s="559"/>
      <c r="C70" s="559"/>
      <c r="D70" s="559"/>
      <c r="E70" s="559"/>
      <c r="R70" s="673"/>
      <c r="W70" s="444"/>
    </row>
    <row r="71" spans="2:27" ht="18.75" customHeight="1" x14ac:dyDescent="0.2">
      <c r="R71" s="673"/>
      <c r="W71" s="444"/>
    </row>
    <row r="72" spans="2:27" ht="16.5" customHeight="1" x14ac:dyDescent="0.2">
      <c r="R72" s="633"/>
      <c r="W72" s="570"/>
    </row>
    <row r="73" spans="2:27" ht="13.9" customHeight="1" x14ac:dyDescent="0.2">
      <c r="L73" s="691"/>
      <c r="M73" s="688"/>
      <c r="N73" s="448"/>
      <c r="O73" s="448"/>
      <c r="P73" s="448"/>
      <c r="Q73" s="865"/>
      <c r="R73" s="635"/>
    </row>
    <row r="74" spans="2:27" s="559" customFormat="1" ht="13.9" customHeight="1" x14ac:dyDescent="0.2">
      <c r="B74" s="560"/>
      <c r="C74" s="560"/>
      <c r="D74" s="560"/>
      <c r="E74" s="560"/>
      <c r="F74" s="560"/>
      <c r="G74" s="560"/>
      <c r="H74" s="560"/>
      <c r="I74" s="560"/>
      <c r="J74" s="560"/>
      <c r="K74" s="688"/>
      <c r="L74" s="690"/>
      <c r="M74" s="560"/>
      <c r="N74" s="444"/>
      <c r="O74" s="689"/>
      <c r="P74" s="689"/>
      <c r="Q74" s="866"/>
      <c r="R74" s="644"/>
      <c r="V74" s="560"/>
      <c r="W74" s="570"/>
    </row>
    <row r="75" spans="2:27" x14ac:dyDescent="0.2">
      <c r="L75" s="690"/>
      <c r="N75" s="444"/>
      <c r="O75" s="689"/>
      <c r="P75" s="689"/>
      <c r="W75" s="674"/>
    </row>
    <row r="76" spans="2:27" ht="17.25" customHeight="1" x14ac:dyDescent="0.2">
      <c r="L76" s="690"/>
      <c r="O76" s="609"/>
      <c r="P76" s="611"/>
      <c r="Q76" s="867"/>
      <c r="W76" s="559"/>
      <c r="X76" s="565"/>
      <c r="Y76" s="565"/>
      <c r="Z76" s="565"/>
      <c r="AA76" s="565"/>
    </row>
    <row r="77" spans="2:27" ht="27" customHeight="1" x14ac:dyDescent="0.2">
      <c r="O77" s="609"/>
      <c r="W77" s="559"/>
      <c r="X77" s="675"/>
      <c r="Y77" s="444"/>
      <c r="Z77" s="567"/>
      <c r="AA77" s="673"/>
    </row>
    <row r="78" spans="2:27" ht="21.75" customHeight="1" x14ac:dyDescent="0.2">
      <c r="M78" s="559"/>
      <c r="N78" s="679"/>
      <c r="O78" s="682"/>
      <c r="P78" s="679"/>
      <c r="Q78" s="866"/>
      <c r="X78" s="570"/>
      <c r="Y78" s="570"/>
      <c r="Z78" s="570"/>
      <c r="AA78" s="677"/>
    </row>
    <row r="79" spans="2:27" ht="21.75" customHeight="1" x14ac:dyDescent="0.2">
      <c r="O79" s="609"/>
      <c r="P79" s="576"/>
      <c r="X79" s="570"/>
      <c r="Y79" s="570"/>
      <c r="Z79" s="570"/>
      <c r="AA79" s="677"/>
    </row>
    <row r="80" spans="2:27" ht="18" customHeight="1" x14ac:dyDescent="0.2">
      <c r="O80" s="609"/>
      <c r="P80" s="621"/>
      <c r="Q80" s="867"/>
      <c r="X80" s="570"/>
      <c r="Y80" s="570"/>
      <c r="Z80" s="570"/>
      <c r="AA80" s="677"/>
    </row>
    <row r="81" spans="13:27" x14ac:dyDescent="0.2">
      <c r="M81" s="570"/>
      <c r="O81" s="609"/>
      <c r="P81" s="621"/>
      <c r="Q81" s="867"/>
      <c r="W81" s="559"/>
      <c r="X81" s="583"/>
      <c r="Y81" s="570"/>
      <c r="Z81" s="584"/>
      <c r="AA81" s="664"/>
    </row>
    <row r="82" spans="13:27" ht="14.45" customHeight="1" x14ac:dyDescent="0.2">
      <c r="M82" s="559"/>
      <c r="N82" s="559"/>
      <c r="O82" s="609"/>
      <c r="Q82" s="867"/>
      <c r="X82" s="583"/>
      <c r="Y82" s="570"/>
      <c r="Z82" s="584"/>
      <c r="AA82" s="678"/>
    </row>
    <row r="83" spans="13:27" x14ac:dyDescent="0.2">
      <c r="O83" s="609"/>
      <c r="Q83" s="867"/>
      <c r="X83" s="679"/>
      <c r="Y83" s="679"/>
      <c r="Z83" s="680"/>
      <c r="AA83" s="681"/>
    </row>
    <row r="84" spans="13:27" x14ac:dyDescent="0.2">
      <c r="M84" s="559"/>
      <c r="O84" s="634"/>
      <c r="Q84" s="670"/>
      <c r="X84" s="559"/>
      <c r="Y84" s="576"/>
      <c r="Z84" s="559"/>
      <c r="AA84" s="561"/>
    </row>
    <row r="85" spans="13:27" x14ac:dyDescent="0.2">
      <c r="M85" s="559"/>
      <c r="O85" s="634"/>
      <c r="Q85" s="867"/>
      <c r="W85" s="559"/>
      <c r="Y85" s="609"/>
      <c r="Z85" s="611"/>
      <c r="AA85" s="664"/>
    </row>
    <row r="86" spans="13:27" x14ac:dyDescent="0.2">
      <c r="M86" s="559"/>
      <c r="N86" s="559"/>
      <c r="O86" s="693"/>
      <c r="P86" s="671"/>
      <c r="Q86" s="670"/>
      <c r="Y86" s="609"/>
      <c r="AA86" s="561"/>
    </row>
    <row r="87" spans="13:27" x14ac:dyDescent="0.2">
      <c r="O87" s="609"/>
      <c r="Q87" s="670"/>
      <c r="W87" s="559"/>
      <c r="X87" s="679"/>
      <c r="Y87" s="682"/>
      <c r="Z87" s="679"/>
      <c r="AA87" s="681"/>
    </row>
    <row r="88" spans="13:27" x14ac:dyDescent="0.2">
      <c r="O88" s="609"/>
      <c r="Q88" s="670"/>
      <c r="W88" s="559"/>
      <c r="Y88" s="609"/>
      <c r="Z88" s="576"/>
      <c r="AA88" s="561"/>
    </row>
    <row r="89" spans="13:27" x14ac:dyDescent="0.2">
      <c r="W89" s="559"/>
      <c r="Y89" s="609"/>
      <c r="Z89" s="621"/>
      <c r="AA89" s="664"/>
    </row>
    <row r="90" spans="13:27" x14ac:dyDescent="0.2">
      <c r="Y90" s="609"/>
      <c r="Z90" s="621"/>
      <c r="AA90" s="664"/>
    </row>
    <row r="91" spans="13:27" x14ac:dyDescent="0.2">
      <c r="X91" s="559"/>
      <c r="Y91" s="609"/>
      <c r="AA91" s="664"/>
    </row>
    <row r="92" spans="13:27" x14ac:dyDescent="0.2">
      <c r="Y92" s="609"/>
      <c r="AA92" s="664"/>
    </row>
    <row r="93" spans="13:27" x14ac:dyDescent="0.2">
      <c r="Y93" s="634"/>
      <c r="AA93" s="677"/>
    </row>
    <row r="94" spans="13:27" x14ac:dyDescent="0.2">
      <c r="Y94" s="634"/>
      <c r="AA94" s="692"/>
    </row>
    <row r="95" spans="13:27" x14ac:dyDescent="0.2">
      <c r="X95" s="559"/>
      <c r="Y95" s="693"/>
      <c r="Z95" s="671"/>
      <c r="AA95" s="670"/>
    </row>
    <row r="96" spans="13:27" x14ac:dyDescent="0.2">
      <c r="Y96" s="609"/>
      <c r="AA96" s="670"/>
    </row>
  </sheetData>
  <mergeCells count="19">
    <mergeCell ref="G41:H41"/>
    <mergeCell ref="M41:N41"/>
    <mergeCell ref="S41:T41"/>
    <mergeCell ref="Y41:Z41"/>
    <mergeCell ref="AE26:AG26"/>
    <mergeCell ref="AE27:AF27"/>
    <mergeCell ref="H30:H31"/>
    <mergeCell ref="N30:N31"/>
    <mergeCell ref="T30:T31"/>
    <mergeCell ref="Z30:Z31"/>
    <mergeCell ref="AE31:AG31"/>
    <mergeCell ref="G3:K3"/>
    <mergeCell ref="M3:Q3"/>
    <mergeCell ref="S3:U3"/>
    <mergeCell ref="W4:Z4"/>
    <mergeCell ref="G26:K26"/>
    <mergeCell ref="M26:Q26"/>
    <mergeCell ref="S26:W26"/>
    <mergeCell ref="Y26:AC26"/>
  </mergeCells>
  <pageMargins left="0.25" right="0.25" top="0.25" bottom="0.25" header="0.3" footer="0.3"/>
  <pageSetup scale="96" orientation="landscape" r:id="rId1"/>
  <headerFooter alignWithMargins="0">
    <oddFooter>&amp;R&amp;10CONFIDENTIAL - FOR THE PURPOSES OF POLICY DISCUSSION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AC5F-FB28-4954-8AA6-7409F439FE48}">
  <dimension ref="C4"/>
  <sheetViews>
    <sheetView workbookViewId="0">
      <selection activeCell="C4" sqref="C4"/>
    </sheetView>
  </sheetViews>
  <sheetFormatPr defaultRowHeight="14.25" x14ac:dyDescent="0.2"/>
  <sheetData>
    <row r="4" spans="3:3" x14ac:dyDescent="0.2">
      <c r="C4" s="89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329AA-E136-4FA2-A638-68F46BCC423E}">
  <sheetPr>
    <pageSetUpPr fitToPage="1"/>
  </sheetPr>
  <dimension ref="A1:Y103"/>
  <sheetViews>
    <sheetView topLeftCell="A47" zoomScale="85" zoomScaleNormal="85" zoomScaleSheetLayoutView="55" zoomScalePageLayoutView="70" workbookViewId="0">
      <selection activeCell="O58" sqref="O58"/>
    </sheetView>
  </sheetViews>
  <sheetFormatPr defaultColWidth="8.75" defaultRowHeight="12.75" x14ac:dyDescent="0.2"/>
  <cols>
    <col min="1" max="1" width="5.75" style="318" customWidth="1"/>
    <col min="2" max="2" width="24.75" style="318" customWidth="1"/>
    <col min="3" max="3" width="10.75" style="318" customWidth="1"/>
    <col min="4" max="4" width="7.75" style="318" customWidth="1"/>
    <col min="5" max="5" width="10.5" style="318" bestFit="1" customWidth="1"/>
    <col min="6" max="6" width="11.375" style="319" customWidth="1"/>
    <col min="7" max="7" width="2.25" style="318" customWidth="1"/>
    <col min="8" max="8" width="24.75" style="318" customWidth="1"/>
    <col min="9" max="9" width="10.75" style="318" customWidth="1"/>
    <col min="10" max="10" width="7.75" style="318" customWidth="1"/>
    <col min="11" max="11" width="8.25" style="318" customWidth="1"/>
    <col min="12" max="12" width="9.75" style="319" customWidth="1"/>
    <col min="13" max="13" width="8.125" style="318" customWidth="1"/>
    <col min="14" max="14" width="8.25" style="318" customWidth="1"/>
    <col min="15" max="15" width="30.75" style="318" customWidth="1"/>
    <col min="16" max="16" width="15.5" style="318" customWidth="1"/>
    <col min="17" max="17" width="12.75" style="318" customWidth="1"/>
    <col min="18" max="18" width="49.625" style="318" customWidth="1"/>
    <col min="19" max="19" width="9.25" style="318" bestFit="1" customWidth="1"/>
    <col min="20" max="20" width="24.75" style="318" customWidth="1"/>
    <col min="21" max="21" width="10.75" style="318" customWidth="1"/>
    <col min="22" max="22" width="7.75" style="318" customWidth="1"/>
    <col min="23" max="23" width="8.25" style="318" customWidth="1"/>
    <col min="24" max="24" width="9.75" style="318" customWidth="1"/>
    <col min="25" max="25" width="2.25" style="318" customWidth="1"/>
    <col min="26" max="16384" width="8.75" style="318"/>
  </cols>
  <sheetData>
    <row r="1" spans="1:25" s="315" customFormat="1" ht="15.75" x14ac:dyDescent="0.25">
      <c r="A1" s="314" t="s">
        <v>175</v>
      </c>
      <c r="F1" s="316"/>
      <c r="L1" s="316"/>
    </row>
    <row r="2" spans="1:25" ht="26.45" customHeight="1" x14ac:dyDescent="0.2">
      <c r="A2" s="317" t="s">
        <v>453</v>
      </c>
      <c r="E2" s="89"/>
      <c r="K2" s="89"/>
      <c r="M2" s="91"/>
    </row>
    <row r="3" spans="1:25" ht="13.9" hidden="1" customHeight="1" thickBot="1" x14ac:dyDescent="0.25">
      <c r="B3" s="992" t="s">
        <v>176</v>
      </c>
      <c r="C3" s="993"/>
      <c r="D3" s="993"/>
      <c r="E3" s="993"/>
      <c r="F3" s="994"/>
      <c r="H3" s="992" t="s">
        <v>177</v>
      </c>
      <c r="I3" s="993"/>
      <c r="J3" s="993"/>
      <c r="K3" s="993"/>
      <c r="L3" s="994"/>
      <c r="M3" s="320"/>
      <c r="N3" s="998"/>
      <c r="O3" s="998"/>
      <c r="P3" s="998"/>
      <c r="Q3" s="998"/>
      <c r="R3" s="998"/>
      <c r="Y3" s="320"/>
    </row>
    <row r="4" spans="1:25" ht="13.5" hidden="1" thickBot="1" x14ac:dyDescent="0.25">
      <c r="B4" s="321" t="s">
        <v>178</v>
      </c>
      <c r="C4" s="318">
        <v>83</v>
      </c>
      <c r="D4" s="322" t="s">
        <v>179</v>
      </c>
      <c r="E4" s="94">
        <v>312</v>
      </c>
      <c r="F4" s="95">
        <f>E4*C4</f>
        <v>25896</v>
      </c>
      <c r="H4" s="321" t="s">
        <v>178</v>
      </c>
      <c r="I4" s="318">
        <v>46</v>
      </c>
      <c r="J4" s="322" t="s">
        <v>179</v>
      </c>
      <c r="K4" s="94">
        <v>312</v>
      </c>
      <c r="L4" s="95">
        <f>K4*I4</f>
        <v>14352</v>
      </c>
      <c r="M4" s="323"/>
      <c r="N4" s="322"/>
      <c r="O4" s="995" t="s">
        <v>180</v>
      </c>
      <c r="P4" s="996"/>
      <c r="Q4" s="996"/>
      <c r="R4" s="996"/>
      <c r="S4" s="997"/>
      <c r="Y4" s="323"/>
    </row>
    <row r="5" spans="1:25" hidden="1" x14ac:dyDescent="0.2">
      <c r="B5" s="324"/>
      <c r="D5" s="325"/>
      <c r="E5" s="325"/>
      <c r="F5" s="326"/>
      <c r="H5" s="324"/>
      <c r="I5" s="325"/>
      <c r="J5" s="325"/>
      <c r="K5" s="325"/>
      <c r="L5" s="326"/>
      <c r="M5" s="327"/>
      <c r="N5" s="328"/>
      <c r="O5" s="321" t="s">
        <v>178</v>
      </c>
      <c r="P5" s="337">
        <v>9.31</v>
      </c>
      <c r="Q5" s="329" t="str">
        <f>'[16]Narrowed, &amp; an MV-specific modl'!$C$33</f>
        <v>Days:</v>
      </c>
      <c r="R5" s="330">
        <f>'[17]FY09 FTE, Sal'!$P$19</f>
        <v>313</v>
      </c>
      <c r="S5" s="331">
        <f>P5*R5</f>
        <v>2914.03</v>
      </c>
      <c r="Y5" s="327"/>
    </row>
    <row r="6" spans="1:25" hidden="1" x14ac:dyDescent="0.2">
      <c r="B6" s="332"/>
      <c r="C6" s="333" t="s">
        <v>181</v>
      </c>
      <c r="D6" s="334" t="s">
        <v>182</v>
      </c>
      <c r="E6" s="334" t="s">
        <v>183</v>
      </c>
      <c r="F6" s="335" t="s">
        <v>184</v>
      </c>
      <c r="H6" s="332"/>
      <c r="I6" s="333" t="s">
        <v>181</v>
      </c>
      <c r="J6" s="334" t="s">
        <v>182</v>
      </c>
      <c r="K6" s="334" t="s">
        <v>183</v>
      </c>
      <c r="L6" s="335" t="s">
        <v>184</v>
      </c>
      <c r="M6" s="336"/>
      <c r="N6" s="337"/>
      <c r="O6" s="338"/>
      <c r="P6" s="328"/>
      <c r="Q6" s="328"/>
      <c r="R6" s="328"/>
      <c r="S6" s="339"/>
      <c r="Y6" s="336"/>
    </row>
    <row r="7" spans="1:25" hidden="1" x14ac:dyDescent="0.2">
      <c r="B7" s="324" t="s">
        <v>185</v>
      </c>
      <c r="C7" s="106">
        <v>64.5</v>
      </c>
      <c r="D7" s="325">
        <v>52598.04</v>
      </c>
      <c r="E7" s="340">
        <f>C4/C7</f>
        <v>1.2868217054263567</v>
      </c>
      <c r="F7" s="108">
        <f>E7*D7</f>
        <v>67684.299534883728</v>
      </c>
      <c r="H7" s="324" t="s">
        <v>185</v>
      </c>
      <c r="I7" s="106">
        <v>36.07971899816738</v>
      </c>
      <c r="J7" s="325">
        <v>52598.04</v>
      </c>
      <c r="K7" s="340">
        <f>I4/I7</f>
        <v>1.2749544973544973</v>
      </c>
      <c r="L7" s="108">
        <f>K7*J7</f>
        <v>67060.107650031743</v>
      </c>
      <c r="M7" s="341"/>
      <c r="N7" s="337"/>
      <c r="O7" s="342"/>
      <c r="P7" s="320" t="s">
        <v>186</v>
      </c>
      <c r="Q7" s="343" t="s">
        <v>182</v>
      </c>
      <c r="R7" s="343" t="s">
        <v>183</v>
      </c>
      <c r="S7" s="344" t="s">
        <v>184</v>
      </c>
      <c r="Y7" s="341"/>
    </row>
    <row r="8" spans="1:25" hidden="1" x14ac:dyDescent="0.2">
      <c r="B8" s="345" t="s">
        <v>187</v>
      </c>
      <c r="C8" s="106">
        <v>10.37037037037037</v>
      </c>
      <c r="D8" s="325">
        <v>37018.99</v>
      </c>
      <c r="E8" s="340">
        <f>C4/C8</f>
        <v>8.0035714285714281</v>
      </c>
      <c r="F8" s="111">
        <f>E8*D8</f>
        <v>296284.13067857141</v>
      </c>
      <c r="H8" s="345" t="s">
        <v>187</v>
      </c>
      <c r="I8" s="112">
        <v>6.9909208819714665</v>
      </c>
      <c r="J8" s="325">
        <v>37018.99</v>
      </c>
      <c r="K8" s="340">
        <f>I4/I8</f>
        <v>6.5799628942486077</v>
      </c>
      <c r="L8" s="111">
        <f>K8*J8</f>
        <v>243583.58058256024</v>
      </c>
      <c r="M8" s="346"/>
      <c r="N8" s="337"/>
      <c r="O8" s="342" t="s">
        <v>185</v>
      </c>
      <c r="P8" s="429">
        <f>1/0.0071</f>
        <v>140.8450704225352</v>
      </c>
      <c r="Q8" s="347">
        <v>52598.04</v>
      </c>
      <c r="R8" s="348">
        <f>9.31/140.8</f>
        <v>6.6122159090909086E-2</v>
      </c>
      <c r="S8" s="349">
        <f>R8*Q8</f>
        <v>3477.8959687499996</v>
      </c>
      <c r="Y8" s="346"/>
    </row>
    <row r="9" spans="1:25" hidden="1" x14ac:dyDescent="0.2">
      <c r="B9" s="350" t="s">
        <v>188</v>
      </c>
      <c r="C9" s="351"/>
      <c r="D9" s="351"/>
      <c r="E9" s="115">
        <f>SUM(E7:E8)</f>
        <v>9.2903931339977852</v>
      </c>
      <c r="F9" s="116">
        <f>SUM(F7:F8)</f>
        <v>363968.43021345511</v>
      </c>
      <c r="H9" s="350" t="s">
        <v>188</v>
      </c>
      <c r="I9" s="351"/>
      <c r="J9" s="351"/>
      <c r="K9" s="115">
        <f>SUM(K7:K8)</f>
        <v>7.854917391603105</v>
      </c>
      <c r="L9" s="116">
        <f>SUM(L7:L8)</f>
        <v>310643.68823259196</v>
      </c>
      <c r="M9" s="352"/>
      <c r="N9" s="353"/>
      <c r="O9" s="342" t="s">
        <v>187</v>
      </c>
      <c r="P9" s="429">
        <f>1/0.227</f>
        <v>4.4052863436123344</v>
      </c>
      <c r="Q9" s="347">
        <v>37018.99</v>
      </c>
      <c r="R9" s="348">
        <f>9.31/4.4</f>
        <v>2.1159090909090907</v>
      </c>
      <c r="S9" s="354">
        <f>R9*Q9</f>
        <v>78328.817477272722</v>
      </c>
      <c r="Y9" s="352"/>
    </row>
    <row r="10" spans="1:25" hidden="1" x14ac:dyDescent="0.2">
      <c r="B10" s="355"/>
      <c r="C10" s="356"/>
      <c r="D10" s="333" t="s">
        <v>189</v>
      </c>
      <c r="E10" s="356"/>
      <c r="F10" s="357"/>
      <c r="H10" s="355"/>
      <c r="I10" s="356"/>
      <c r="J10" s="333" t="s">
        <v>189</v>
      </c>
      <c r="K10" s="356"/>
      <c r="L10" s="357"/>
      <c r="M10" s="358"/>
      <c r="N10" s="359"/>
      <c r="O10" s="360"/>
      <c r="P10" s="361"/>
      <c r="Q10" s="361"/>
      <c r="R10" s="362">
        <f>SUM(R8+R9)</f>
        <v>2.1820312499999996</v>
      </c>
      <c r="S10" s="363">
        <f>SUM(S8+S9)</f>
        <v>81806.713446022724</v>
      </c>
      <c r="Y10" s="358"/>
    </row>
    <row r="11" spans="1:25" hidden="1" x14ac:dyDescent="0.2">
      <c r="B11" s="332" t="s">
        <v>190</v>
      </c>
      <c r="D11" s="364">
        <v>0.23499999999999999</v>
      </c>
      <c r="E11" s="365"/>
      <c r="F11" s="108">
        <f>F9*D11</f>
        <v>85532.581100161944</v>
      </c>
      <c r="H11" s="332" t="s">
        <v>190</v>
      </c>
      <c r="J11" s="364">
        <v>0.23499999999999999</v>
      </c>
      <c r="K11" s="366" t="s">
        <v>191</v>
      </c>
      <c r="L11" s="108">
        <f>L9*J11</f>
        <v>73001.266734659104</v>
      </c>
      <c r="M11" s="341"/>
      <c r="N11" s="337"/>
      <c r="O11" s="367"/>
      <c r="P11" s="359"/>
      <c r="Q11" s="320"/>
      <c r="R11" s="359"/>
      <c r="S11" s="368"/>
      <c r="Y11" s="341"/>
    </row>
    <row r="12" spans="1:25" hidden="1" x14ac:dyDescent="0.2">
      <c r="B12" s="332"/>
      <c r="D12" s="364"/>
      <c r="F12" s="357"/>
      <c r="H12" s="332"/>
      <c r="J12" s="364"/>
      <c r="L12" s="357"/>
      <c r="M12" s="358"/>
      <c r="N12" s="337"/>
      <c r="O12" s="342" t="s">
        <v>190</v>
      </c>
      <c r="P12" s="337"/>
      <c r="Q12" s="369">
        <v>0.23599999999999999</v>
      </c>
      <c r="R12" s="370"/>
      <c r="S12" s="349">
        <f>S10*Q12</f>
        <v>19306.38437326136</v>
      </c>
      <c r="Y12" s="358"/>
    </row>
    <row r="13" spans="1:25" hidden="1" x14ac:dyDescent="0.2">
      <c r="B13" s="350" t="s">
        <v>192</v>
      </c>
      <c r="C13" s="351"/>
      <c r="D13" s="371"/>
      <c r="E13" s="351"/>
      <c r="F13" s="116">
        <f>SUM(F9:F11)</f>
        <v>449501.01131361705</v>
      </c>
      <c r="H13" s="350" t="s">
        <v>192</v>
      </c>
      <c r="I13" s="351"/>
      <c r="J13" s="371"/>
      <c r="K13" s="351"/>
      <c r="L13" s="116">
        <f>SUM(L9:L11)</f>
        <v>383644.95496725105</v>
      </c>
      <c r="M13" s="352"/>
      <c r="N13" s="359"/>
      <c r="O13" s="342"/>
      <c r="P13" s="337"/>
      <c r="Q13" s="369"/>
      <c r="R13" s="337"/>
      <c r="S13" s="368"/>
      <c r="Y13" s="352"/>
    </row>
    <row r="14" spans="1:25" hidden="1" x14ac:dyDescent="0.2">
      <c r="B14" s="332"/>
      <c r="D14" s="364"/>
      <c r="E14" s="333" t="s">
        <v>193</v>
      </c>
      <c r="F14" s="357"/>
      <c r="H14" s="332"/>
      <c r="J14" s="364"/>
      <c r="K14" s="333" t="s">
        <v>193</v>
      </c>
      <c r="L14" s="357"/>
      <c r="M14" s="358"/>
      <c r="N14" s="337"/>
      <c r="O14" s="372" t="s">
        <v>192</v>
      </c>
      <c r="P14" s="361"/>
      <c r="Q14" s="373"/>
      <c r="R14" s="361"/>
      <c r="S14" s="363">
        <f>SUM(S10+S12)</f>
        <v>101113.09781928408</v>
      </c>
      <c r="Y14" s="358"/>
    </row>
    <row r="15" spans="1:25" hidden="1" x14ac:dyDescent="0.2">
      <c r="B15" s="332" t="s">
        <v>194</v>
      </c>
      <c r="D15" s="364"/>
      <c r="E15" s="374">
        <v>5.41</v>
      </c>
      <c r="F15" s="108">
        <f>E15*F4</f>
        <v>140097.36000000002</v>
      </c>
      <c r="H15" s="332" t="s">
        <v>194</v>
      </c>
      <c r="J15" s="364"/>
      <c r="K15" s="374">
        <v>5.41</v>
      </c>
      <c r="L15" s="108">
        <f>K15*L4</f>
        <v>77644.320000000007</v>
      </c>
      <c r="M15" s="341"/>
      <c r="N15" s="337"/>
      <c r="O15" s="342"/>
      <c r="P15" s="337"/>
      <c r="Q15" s="369"/>
      <c r="R15" s="320" t="s">
        <v>193</v>
      </c>
      <c r="S15" s="368"/>
      <c r="Y15" s="341"/>
    </row>
    <row r="16" spans="1:25" hidden="1" x14ac:dyDescent="0.2">
      <c r="B16" s="332" t="s">
        <v>195</v>
      </c>
      <c r="D16" s="364"/>
      <c r="E16" s="374">
        <v>3.894876072670558</v>
      </c>
      <c r="F16" s="108">
        <f>E16*F4</f>
        <v>100861.71077787677</v>
      </c>
      <c r="H16" s="332" t="s">
        <v>195</v>
      </c>
      <c r="J16" s="364"/>
      <c r="K16" s="374">
        <v>3.894876072670558</v>
      </c>
      <c r="L16" s="108">
        <f>K16*L4</f>
        <v>55899.261394967849</v>
      </c>
      <c r="M16" s="341"/>
      <c r="N16" s="337"/>
      <c r="O16" s="342" t="s">
        <v>194</v>
      </c>
      <c r="P16" s="337"/>
      <c r="Q16" s="369"/>
      <c r="R16" s="375">
        <v>13.09</v>
      </c>
      <c r="S16" s="349">
        <f>S5*R16</f>
        <v>38144.652699999999</v>
      </c>
      <c r="Y16" s="341"/>
    </row>
    <row r="17" spans="1:25" hidden="1" x14ac:dyDescent="0.2">
      <c r="B17" s="376" t="s">
        <v>196</v>
      </c>
      <c r="C17" s="377"/>
      <c r="D17" s="378"/>
      <c r="E17" s="379"/>
      <c r="F17" s="123">
        <f>SUM(F13:F16)</f>
        <v>690460.08209149388</v>
      </c>
      <c r="H17" s="376" t="s">
        <v>196</v>
      </c>
      <c r="I17" s="377"/>
      <c r="J17" s="378"/>
      <c r="K17" s="379"/>
      <c r="L17" s="123">
        <f>SUM(L13:L16)</f>
        <v>517188.5363622189</v>
      </c>
      <c r="M17" s="341"/>
      <c r="N17" s="359"/>
      <c r="O17" s="342" t="s">
        <v>195</v>
      </c>
      <c r="P17" s="337"/>
      <c r="Q17" s="369"/>
      <c r="R17" s="375">
        <v>7.07</v>
      </c>
      <c r="S17" s="349">
        <f>S5*R17</f>
        <v>20602.192100000004</v>
      </c>
      <c r="Y17" s="341"/>
    </row>
    <row r="18" spans="1:25" hidden="1" x14ac:dyDescent="0.2">
      <c r="B18" s="332" t="s">
        <v>197</v>
      </c>
      <c r="D18" s="364">
        <v>0.13452840572852637</v>
      </c>
      <c r="F18" s="108">
        <f>F17*D18</f>
        <v>92886.494062956117</v>
      </c>
      <c r="H18" s="332" t="s">
        <v>197</v>
      </c>
      <c r="J18" s="364">
        <v>0.13452840572852637</v>
      </c>
      <c r="L18" s="108">
        <f>L17*J18</f>
        <v>69576.549257879291</v>
      </c>
      <c r="M18" s="341"/>
      <c r="N18" s="337"/>
      <c r="O18" s="372" t="s">
        <v>196</v>
      </c>
      <c r="P18" s="433"/>
      <c r="Q18" s="380"/>
      <c r="R18" s="381"/>
      <c r="S18" s="382">
        <f>SUM(S14+S16+S17)</f>
        <v>159859.94261928409</v>
      </c>
      <c r="Y18" s="341"/>
    </row>
    <row r="19" spans="1:25" ht="13.5" hidden="1" thickBot="1" x14ac:dyDescent="0.25">
      <c r="B19" s="383" t="s">
        <v>198</v>
      </c>
      <c r="C19" s="384"/>
      <c r="D19" s="385"/>
      <c r="E19" s="384"/>
      <c r="F19" s="386">
        <f>SUM(F17:F18)</f>
        <v>783346.57615444995</v>
      </c>
      <c r="H19" s="383" t="s">
        <v>198</v>
      </c>
      <c r="I19" s="384"/>
      <c r="J19" s="385"/>
      <c r="K19" s="384"/>
      <c r="L19" s="386">
        <f>SUM(L17:L18)</f>
        <v>586765.08562009817</v>
      </c>
      <c r="M19" s="387"/>
      <c r="N19" s="359"/>
      <c r="O19" s="342" t="s">
        <v>197</v>
      </c>
      <c r="P19" s="337"/>
      <c r="Q19" s="369">
        <v>0.21970000000000001</v>
      </c>
      <c r="R19" s="337"/>
      <c r="S19" s="349">
        <f>S18*Q19</f>
        <v>35121.229393456713</v>
      </c>
      <c r="Y19" s="387"/>
    </row>
    <row r="20" spans="1:25" ht="13.5" hidden="1" thickBot="1" x14ac:dyDescent="0.25">
      <c r="B20" s="355" t="s">
        <v>199</v>
      </c>
      <c r="D20" s="388"/>
      <c r="F20" s="126">
        <f>F19/F4</f>
        <v>30.249713320761892</v>
      </c>
      <c r="H20" s="355" t="s">
        <v>199</v>
      </c>
      <c r="J20" s="388"/>
      <c r="L20" s="126">
        <f>L19/L4</f>
        <v>40.88385490664006</v>
      </c>
      <c r="M20" s="389"/>
      <c r="N20" s="337"/>
      <c r="O20" s="390" t="s">
        <v>198</v>
      </c>
      <c r="P20" s="392"/>
      <c r="Q20" s="391"/>
      <c r="R20" s="392"/>
      <c r="S20" s="393">
        <f>SUM(S18+S19)</f>
        <v>194981.1720127408</v>
      </c>
      <c r="Y20" s="389"/>
    </row>
    <row r="21" spans="1:25" s="356" customFormat="1" ht="13.5" hidden="1" thickBot="1" x14ac:dyDescent="0.25">
      <c r="B21" s="394" t="s">
        <v>200</v>
      </c>
      <c r="C21" s="395"/>
      <c r="D21" s="129">
        <v>4.1099999999999998E-2</v>
      </c>
      <c r="E21" s="130"/>
      <c r="F21" s="396">
        <f>ROUND(((F20*D21)+F20),2)</f>
        <v>31.49</v>
      </c>
      <c r="H21" s="394" t="s">
        <v>200</v>
      </c>
      <c r="I21" s="395"/>
      <c r="J21" s="129">
        <v>4.1099999999999998E-2</v>
      </c>
      <c r="K21" s="130"/>
      <c r="L21" s="396">
        <f>ROUND(((L20*J21)+L20),2)</f>
        <v>42.56</v>
      </c>
      <c r="M21" s="397"/>
      <c r="N21" s="359"/>
      <c r="O21" s="342" t="s">
        <v>199</v>
      </c>
      <c r="P21" s="337"/>
      <c r="Q21" s="398"/>
      <c r="R21" s="337"/>
      <c r="S21" s="399">
        <f>S20/S5</f>
        <v>66.911175249651095</v>
      </c>
      <c r="Y21" s="397"/>
    </row>
    <row r="22" spans="1:25" ht="13.5" hidden="1" thickBot="1" x14ac:dyDescent="0.25">
      <c r="H22" s="356"/>
      <c r="I22" s="356"/>
      <c r="J22" s="356"/>
      <c r="K22" s="356"/>
      <c r="L22" s="356"/>
      <c r="O22" s="400" t="s">
        <v>201</v>
      </c>
      <c r="P22" s="451"/>
      <c r="Q22" s="401">
        <v>4.1099999999999998E-2</v>
      </c>
      <c r="R22" s="402"/>
      <c r="S22" s="403">
        <f>ROUND((S21*Q22)+S21,2)</f>
        <v>69.66</v>
      </c>
    </row>
    <row r="23" spans="1:25" hidden="1" x14ac:dyDescent="0.2">
      <c r="H23" s="356"/>
      <c r="I23" s="356"/>
      <c r="J23" s="356"/>
      <c r="K23" s="356"/>
      <c r="L23" s="356"/>
      <c r="O23" s="359"/>
      <c r="P23" s="359"/>
      <c r="Q23" s="404"/>
      <c r="R23" s="405"/>
      <c r="S23" s="397"/>
    </row>
    <row r="24" spans="1:25" hidden="1" x14ac:dyDescent="0.2">
      <c r="H24" s="356"/>
      <c r="I24" s="356"/>
      <c r="J24" s="356"/>
      <c r="K24" s="356"/>
      <c r="L24" s="356"/>
      <c r="O24" s="359"/>
      <c r="P24" s="359"/>
      <c r="Q24" s="404"/>
      <c r="R24" s="405"/>
      <c r="S24" s="397"/>
    </row>
    <row r="25" spans="1:25" x14ac:dyDescent="0.2">
      <c r="H25" s="356"/>
      <c r="I25" s="356"/>
      <c r="J25" s="356"/>
      <c r="K25" s="356"/>
      <c r="L25" s="356"/>
      <c r="O25" s="359"/>
      <c r="P25" s="359"/>
      <c r="Q25" s="404"/>
      <c r="R25" s="405"/>
      <c r="S25" s="397"/>
    </row>
    <row r="26" spans="1:25" ht="13.15" customHeight="1" thickBot="1" x14ac:dyDescent="0.25">
      <c r="A26" s="317"/>
      <c r="I26" s="356"/>
      <c r="J26" s="356"/>
      <c r="K26" s="406"/>
      <c r="L26" s="133"/>
      <c r="S26" s="406"/>
    </row>
    <row r="27" spans="1:25" ht="13.9" customHeight="1" thickBot="1" x14ac:dyDescent="0.25">
      <c r="B27" s="995" t="s">
        <v>202</v>
      </c>
      <c r="C27" s="996"/>
      <c r="D27" s="996"/>
      <c r="E27" s="996"/>
      <c r="F27" s="997"/>
      <c r="H27" s="992" t="s">
        <v>203</v>
      </c>
      <c r="I27" s="993"/>
      <c r="J27" s="993"/>
      <c r="K27" s="993"/>
      <c r="L27" s="994"/>
      <c r="M27" s="320"/>
      <c r="O27" s="999" t="s">
        <v>204</v>
      </c>
      <c r="P27" s="1000"/>
      <c r="Q27" s="1000"/>
      <c r="R27" s="1001"/>
      <c r="T27" s="320"/>
    </row>
    <row r="28" spans="1:25" ht="13.9" customHeight="1" thickBot="1" x14ac:dyDescent="0.3">
      <c r="B28" s="321" t="s">
        <v>178</v>
      </c>
      <c r="C28" s="407">
        <f>AVERAGE('[15]FY15 days &amp; attendance'!Q34:Q36)</f>
        <v>25.333333333333332</v>
      </c>
      <c r="D28" s="322" t="s">
        <v>179</v>
      </c>
      <c r="E28" s="94">
        <v>272</v>
      </c>
      <c r="F28" s="95">
        <f>C28*E28</f>
        <v>6890.6666666666661</v>
      </c>
      <c r="H28" s="321" t="s">
        <v>178</v>
      </c>
      <c r="I28" s="407">
        <f>AVERAGE('[15]FY15 days &amp; attendance'!Q5:Q33)</f>
        <v>41.068965517241381</v>
      </c>
      <c r="J28" s="322" t="s">
        <v>179</v>
      </c>
      <c r="K28" s="94">
        <v>272</v>
      </c>
      <c r="L28" s="95">
        <f>K28*I28</f>
        <v>11170.758620689656</v>
      </c>
      <c r="M28" s="323"/>
      <c r="O28" s="986" t="s">
        <v>205</v>
      </c>
      <c r="P28" s="987"/>
      <c r="Q28" s="987"/>
      <c r="R28" s="135" t="s">
        <v>206</v>
      </c>
      <c r="T28" s="323"/>
    </row>
    <row r="29" spans="1:25" ht="15.75" x14ac:dyDescent="0.25">
      <c r="B29" s="324"/>
      <c r="C29" s="325"/>
      <c r="D29" s="325"/>
      <c r="E29" s="325"/>
      <c r="F29" s="326"/>
      <c r="H29" s="324"/>
      <c r="I29" s="325"/>
      <c r="J29" s="325"/>
      <c r="K29" s="325"/>
      <c r="L29" s="326"/>
      <c r="M29" s="327"/>
      <c r="O29" s="324" t="s">
        <v>207</v>
      </c>
      <c r="P29" s="452">
        <v>57396.214475007757</v>
      </c>
      <c r="Q29" s="136">
        <f>'[15]M2020 BLS Chart'!C18</f>
        <v>69600</v>
      </c>
      <c r="R29" s="137" t="s">
        <v>454</v>
      </c>
      <c r="S29" s="327"/>
    </row>
    <row r="30" spans="1:25" ht="18" customHeight="1" x14ac:dyDescent="0.25">
      <c r="B30" s="332"/>
      <c r="C30" s="333" t="s">
        <v>181</v>
      </c>
      <c r="D30" s="334" t="s">
        <v>182</v>
      </c>
      <c r="E30" s="334" t="s">
        <v>183</v>
      </c>
      <c r="F30" s="335" t="s">
        <v>184</v>
      </c>
      <c r="H30" s="332"/>
      <c r="I30" s="333" t="s">
        <v>181</v>
      </c>
      <c r="J30" s="334" t="s">
        <v>182</v>
      </c>
      <c r="K30" s="334" t="s">
        <v>183</v>
      </c>
      <c r="L30" s="335" t="s">
        <v>184</v>
      </c>
      <c r="M30" s="336"/>
      <c r="O30" s="324" t="s">
        <v>208</v>
      </c>
      <c r="P30" s="453" t="s">
        <v>136</v>
      </c>
      <c r="Q30" s="136">
        <f>'[15]M2020 BLS Chart'!C8</f>
        <v>45210.880000000005</v>
      </c>
      <c r="R30" s="137"/>
      <c r="S30" s="336"/>
    </row>
    <row r="31" spans="1:25" ht="15.75" x14ac:dyDescent="0.25">
      <c r="B31" s="324" t="str">
        <f>O29</f>
        <v>Management</v>
      </c>
      <c r="C31" s="106">
        <f>I7</f>
        <v>36.07971899816738</v>
      </c>
      <c r="D31" s="325">
        <f>Q29</f>
        <v>69600</v>
      </c>
      <c r="E31" s="340">
        <v>1.3</v>
      </c>
      <c r="F31" s="108">
        <f>E31*D31</f>
        <v>90480</v>
      </c>
      <c r="H31" s="324" t="str">
        <f>O29</f>
        <v>Management</v>
      </c>
      <c r="I31" s="106">
        <f t="shared" ref="I31:K31" si="0">I7</f>
        <v>36.07971899816738</v>
      </c>
      <c r="J31" s="325">
        <f>Q29</f>
        <v>69600</v>
      </c>
      <c r="K31" s="340">
        <f t="shared" si="0"/>
        <v>1.2749544973544973</v>
      </c>
      <c r="L31" s="108">
        <f>K31*J31</f>
        <v>88736.83301587301</v>
      </c>
      <c r="M31" s="408"/>
      <c r="O31" s="345" t="s">
        <v>209</v>
      </c>
      <c r="P31" s="453">
        <v>40395.98984464378</v>
      </c>
      <c r="Q31" s="136">
        <f>'[15]M2020 BLS Chart'!C6</f>
        <v>34927.359999999993</v>
      </c>
      <c r="R31" s="137" t="s">
        <v>454</v>
      </c>
      <c r="T31" s="352"/>
    </row>
    <row r="32" spans="1:25" ht="12.75" customHeight="1" thickBot="1" x14ac:dyDescent="0.3">
      <c r="B32" s="454" t="str">
        <f>O30</f>
        <v>Direct Care III</v>
      </c>
      <c r="C32" s="988">
        <f>I8</f>
        <v>6.9909208819714665</v>
      </c>
      <c r="D32" s="455">
        <f>Q30</f>
        <v>45210.880000000005</v>
      </c>
      <c r="E32" s="456">
        <v>3.6</v>
      </c>
      <c r="F32" s="457">
        <f>E32*D32</f>
        <v>162759.16800000003</v>
      </c>
      <c r="H32" s="454" t="str">
        <f>O30</f>
        <v>Direct Care III</v>
      </c>
      <c r="I32" s="990">
        <v>7</v>
      </c>
      <c r="J32" s="455">
        <f>Q30</f>
        <v>45210.880000000005</v>
      </c>
      <c r="K32" s="456">
        <v>6.6</v>
      </c>
      <c r="L32" s="457">
        <f>K32*J32</f>
        <v>298391.80800000002</v>
      </c>
      <c r="M32" s="409"/>
      <c r="O32" s="345"/>
      <c r="P32" s="458"/>
      <c r="R32" s="140"/>
      <c r="T32" s="358"/>
    </row>
    <row r="33" spans="2:20" ht="16.5" thickBot="1" x14ac:dyDescent="0.3">
      <c r="B33" s="459" t="str">
        <f>O31</f>
        <v>Direct Service Worker</v>
      </c>
      <c r="C33" s="989"/>
      <c r="D33" s="455">
        <f>Q31</f>
        <v>34927.359999999993</v>
      </c>
      <c r="E33" s="456">
        <v>0</v>
      </c>
      <c r="F33" s="460">
        <f>E33*D33</f>
        <v>0</v>
      </c>
      <c r="H33" s="459" t="str">
        <f>O31</f>
        <v>Direct Service Worker</v>
      </c>
      <c r="I33" s="991"/>
      <c r="J33" s="455">
        <f>Q31</f>
        <v>34927.359999999993</v>
      </c>
      <c r="K33" s="456">
        <v>0</v>
      </c>
      <c r="L33" s="460">
        <f>K33*J33</f>
        <v>0</v>
      </c>
      <c r="M33" s="410"/>
      <c r="O33" s="986" t="s">
        <v>210</v>
      </c>
      <c r="P33" s="987"/>
      <c r="Q33" s="987"/>
      <c r="R33" s="142"/>
      <c r="T33" s="341"/>
    </row>
    <row r="34" spans="2:20" ht="13.15" customHeight="1" x14ac:dyDescent="0.25">
      <c r="B34" s="350" t="s">
        <v>188</v>
      </c>
      <c r="C34" s="351"/>
      <c r="D34" s="351"/>
      <c r="E34" s="143">
        <f>SUM(E31:E33)</f>
        <v>4.9000000000000004</v>
      </c>
      <c r="F34" s="116">
        <f>SUM(F31:F33)</f>
        <v>253239.16800000003</v>
      </c>
      <c r="H34" s="350" t="s">
        <v>188</v>
      </c>
      <c r="I34" s="351"/>
      <c r="J34" s="351"/>
      <c r="K34" s="115">
        <f>SUM(K31:K33)</f>
        <v>7.8749544973544969</v>
      </c>
      <c r="L34" s="116">
        <f>SUM(L31:L33)</f>
        <v>387128.64101587306</v>
      </c>
      <c r="M34" s="411"/>
      <c r="O34" s="145"/>
      <c r="P34" s="146"/>
      <c r="Q34" s="146"/>
      <c r="R34" s="140"/>
      <c r="T34" s="341"/>
    </row>
    <row r="35" spans="2:20" ht="13.15" customHeight="1" thickBot="1" x14ac:dyDescent="0.3">
      <c r="B35" s="355"/>
      <c r="C35" s="356"/>
      <c r="D35" s="333" t="s">
        <v>189</v>
      </c>
      <c r="E35" s="356"/>
      <c r="F35" s="357"/>
      <c r="H35" s="355"/>
      <c r="I35" s="356"/>
      <c r="J35" s="333" t="s">
        <v>189</v>
      </c>
      <c r="K35" s="356"/>
      <c r="L35" s="357"/>
      <c r="M35" s="412"/>
      <c r="O35" s="148" t="s">
        <v>211</v>
      </c>
      <c r="P35" s="149"/>
      <c r="Q35" s="149"/>
      <c r="R35" s="140"/>
      <c r="T35" s="341"/>
    </row>
    <row r="36" spans="2:20" ht="13.15" customHeight="1" thickBot="1" x14ac:dyDescent="0.3">
      <c r="B36" s="332" t="s">
        <v>190</v>
      </c>
      <c r="D36" s="364">
        <f>Q38</f>
        <v>0.224</v>
      </c>
      <c r="E36" s="366"/>
      <c r="F36" s="108">
        <f>F34*D36</f>
        <v>56725.573632000007</v>
      </c>
      <c r="H36" s="332" t="s">
        <v>190</v>
      </c>
      <c r="J36" s="364">
        <f>Q38</f>
        <v>0.224</v>
      </c>
      <c r="K36" s="366"/>
      <c r="L36" s="108">
        <f>L34*J36</f>
        <v>86716.815587555568</v>
      </c>
      <c r="M36" s="358"/>
      <c r="O36" s="986" t="s">
        <v>212</v>
      </c>
      <c r="P36" s="987"/>
      <c r="Q36" s="987"/>
      <c r="R36" s="150"/>
      <c r="S36" s="341"/>
    </row>
    <row r="37" spans="2:20" ht="15.75" x14ac:dyDescent="0.25">
      <c r="B37" s="332"/>
      <c r="D37" s="364"/>
      <c r="F37" s="357"/>
      <c r="H37" s="332"/>
      <c r="J37" s="364"/>
      <c r="L37" s="357"/>
      <c r="M37" s="352"/>
      <c r="O37" s="151"/>
      <c r="P37" s="152"/>
      <c r="Q37" s="152"/>
      <c r="R37" s="137"/>
      <c r="S37" s="387"/>
    </row>
    <row r="38" spans="2:20" ht="16.5" customHeight="1" x14ac:dyDescent="0.25">
      <c r="B38" s="350" t="s">
        <v>192</v>
      </c>
      <c r="C38" s="351"/>
      <c r="D38" s="371"/>
      <c r="E38" s="351"/>
      <c r="F38" s="116">
        <f>SUM(F34:F36)</f>
        <v>309964.74163200002</v>
      </c>
      <c r="H38" s="350" t="s">
        <v>192</v>
      </c>
      <c r="I38" s="351"/>
      <c r="J38" s="371"/>
      <c r="K38" s="351"/>
      <c r="L38" s="116">
        <f>SUM(L34:L36)</f>
        <v>473845.45660342864</v>
      </c>
      <c r="M38" s="358"/>
      <c r="O38" s="151" t="s">
        <v>213</v>
      </c>
      <c r="P38" s="461">
        <v>0.23499999999999999</v>
      </c>
      <c r="Q38" s="413">
        <f>'[15]M2020 BLS Chart'!C32</f>
        <v>0.224</v>
      </c>
      <c r="R38" s="137"/>
      <c r="S38" s="389"/>
    </row>
    <row r="39" spans="2:20" ht="15.75" x14ac:dyDescent="0.25">
      <c r="B39" s="332"/>
      <c r="D39" s="364"/>
      <c r="E39" s="333" t="s">
        <v>214</v>
      </c>
      <c r="F39" s="357"/>
      <c r="H39" s="332"/>
      <c r="J39" s="364"/>
      <c r="K39" s="333" t="s">
        <v>214</v>
      </c>
      <c r="L39" s="357"/>
      <c r="M39" s="153"/>
      <c r="N39" s="414"/>
      <c r="O39" s="151" t="s">
        <v>215</v>
      </c>
      <c r="P39" s="461">
        <v>0.23599999999999999</v>
      </c>
      <c r="Q39" s="413">
        <f>'[15]M2020 BLS Chart'!C32</f>
        <v>0.224</v>
      </c>
      <c r="R39" s="137"/>
      <c r="S39" s="397"/>
    </row>
    <row r="40" spans="2:20" ht="15.75" x14ac:dyDescent="0.25">
      <c r="B40" s="332" t="s">
        <v>194</v>
      </c>
      <c r="D40" s="364"/>
      <c r="E40" s="374">
        <f>Q40</f>
        <v>8.1894287051641808</v>
      </c>
      <c r="F40" s="108">
        <f>F28*E40</f>
        <v>56430.62339771798</v>
      </c>
      <c r="H40" s="332" t="s">
        <v>194</v>
      </c>
      <c r="J40" s="364"/>
      <c r="K40" s="374">
        <f>Q40</f>
        <v>8.1894287051641808</v>
      </c>
      <c r="L40" s="108">
        <f>K40*L28</f>
        <v>91482.131306736104</v>
      </c>
      <c r="M40" s="153"/>
      <c r="N40" s="374"/>
      <c r="O40" s="154" t="s">
        <v>216</v>
      </c>
      <c r="P40" s="462">
        <v>5.9034479843485901</v>
      </c>
      <c r="Q40" s="374">
        <f>'[15]FY20 UFR BTL'!D30</f>
        <v>8.1894287051641808</v>
      </c>
      <c r="R40" s="137" t="s">
        <v>217</v>
      </c>
      <c r="S40" s="89">
        <f>(Q40-P40)/P40</f>
        <v>0.38722806178292007</v>
      </c>
    </row>
    <row r="41" spans="2:20" ht="13.9" customHeight="1" x14ac:dyDescent="0.25">
      <c r="B41" s="332" t="s">
        <v>195</v>
      </c>
      <c r="D41" s="364"/>
      <c r="E41" s="374">
        <f>Q41</f>
        <v>4.7179690436894033</v>
      </c>
      <c r="F41" s="108">
        <f>E41*F28</f>
        <v>32509.952023715778</v>
      </c>
      <c r="H41" s="332" t="s">
        <v>195</v>
      </c>
      <c r="J41" s="364"/>
      <c r="K41" s="374">
        <f>Q41</f>
        <v>4.7179690436894033</v>
      </c>
      <c r="L41" s="108">
        <f>K41*L28</f>
        <v>52703.293366940336</v>
      </c>
      <c r="M41" s="341"/>
      <c r="O41" s="154" t="s">
        <v>218</v>
      </c>
      <c r="P41" s="462">
        <v>4.250129075877001</v>
      </c>
      <c r="Q41" s="374">
        <f>'[15]FY20 UFR BTL'!AP31</f>
        <v>4.7179690436894033</v>
      </c>
      <c r="R41" s="137" t="s">
        <v>217</v>
      </c>
      <c r="S41" s="89">
        <f t="shared" ref="S41:S43" si="1">(Q41-P41)/P41</f>
        <v>0.11007664931114239</v>
      </c>
    </row>
    <row r="42" spans="2:20" ht="13.9" customHeight="1" x14ac:dyDescent="0.25">
      <c r="B42" s="463" t="s">
        <v>273</v>
      </c>
      <c r="C42" s="464"/>
      <c r="D42" s="465"/>
      <c r="E42" s="466">
        <v>0.8</v>
      </c>
      <c r="F42" s="457">
        <f>E42*F28</f>
        <v>5512.5333333333328</v>
      </c>
      <c r="G42" s="464"/>
      <c r="H42" s="463" t="s">
        <v>273</v>
      </c>
      <c r="I42" s="464"/>
      <c r="J42" s="465"/>
      <c r="K42" s="466">
        <f>E42</f>
        <v>0.8</v>
      </c>
      <c r="L42" s="457">
        <f>K42*L28</f>
        <v>8936.6068965517243</v>
      </c>
      <c r="M42" s="341"/>
      <c r="O42" s="154" t="s">
        <v>219</v>
      </c>
      <c r="P42" s="462">
        <v>14.28394345935731</v>
      </c>
      <c r="Q42" s="374">
        <f>'[15]FY20 UFR BTL'!D36</f>
        <v>21.53632</v>
      </c>
      <c r="R42" s="137" t="s">
        <v>217</v>
      </c>
      <c r="S42" s="89">
        <f t="shared" si="1"/>
        <v>0.50772929487421825</v>
      </c>
    </row>
    <row r="43" spans="2:20" ht="15.75" x14ac:dyDescent="0.25">
      <c r="B43" s="376" t="s">
        <v>196</v>
      </c>
      <c r="C43" s="377"/>
      <c r="D43" s="378"/>
      <c r="E43" s="379"/>
      <c r="F43" s="123">
        <f>SUM(F38:F42)</f>
        <v>404417.85038676712</v>
      </c>
      <c r="H43" s="376" t="s">
        <v>196</v>
      </c>
      <c r="I43" s="377"/>
      <c r="J43" s="378"/>
      <c r="K43" s="379"/>
      <c r="L43" s="123">
        <f>SUM(L38:L42)</f>
        <v>626967.48817365675</v>
      </c>
      <c r="M43" s="387"/>
      <c r="O43" s="154" t="s">
        <v>220</v>
      </c>
      <c r="P43" s="462">
        <v>7.7148571625405795</v>
      </c>
      <c r="Q43" s="374">
        <f>'[15]FY20 UFR BTL'!AP36</f>
        <v>6.2410500000000004</v>
      </c>
      <c r="R43" s="137" t="s">
        <v>217</v>
      </c>
      <c r="S43" s="89">
        <f t="shared" si="1"/>
        <v>-0.19103492540297917</v>
      </c>
    </row>
    <row r="44" spans="2:20" ht="19.5" customHeight="1" x14ac:dyDescent="0.25">
      <c r="B44" s="332" t="s">
        <v>197</v>
      </c>
      <c r="D44" s="364">
        <f>Q44</f>
        <v>0.12</v>
      </c>
      <c r="F44" s="108">
        <f>F43*D44</f>
        <v>48530.142046412053</v>
      </c>
      <c r="H44" s="332" t="s">
        <v>197</v>
      </c>
      <c r="J44" s="364">
        <f>Q44</f>
        <v>0.12</v>
      </c>
      <c r="L44" s="108">
        <f>L43*J44</f>
        <v>75236.098580838807</v>
      </c>
      <c r="M44" s="389"/>
      <c r="O44" s="151" t="s">
        <v>221</v>
      </c>
      <c r="P44" s="461">
        <v>0.13450000000000001</v>
      </c>
      <c r="Q44" s="365">
        <v>0.12</v>
      </c>
      <c r="R44" s="137"/>
    </row>
    <row r="45" spans="2:20" s="356" customFormat="1" ht="17.25" customHeight="1" x14ac:dyDescent="0.25">
      <c r="B45" s="324" t="str">
        <f>O45</f>
        <v>PFMLA Trust Contribution</v>
      </c>
      <c r="C45" s="318"/>
      <c r="D45" s="364">
        <f>Q45</f>
        <v>3.7000000000000002E-3</v>
      </c>
      <c r="E45" s="318"/>
      <c r="F45" s="108">
        <f>D45*F34</f>
        <v>936.98492160000012</v>
      </c>
      <c r="G45" s="318"/>
      <c r="H45" s="324" t="str">
        <f>O45</f>
        <v>PFMLA Trust Contribution</v>
      </c>
      <c r="I45" s="318"/>
      <c r="J45" s="364">
        <f>Q45</f>
        <v>3.7000000000000002E-3</v>
      </c>
      <c r="K45" s="318"/>
      <c r="L45" s="108">
        <f>J45*L34</f>
        <v>1432.3759717587304</v>
      </c>
      <c r="M45" s="397"/>
      <c r="O45" s="151" t="s">
        <v>223</v>
      </c>
      <c r="P45" s="467">
        <v>7.4999999999999997E-3</v>
      </c>
      <c r="Q45" s="415">
        <v>3.7000000000000002E-3</v>
      </c>
      <c r="R45" s="140" t="s">
        <v>224</v>
      </c>
      <c r="S45" s="318"/>
      <c r="T45" s="318"/>
    </row>
    <row r="46" spans="2:20" ht="16.5" thickBot="1" x14ac:dyDescent="0.3">
      <c r="B46" s="383" t="s">
        <v>222</v>
      </c>
      <c r="C46" s="384"/>
      <c r="D46" s="385"/>
      <c r="E46" s="384"/>
      <c r="F46" s="386">
        <f>SUM(F43:F45)</f>
        <v>453884.97735477914</v>
      </c>
      <c r="H46" s="383" t="s">
        <v>222</v>
      </c>
      <c r="I46" s="384"/>
      <c r="J46" s="385"/>
      <c r="K46" s="384"/>
      <c r="L46" s="386">
        <f>SUM(L43:L45)</f>
        <v>703635.96272625425</v>
      </c>
      <c r="O46" s="155" t="s">
        <v>225</v>
      </c>
      <c r="P46" s="468">
        <f>'[15]Spring 2019 CAF'!BU25</f>
        <v>1.8120393120392975E-2</v>
      </c>
      <c r="Q46" s="416">
        <f>'[15]CAF Spring 2021'!CB24</f>
        <v>1.0633805350099574E-2</v>
      </c>
      <c r="R46" s="150" t="s">
        <v>226</v>
      </c>
    </row>
    <row r="47" spans="2:20" ht="19.5" customHeight="1" thickTop="1" x14ac:dyDescent="0.2">
      <c r="B47" s="355"/>
      <c r="D47" s="388"/>
      <c r="F47" s="326"/>
      <c r="H47" s="355"/>
      <c r="J47" s="388"/>
      <c r="L47" s="326"/>
      <c r="O47" s="464" t="s">
        <v>273</v>
      </c>
      <c r="P47" s="464" t="s">
        <v>455</v>
      </c>
      <c r="Q47" s="469">
        <v>0.8</v>
      </c>
      <c r="R47" s="464" t="s">
        <v>276</v>
      </c>
    </row>
    <row r="48" spans="2:20" ht="13.5" thickBot="1" x14ac:dyDescent="0.25">
      <c r="B48" s="394" t="s">
        <v>200</v>
      </c>
      <c r="C48" s="395"/>
      <c r="D48" s="129">
        <f>Q46</f>
        <v>1.0633805350099574E-2</v>
      </c>
      <c r="E48" s="130"/>
      <c r="F48" s="417">
        <f>F46*(1+D48)</f>
        <v>458711.50185530423</v>
      </c>
      <c r="H48" s="394" t="s">
        <v>200</v>
      </c>
      <c r="I48" s="395"/>
      <c r="J48" s="129">
        <f>Q46</f>
        <v>1.0633805350099574E-2</v>
      </c>
      <c r="K48" s="130"/>
      <c r="L48" s="417">
        <f>L46*(1+J48)</f>
        <v>711118.29059121513</v>
      </c>
    </row>
    <row r="49" spans="1:20" ht="16.5" thickBot="1" x14ac:dyDescent="0.3">
      <c r="B49" s="157"/>
      <c r="C49" s="158"/>
      <c r="D49" s="159"/>
      <c r="E49" s="160"/>
      <c r="F49" s="418"/>
      <c r="H49" s="157"/>
      <c r="I49" s="158"/>
      <c r="J49" s="159"/>
      <c r="K49" s="160"/>
      <c r="L49" s="418"/>
    </row>
    <row r="50" spans="1:20" ht="11.45" customHeight="1" thickTop="1" x14ac:dyDescent="0.2">
      <c r="A50" s="317"/>
      <c r="B50" s="355" t="s">
        <v>227</v>
      </c>
      <c r="D50" s="388"/>
      <c r="F50" s="326">
        <f>SUM(F48:F49)</f>
        <v>458711.50185530423</v>
      </c>
      <c r="H50" s="355" t="s">
        <v>227</v>
      </c>
      <c r="J50" s="388"/>
      <c r="L50" s="326">
        <f>SUM(L48:L49)</f>
        <v>711118.29059121513</v>
      </c>
    </row>
    <row r="51" spans="1:20" ht="15" customHeight="1" x14ac:dyDescent="0.25">
      <c r="B51" s="355" t="s">
        <v>199</v>
      </c>
      <c r="D51" s="388"/>
      <c r="F51" s="161">
        <f>F50/F28</f>
        <v>66.569974146957861</v>
      </c>
      <c r="H51" s="355" t="s">
        <v>199</v>
      </c>
      <c r="J51" s="388"/>
      <c r="L51" s="161">
        <f>L50/L28</f>
        <v>63.658907576262031</v>
      </c>
      <c r="M51" s="320"/>
      <c r="O51" s="422" t="s">
        <v>456</v>
      </c>
    </row>
    <row r="52" spans="1:20" ht="15" customHeight="1" thickBot="1" x14ac:dyDescent="0.3">
      <c r="B52" s="419"/>
      <c r="C52" s="420"/>
      <c r="D52" s="420"/>
      <c r="E52" s="420"/>
      <c r="F52" s="421"/>
      <c r="G52" s="356"/>
      <c r="H52" s="394"/>
      <c r="I52" s="395"/>
      <c r="J52" s="129"/>
      <c r="K52" s="130"/>
      <c r="L52" s="396"/>
      <c r="M52" s="323"/>
      <c r="O52" s="425" t="s">
        <v>457</v>
      </c>
    </row>
    <row r="53" spans="1:20" ht="15" customHeight="1" x14ac:dyDescent="0.25">
      <c r="H53" s="423"/>
      <c r="J53" s="364"/>
      <c r="L53" s="424"/>
      <c r="M53" s="327"/>
      <c r="O53" s="425" t="s">
        <v>458</v>
      </c>
    </row>
    <row r="54" spans="1:20" ht="15" customHeight="1" x14ac:dyDescent="0.25">
      <c r="D54" s="364"/>
      <c r="E54" s="318" t="s">
        <v>278</v>
      </c>
      <c r="F54" s="426">
        <v>61.66</v>
      </c>
      <c r="J54" s="364"/>
      <c r="K54" s="318" t="s">
        <v>278</v>
      </c>
      <c r="L54" s="426">
        <v>55.25</v>
      </c>
      <c r="M54" s="336"/>
      <c r="O54" s="425"/>
    </row>
    <row r="55" spans="1:20" ht="15" customHeight="1" x14ac:dyDescent="0.2">
      <c r="D55" s="364"/>
      <c r="F55" s="166">
        <f>(F51-F54)/F54</f>
        <v>7.9629811011317955E-2</v>
      </c>
      <c r="J55" s="364"/>
      <c r="L55" s="166">
        <f>(L51-L54)/L54</f>
        <v>0.15219742219478791</v>
      </c>
      <c r="M55" s="341"/>
      <c r="N55" s="374"/>
    </row>
    <row r="56" spans="1:20" ht="15" x14ac:dyDescent="0.25">
      <c r="M56" s="346"/>
      <c r="O56" s="425"/>
    </row>
    <row r="57" spans="1:20" ht="13.5" thickBot="1" x14ac:dyDescent="0.25">
      <c r="E57" s="89">
        <f>E63/C63</f>
        <v>1.1294117647058823</v>
      </c>
      <c r="K57" s="89">
        <f>K63/I63</f>
        <v>0.47727272727272724</v>
      </c>
      <c r="M57" s="352"/>
    </row>
    <row r="58" spans="1:20" ht="13.15" customHeight="1" thickBot="1" x14ac:dyDescent="0.25">
      <c r="B58" s="992" t="s">
        <v>228</v>
      </c>
      <c r="C58" s="993"/>
      <c r="D58" s="993"/>
      <c r="E58" s="993"/>
      <c r="F58" s="994"/>
      <c r="H58" s="995" t="s">
        <v>180</v>
      </c>
      <c r="I58" s="996"/>
      <c r="J58" s="996"/>
      <c r="K58" s="996"/>
      <c r="L58" s="997"/>
      <c r="M58" s="358"/>
      <c r="P58" s="356"/>
      <c r="Q58" s="356"/>
      <c r="R58" s="356"/>
    </row>
    <row r="59" spans="1:20" ht="13.15" customHeight="1" x14ac:dyDescent="0.2">
      <c r="B59" s="321" t="s">
        <v>178</v>
      </c>
      <c r="C59" s="318">
        <f>C4</f>
        <v>83</v>
      </c>
      <c r="D59" s="322" t="s">
        <v>179</v>
      </c>
      <c r="E59" s="94">
        <v>272</v>
      </c>
      <c r="F59" s="95">
        <f>E59*C59</f>
        <v>22576</v>
      </c>
      <c r="H59" s="321" t="s">
        <v>178</v>
      </c>
      <c r="I59" s="427">
        <v>10</v>
      </c>
      <c r="J59" s="329" t="str">
        <f>'[16]Narrowed, &amp; an MV-specific modl'!$C$33</f>
        <v>Days:</v>
      </c>
      <c r="K59" s="330">
        <v>272</v>
      </c>
      <c r="L59" s="428">
        <f>I59*K59</f>
        <v>2720</v>
      </c>
      <c r="M59" s="341"/>
    </row>
    <row r="60" spans="1:20" ht="13.15" customHeight="1" x14ac:dyDescent="0.2">
      <c r="B60" s="324"/>
      <c r="D60" s="325"/>
      <c r="E60" s="325"/>
      <c r="F60" s="326"/>
      <c r="H60" s="338"/>
      <c r="I60" s="328"/>
      <c r="J60" s="328"/>
      <c r="K60" s="328"/>
      <c r="L60" s="339"/>
      <c r="M60" s="358"/>
    </row>
    <row r="61" spans="1:20" x14ac:dyDescent="0.2">
      <c r="B61" s="332"/>
      <c r="C61" s="333" t="s">
        <v>181</v>
      </c>
      <c r="D61" s="334" t="s">
        <v>182</v>
      </c>
      <c r="E61" s="334" t="s">
        <v>183</v>
      </c>
      <c r="F61" s="335" t="s">
        <v>184</v>
      </c>
      <c r="H61" s="342"/>
      <c r="I61" s="320" t="s">
        <v>186</v>
      </c>
      <c r="J61" s="343" t="s">
        <v>182</v>
      </c>
      <c r="K61" s="343" t="s">
        <v>183</v>
      </c>
      <c r="L61" s="344" t="s">
        <v>184</v>
      </c>
      <c r="M61" s="430"/>
    </row>
    <row r="62" spans="1:20" ht="13.15" customHeight="1" x14ac:dyDescent="0.2">
      <c r="B62" s="324" t="str">
        <f>O29</f>
        <v>Management</v>
      </c>
      <c r="C62" s="106">
        <f t="shared" ref="C62:E62" si="2">C7</f>
        <v>64.5</v>
      </c>
      <c r="D62" s="325">
        <f>Q29</f>
        <v>69600</v>
      </c>
      <c r="E62" s="340">
        <f t="shared" si="2"/>
        <v>1.2868217054263567</v>
      </c>
      <c r="F62" s="108">
        <f>E62*D62</f>
        <v>89562.790697674427</v>
      </c>
      <c r="H62" s="338" t="str">
        <f>O29</f>
        <v>Management</v>
      </c>
      <c r="I62" s="429">
        <f>P8</f>
        <v>140.8450704225352</v>
      </c>
      <c r="J62" s="347">
        <f>Q29</f>
        <v>69600</v>
      </c>
      <c r="K62" s="348">
        <f>R8</f>
        <v>6.6122159090909086E-2</v>
      </c>
      <c r="L62" s="349">
        <f>K62*J62</f>
        <v>4602.1022727272721</v>
      </c>
      <c r="M62" s="411"/>
    </row>
    <row r="63" spans="1:20" x14ac:dyDescent="0.2">
      <c r="B63" s="454" t="str">
        <f>O30</f>
        <v>Direct Care III</v>
      </c>
      <c r="C63" s="982">
        <v>8.5</v>
      </c>
      <c r="D63" s="455">
        <f>Q30</f>
        <v>45210.880000000005</v>
      </c>
      <c r="E63" s="456">
        <v>9.6</v>
      </c>
      <c r="F63" s="457">
        <f>E63*D63</f>
        <v>434024.44800000003</v>
      </c>
      <c r="H63" s="470" t="str">
        <f>O30</f>
        <v>Direct Care III</v>
      </c>
      <c r="I63" s="984">
        <v>4.4000000000000004</v>
      </c>
      <c r="J63" s="471">
        <f>Q30</f>
        <v>45210.880000000005</v>
      </c>
      <c r="K63" s="472">
        <v>2.1</v>
      </c>
      <c r="L63" s="473">
        <f>K63*J63</f>
        <v>94942.848000000013</v>
      </c>
      <c r="M63" s="168"/>
      <c r="S63" s="356"/>
      <c r="T63" s="356"/>
    </row>
    <row r="64" spans="1:20" x14ac:dyDescent="0.2">
      <c r="B64" s="459" t="str">
        <f>O31</f>
        <v>Direct Service Worker</v>
      </c>
      <c r="C64" s="983"/>
      <c r="D64" s="455">
        <f>Q31</f>
        <v>34927.359999999993</v>
      </c>
      <c r="E64" s="456">
        <v>0</v>
      </c>
      <c r="F64" s="460">
        <f>E64*D64</f>
        <v>0</v>
      </c>
      <c r="H64" s="474" t="str">
        <f>O31</f>
        <v>Direct Service Worker</v>
      </c>
      <c r="I64" s="985"/>
      <c r="J64" s="471">
        <f>Q31</f>
        <v>34927.359999999993</v>
      </c>
      <c r="K64" s="472">
        <v>0</v>
      </c>
      <c r="L64" s="475">
        <f>K64*J64</f>
        <v>0</v>
      </c>
      <c r="M64" s="168"/>
    </row>
    <row r="65" spans="2:24" ht="13.9" customHeight="1" x14ac:dyDescent="0.2">
      <c r="B65" s="350" t="s">
        <v>188</v>
      </c>
      <c r="C65" s="351"/>
      <c r="D65" s="351"/>
      <c r="E65" s="115">
        <f>SUM(E62:E64)</f>
        <v>10.886821705426357</v>
      </c>
      <c r="F65" s="116">
        <f>SUM(F62:F64)</f>
        <v>523587.23869767447</v>
      </c>
      <c r="H65" s="360"/>
      <c r="I65" s="361"/>
      <c r="J65" s="361"/>
      <c r="K65" s="362">
        <f>SUM(K62+K64+K63)</f>
        <v>2.166122159090909</v>
      </c>
      <c r="L65" s="363">
        <f>SUM(L62+L64+L63)</f>
        <v>99544.950272727292</v>
      </c>
      <c r="M65" s="168"/>
      <c r="T65" s="320"/>
    </row>
    <row r="66" spans="2:24" ht="13.9" customHeight="1" x14ac:dyDescent="0.2">
      <c r="B66" s="355"/>
      <c r="C66" s="356"/>
      <c r="D66" s="333" t="s">
        <v>189</v>
      </c>
      <c r="E66" s="356"/>
      <c r="F66" s="357"/>
      <c r="H66" s="367"/>
      <c r="I66" s="359"/>
      <c r="J66" s="320"/>
      <c r="K66" s="359"/>
      <c r="L66" s="368"/>
      <c r="M66" s="168"/>
      <c r="N66" s="374"/>
      <c r="T66" s="322"/>
    </row>
    <row r="67" spans="2:24" x14ac:dyDescent="0.2">
      <c r="B67" s="332" t="s">
        <v>190</v>
      </c>
      <c r="D67" s="364">
        <f>Q38</f>
        <v>0.224</v>
      </c>
      <c r="E67" s="365"/>
      <c r="F67" s="108">
        <f>F65*D67</f>
        <v>117283.54146827909</v>
      </c>
      <c r="H67" s="342" t="s">
        <v>190</v>
      </c>
      <c r="I67" s="337"/>
      <c r="J67" s="369">
        <f>Q39</f>
        <v>0.224</v>
      </c>
      <c r="K67" s="370"/>
      <c r="L67" s="349">
        <f>L65*J67</f>
        <v>22298.068861090913</v>
      </c>
      <c r="M67" s="387"/>
      <c r="N67" s="169"/>
      <c r="T67" s="325"/>
    </row>
    <row r="68" spans="2:24" ht="13.9" customHeight="1" x14ac:dyDescent="0.2">
      <c r="B68" s="332"/>
      <c r="D68" s="364"/>
      <c r="F68" s="357"/>
      <c r="H68" s="342"/>
      <c r="I68" s="337"/>
      <c r="J68" s="369"/>
      <c r="K68" s="337"/>
      <c r="L68" s="368"/>
      <c r="M68" s="389"/>
      <c r="N68" s="318">
        <f>8.5/43</f>
        <v>0.19767441860465115</v>
      </c>
    </row>
    <row r="69" spans="2:24" s="356" customFormat="1" ht="13.9" customHeight="1" x14ac:dyDescent="0.2">
      <c r="B69" s="350" t="s">
        <v>192</v>
      </c>
      <c r="C69" s="351"/>
      <c r="D69" s="371"/>
      <c r="E69" s="351"/>
      <c r="F69" s="116">
        <f>SUM(F65:F67)</f>
        <v>640870.78016595356</v>
      </c>
      <c r="G69" s="318"/>
      <c r="H69" s="372" t="s">
        <v>192</v>
      </c>
      <c r="I69" s="361"/>
      <c r="J69" s="373"/>
      <c r="K69" s="361"/>
      <c r="L69" s="363">
        <f>SUM(L65+L67)</f>
        <v>121843.0191338182</v>
      </c>
      <c r="M69" s="397"/>
      <c r="N69" s="431"/>
      <c r="O69" s="318"/>
      <c r="P69" s="318"/>
      <c r="Q69" s="318"/>
      <c r="R69" s="318"/>
      <c r="S69" s="318"/>
      <c r="T69" s="325"/>
    </row>
    <row r="70" spans="2:24" x14ac:dyDescent="0.2">
      <c r="B70" s="332"/>
      <c r="D70" s="364"/>
      <c r="E70" s="333" t="s">
        <v>214</v>
      </c>
      <c r="F70" s="357"/>
      <c r="H70" s="342"/>
      <c r="I70" s="337"/>
      <c r="J70" s="369"/>
      <c r="K70" s="333" t="s">
        <v>214</v>
      </c>
      <c r="L70" s="368"/>
      <c r="T70" s="432"/>
    </row>
    <row r="71" spans="2:24" ht="17.25" customHeight="1" x14ac:dyDescent="0.2">
      <c r="B71" s="332" t="s">
        <v>194</v>
      </c>
      <c r="D71" s="364"/>
      <c r="E71" s="374">
        <f>Q40</f>
        <v>8.1894287051641808</v>
      </c>
      <c r="F71" s="108">
        <f>E71*F59</f>
        <v>184884.54244778655</v>
      </c>
      <c r="H71" s="342" t="s">
        <v>194</v>
      </c>
      <c r="I71" s="337"/>
      <c r="J71" s="369"/>
      <c r="K71" s="375">
        <f>Q42</f>
        <v>21.53632</v>
      </c>
      <c r="L71" s="349">
        <f>K71*L59</f>
        <v>58578.790399999998</v>
      </c>
      <c r="T71" s="356"/>
      <c r="U71" s="320"/>
      <c r="V71" s="320"/>
      <c r="W71" s="320"/>
      <c r="X71" s="320"/>
    </row>
    <row r="72" spans="2:24" ht="17.25" customHeight="1" x14ac:dyDescent="0.2">
      <c r="B72" s="332" t="s">
        <v>195</v>
      </c>
      <c r="D72" s="364"/>
      <c r="E72" s="374">
        <f>Q41</f>
        <v>4.7179690436894033</v>
      </c>
      <c r="F72" s="171">
        <f>E72*F59</f>
        <v>106512.86913033196</v>
      </c>
      <c r="H72" s="342" t="s">
        <v>195</v>
      </c>
      <c r="I72" s="337"/>
      <c r="J72" s="369"/>
      <c r="K72" s="375">
        <f>Q43</f>
        <v>6.2410500000000004</v>
      </c>
      <c r="L72" s="349">
        <f>K72*L59</f>
        <v>16975.656000000003</v>
      </c>
      <c r="T72" s="356"/>
      <c r="U72" s="320"/>
      <c r="V72" s="320"/>
      <c r="W72" s="320"/>
      <c r="X72" s="320"/>
    </row>
    <row r="73" spans="2:24" ht="27" customHeight="1" x14ac:dyDescent="0.2">
      <c r="B73" s="463" t="s">
        <v>273</v>
      </c>
      <c r="C73" s="464"/>
      <c r="D73" s="465"/>
      <c r="E73" s="466">
        <v>0.8</v>
      </c>
      <c r="F73" s="476">
        <f>E73*F59</f>
        <v>18060.8</v>
      </c>
      <c r="G73" s="464"/>
      <c r="H73" s="463" t="s">
        <v>273</v>
      </c>
      <c r="I73" s="477"/>
      <c r="J73" s="478"/>
      <c r="K73" s="479">
        <v>0.8</v>
      </c>
      <c r="L73" s="473">
        <f>K73*L59</f>
        <v>2176</v>
      </c>
      <c r="T73" s="356"/>
      <c r="U73" s="407"/>
      <c r="V73" s="322"/>
      <c r="W73" s="94"/>
      <c r="X73" s="168"/>
    </row>
    <row r="74" spans="2:24" ht="21.75" customHeight="1" x14ac:dyDescent="0.2">
      <c r="B74" s="376" t="s">
        <v>196</v>
      </c>
      <c r="C74" s="377"/>
      <c r="D74" s="378"/>
      <c r="E74" s="379"/>
      <c r="F74" s="171">
        <f>SUM(F69:F73)</f>
        <v>950328.99174407218</v>
      </c>
      <c r="H74" s="372" t="s">
        <v>196</v>
      </c>
      <c r="I74" s="433"/>
      <c r="J74" s="380"/>
      <c r="K74" s="381"/>
      <c r="L74" s="382">
        <f>SUM(L69+L71+L72+L73)</f>
        <v>199573.46553381823</v>
      </c>
      <c r="U74" s="325"/>
      <c r="V74" s="325"/>
      <c r="W74" s="325"/>
      <c r="X74" s="434"/>
    </row>
    <row r="75" spans="2:24" ht="21.75" customHeight="1" x14ac:dyDescent="0.2">
      <c r="B75" s="332" t="s">
        <v>197</v>
      </c>
      <c r="D75" s="364">
        <f>Q44</f>
        <v>0.12</v>
      </c>
      <c r="F75" s="108">
        <f>F74*D75</f>
        <v>114039.47900928865</v>
      </c>
      <c r="H75" s="342" t="s">
        <v>197</v>
      </c>
      <c r="I75" s="337"/>
      <c r="J75" s="369">
        <f>Q44</f>
        <v>0.12</v>
      </c>
      <c r="K75" s="337"/>
      <c r="L75" s="349">
        <f>L74*J75</f>
        <v>23948.815864058186</v>
      </c>
      <c r="U75" s="325"/>
      <c r="V75" s="325"/>
      <c r="W75" s="325"/>
      <c r="X75" s="434"/>
    </row>
    <row r="76" spans="2:24" ht="18" customHeight="1" x14ac:dyDescent="0.2">
      <c r="B76" s="324" t="str">
        <f>O45</f>
        <v>PFMLA Trust Contribution</v>
      </c>
      <c r="D76" s="364">
        <f>Q45</f>
        <v>3.7000000000000002E-3</v>
      </c>
      <c r="F76" s="108">
        <f>F65*D76</f>
        <v>1937.2727831813957</v>
      </c>
      <c r="H76" s="338" t="str">
        <f>O45</f>
        <v>PFMLA Trust Contribution</v>
      </c>
      <c r="I76" s="337"/>
      <c r="J76" s="369">
        <f>Q45</f>
        <v>3.7000000000000002E-3</v>
      </c>
      <c r="K76" s="337"/>
      <c r="L76" s="349">
        <f>J76*L65</f>
        <v>368.316316009091</v>
      </c>
      <c r="U76" s="325"/>
      <c r="V76" s="325"/>
      <c r="W76" s="325"/>
      <c r="X76" s="434"/>
    </row>
    <row r="77" spans="2:24" ht="13.5" thickBot="1" x14ac:dyDescent="0.25">
      <c r="B77" s="383" t="s">
        <v>198</v>
      </c>
      <c r="C77" s="384"/>
      <c r="D77" s="385"/>
      <c r="E77" s="384"/>
      <c r="F77" s="386">
        <f>SUM(F74:F76)</f>
        <v>1066305.7435365422</v>
      </c>
      <c r="H77" s="390" t="s">
        <v>198</v>
      </c>
      <c r="I77" s="392"/>
      <c r="J77" s="391"/>
      <c r="K77" s="392"/>
      <c r="L77" s="435">
        <f>SUM(L74:L76)</f>
        <v>223890.59771388551</v>
      </c>
      <c r="T77" s="356"/>
      <c r="U77" s="106"/>
      <c r="V77" s="325"/>
      <c r="W77" s="340"/>
      <c r="X77" s="153"/>
    </row>
    <row r="78" spans="2:24" ht="14.45" customHeight="1" thickTop="1" x14ac:dyDescent="0.2">
      <c r="B78" s="355"/>
      <c r="D78" s="388"/>
      <c r="F78" s="126"/>
      <c r="H78" s="342"/>
      <c r="I78" s="337"/>
      <c r="J78" s="398"/>
      <c r="K78" s="337"/>
      <c r="L78" s="399"/>
      <c r="U78" s="106"/>
      <c r="V78" s="325"/>
      <c r="W78" s="340"/>
      <c r="X78" s="174"/>
    </row>
    <row r="79" spans="2:24" ht="13.5" thickBot="1" x14ac:dyDescent="0.25">
      <c r="B79" s="394" t="s">
        <v>200</v>
      </c>
      <c r="C79" s="395"/>
      <c r="D79" s="129">
        <f>Q46</f>
        <v>1.0633805350099574E-2</v>
      </c>
      <c r="E79" s="130"/>
      <c r="F79" s="417">
        <f>F77*(1+D79)</f>
        <v>1077644.6312570029</v>
      </c>
      <c r="H79" s="394" t="s">
        <v>200</v>
      </c>
      <c r="I79" s="395"/>
      <c r="J79" s="129">
        <f>Q46</f>
        <v>1.0633805350099574E-2</v>
      </c>
      <c r="K79" s="130"/>
      <c r="L79" s="417">
        <f>L77*(1+J79)</f>
        <v>226271.40674969243</v>
      </c>
      <c r="U79" s="406"/>
      <c r="V79" s="406"/>
      <c r="W79" s="175"/>
      <c r="X79" s="176"/>
    </row>
    <row r="80" spans="2:24" ht="16.5" thickBot="1" x14ac:dyDescent="0.3">
      <c r="B80" s="157"/>
      <c r="C80" s="158"/>
      <c r="D80" s="159"/>
      <c r="E80" s="160"/>
      <c r="F80" s="418"/>
      <c r="H80" s="157"/>
      <c r="I80" s="158"/>
      <c r="J80" s="159"/>
      <c r="K80" s="160"/>
      <c r="L80" s="418"/>
      <c r="U80" s="356"/>
      <c r="V80" s="333"/>
      <c r="W80" s="356"/>
      <c r="X80" s="319"/>
    </row>
    <row r="81" spans="2:24" ht="13.5" thickTop="1" x14ac:dyDescent="0.2">
      <c r="B81" s="355" t="s">
        <v>227</v>
      </c>
      <c r="D81" s="388"/>
      <c r="F81" s="326">
        <f>SUM(F79:F80)</f>
        <v>1077644.6312570029</v>
      </c>
      <c r="H81" s="355" t="s">
        <v>227</v>
      </c>
      <c r="J81" s="388"/>
      <c r="L81" s="326">
        <f>SUM(L79:L80)</f>
        <v>226271.40674969243</v>
      </c>
      <c r="T81" s="356"/>
      <c r="V81" s="364"/>
      <c r="W81" s="366"/>
      <c r="X81" s="153"/>
    </row>
    <row r="82" spans="2:24" x14ac:dyDescent="0.2">
      <c r="B82" s="355" t="s">
        <v>199</v>
      </c>
      <c r="D82" s="388"/>
      <c r="F82" s="161">
        <f>F81/F59</f>
        <v>47.734081823928193</v>
      </c>
      <c r="H82" s="355" t="s">
        <v>199</v>
      </c>
      <c r="J82" s="388"/>
      <c r="L82" s="161">
        <f>L81/L59</f>
        <v>83.188017187386919</v>
      </c>
      <c r="V82" s="364"/>
      <c r="X82" s="319"/>
    </row>
    <row r="83" spans="2:24" ht="13.5" thickBot="1" x14ac:dyDescent="0.25">
      <c r="B83" s="419"/>
      <c r="C83" s="420"/>
      <c r="D83" s="436"/>
      <c r="E83" s="420"/>
      <c r="F83" s="437"/>
      <c r="H83" s="419"/>
      <c r="I83" s="420"/>
      <c r="J83" s="436"/>
      <c r="K83" s="420"/>
      <c r="L83" s="437"/>
      <c r="T83" s="356"/>
      <c r="U83" s="406"/>
      <c r="V83" s="441"/>
      <c r="W83" s="406"/>
      <c r="X83" s="176"/>
    </row>
    <row r="84" spans="2:24" x14ac:dyDescent="0.2">
      <c r="E84" s="356"/>
      <c r="F84" s="434"/>
      <c r="I84" s="438"/>
      <c r="J84" s="322"/>
      <c r="K84" s="94"/>
      <c r="L84" s="94"/>
      <c r="T84" s="356"/>
      <c r="V84" s="364"/>
      <c r="W84" s="333"/>
      <c r="X84" s="319"/>
    </row>
    <row r="85" spans="2:24" x14ac:dyDescent="0.2">
      <c r="E85" s="356" t="s">
        <v>459</v>
      </c>
      <c r="F85" s="426">
        <v>42.71</v>
      </c>
      <c r="I85" s="439"/>
      <c r="J85" s="440"/>
      <c r="K85" s="440" t="s">
        <v>278</v>
      </c>
      <c r="L85" s="440">
        <v>77.94</v>
      </c>
      <c r="T85" s="356"/>
      <c r="V85" s="364"/>
      <c r="W85" s="374"/>
      <c r="X85" s="153"/>
    </row>
    <row r="86" spans="2:24" x14ac:dyDescent="0.2">
      <c r="E86" s="356"/>
      <c r="F86" s="179">
        <f>(F82-F85)/F85</f>
        <v>0.11763244729403399</v>
      </c>
      <c r="J86" s="442"/>
      <c r="K86" s="442"/>
      <c r="L86" s="179">
        <f>(L82-L85)/L85</f>
        <v>6.7334067069372866E-2</v>
      </c>
      <c r="V86" s="364"/>
      <c r="W86" s="374"/>
      <c r="X86" s="153"/>
    </row>
    <row r="87" spans="2:24" x14ac:dyDescent="0.2">
      <c r="F87" s="443"/>
      <c r="I87" s="444"/>
      <c r="J87" s="445"/>
      <c r="K87" s="445"/>
      <c r="L87" s="153"/>
      <c r="U87" s="356"/>
      <c r="V87" s="364"/>
      <c r="X87" s="153"/>
    </row>
    <row r="88" spans="2:24" x14ac:dyDescent="0.2">
      <c r="D88" s="446"/>
      <c r="E88" s="446"/>
      <c r="F88" s="447"/>
      <c r="G88" s="447"/>
      <c r="H88" s="443"/>
      <c r="I88" s="448"/>
      <c r="J88" s="449"/>
      <c r="K88" s="449"/>
      <c r="L88" s="185"/>
      <c r="V88" s="364"/>
      <c r="X88" s="153"/>
    </row>
    <row r="89" spans="2:24" x14ac:dyDescent="0.2">
      <c r="D89" s="446"/>
      <c r="E89" s="446"/>
      <c r="F89" s="446"/>
      <c r="G89" s="446"/>
      <c r="I89" s="444"/>
      <c r="J89" s="445"/>
      <c r="K89" s="445"/>
      <c r="L89" s="176"/>
      <c r="V89" s="388"/>
      <c r="X89" s="434"/>
    </row>
    <row r="90" spans="2:24" x14ac:dyDescent="0.2">
      <c r="D90" s="446"/>
      <c r="E90" s="446"/>
      <c r="F90" s="446"/>
      <c r="G90" s="446"/>
      <c r="I90" s="444"/>
      <c r="J90" s="445"/>
      <c r="K90" s="445"/>
      <c r="V90" s="388"/>
      <c r="X90" s="186"/>
    </row>
    <row r="91" spans="2:24" x14ac:dyDescent="0.2">
      <c r="D91" s="446"/>
      <c r="E91" s="446"/>
      <c r="F91" s="446"/>
      <c r="G91" s="446"/>
      <c r="J91" s="364"/>
      <c r="K91" s="366"/>
      <c r="L91" s="153"/>
      <c r="U91" s="356"/>
      <c r="V91" s="187"/>
      <c r="W91" s="166"/>
      <c r="X91" s="426"/>
    </row>
    <row r="92" spans="2:24" x14ac:dyDescent="0.2">
      <c r="J92" s="364"/>
      <c r="V92" s="364"/>
      <c r="X92" s="426"/>
    </row>
    <row r="93" spans="2:24" x14ac:dyDescent="0.2">
      <c r="H93" s="356"/>
      <c r="I93" s="406"/>
      <c r="J93" s="441"/>
      <c r="K93" s="406"/>
      <c r="L93" s="176"/>
    </row>
    <row r="94" spans="2:24" x14ac:dyDescent="0.2">
      <c r="J94" s="364"/>
      <c r="K94" s="333"/>
    </row>
    <row r="95" spans="2:24" x14ac:dyDescent="0.2">
      <c r="F95" s="450"/>
      <c r="J95" s="364"/>
      <c r="K95" s="374"/>
      <c r="L95" s="153"/>
    </row>
    <row r="96" spans="2:24" x14ac:dyDescent="0.2">
      <c r="H96" s="325"/>
      <c r="J96" s="364"/>
      <c r="K96" s="374"/>
      <c r="L96" s="153"/>
    </row>
    <row r="97" spans="8:12" x14ac:dyDescent="0.2">
      <c r="H97" s="356"/>
      <c r="I97" s="356"/>
      <c r="J97" s="364"/>
      <c r="L97" s="153"/>
    </row>
    <row r="98" spans="8:12" x14ac:dyDescent="0.2">
      <c r="J98" s="364"/>
      <c r="L98" s="153"/>
    </row>
    <row r="99" spans="8:12" x14ac:dyDescent="0.2">
      <c r="H99" s="356"/>
      <c r="J99" s="388"/>
      <c r="L99" s="434"/>
    </row>
    <row r="100" spans="8:12" x14ac:dyDescent="0.2">
      <c r="H100" s="356"/>
      <c r="J100" s="388"/>
      <c r="L100" s="186"/>
    </row>
    <row r="101" spans="8:12" x14ac:dyDescent="0.2">
      <c r="H101" s="356"/>
      <c r="I101" s="356"/>
      <c r="J101" s="187"/>
      <c r="K101" s="166"/>
      <c r="L101" s="426"/>
    </row>
    <row r="102" spans="8:12" x14ac:dyDescent="0.2">
      <c r="J102" s="364"/>
      <c r="L102" s="426"/>
    </row>
    <row r="103" spans="8:12" x14ac:dyDescent="0.2">
      <c r="J103" s="364"/>
      <c r="L103" s="426"/>
    </row>
  </sheetData>
  <mergeCells count="16">
    <mergeCell ref="B3:F3"/>
    <mergeCell ref="H3:L3"/>
    <mergeCell ref="N3:R3"/>
    <mergeCell ref="O4:S4"/>
    <mergeCell ref="B27:F27"/>
    <mergeCell ref="H27:L27"/>
    <mergeCell ref="O27:R27"/>
    <mergeCell ref="C63:C64"/>
    <mergeCell ref="I63:I64"/>
    <mergeCell ref="O28:Q28"/>
    <mergeCell ref="C32:C33"/>
    <mergeCell ref="I32:I33"/>
    <mergeCell ref="O33:Q33"/>
    <mergeCell ref="O36:Q36"/>
    <mergeCell ref="B58:F58"/>
    <mergeCell ref="H58:L58"/>
  </mergeCells>
  <pageMargins left="0.25" right="0.25" top="0.25" bottom="0.25" header="0.3" footer="0.3"/>
  <pageSetup scale="96" orientation="landscape" r:id="rId1"/>
  <headerFooter alignWithMargins="0">
    <oddFooter>&amp;R&amp;10CONFIDENTIAL - FOR THE PURPOSES OF POLICY DISCUSSION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0E69-6B4C-47D7-95EE-E13080238BE8}">
  <sheetPr>
    <pageSetUpPr fitToPage="1"/>
  </sheetPr>
  <dimension ref="A1:AB87"/>
  <sheetViews>
    <sheetView topLeftCell="A30" zoomScale="90" zoomScaleNormal="90" zoomScaleSheetLayoutView="55" zoomScalePageLayoutView="70" workbookViewId="0">
      <selection activeCell="L63" sqref="L63"/>
    </sheetView>
  </sheetViews>
  <sheetFormatPr defaultColWidth="8.75" defaultRowHeight="12.75" x14ac:dyDescent="0.2"/>
  <cols>
    <col min="1" max="1" width="5.75" style="88" customWidth="1"/>
    <col min="2" max="2" width="25.875" style="88" customWidth="1"/>
    <col min="3" max="3" width="5.75" style="88" customWidth="1"/>
    <col min="4" max="4" width="7.125" style="88" customWidth="1"/>
    <col min="5" max="5" width="5.375" style="88" customWidth="1"/>
    <col min="6" max="6" width="11.375" style="90" customWidth="1"/>
    <col min="7" max="7" width="2.25" style="88" customWidth="1"/>
    <col min="8" max="8" width="24.75" style="88" customWidth="1"/>
    <col min="9" max="9" width="6.5" style="88" customWidth="1"/>
    <col min="10" max="10" width="7.125" style="88" customWidth="1"/>
    <col min="11" max="11" width="6.625" style="88" customWidth="1"/>
    <col min="12" max="12" width="9.75" style="90" customWidth="1"/>
    <col min="13" max="13" width="8.125" style="88" customWidth="1"/>
    <col min="14" max="14" width="30.75" style="88" customWidth="1"/>
    <col min="15" max="15" width="7.625" style="88" customWidth="1"/>
    <col min="16" max="16" width="5.25" style="88" customWidth="1"/>
    <col min="17" max="17" width="5.625" style="88" bestFit="1" customWidth="1"/>
    <col min="18" max="18" width="5" style="88" customWidth="1"/>
    <col min="19" max="19" width="10.75" style="88" customWidth="1"/>
    <col min="20" max="20" width="7.75" style="88" customWidth="1"/>
    <col min="21" max="21" width="20.125" style="88" customWidth="1"/>
    <col min="22" max="22" width="9.75" style="88" customWidth="1"/>
    <col min="23" max="23" width="2.25" style="88" customWidth="1"/>
    <col min="24" max="24" width="31.5" style="88" bestFit="1" customWidth="1"/>
    <col min="25" max="27" width="8.75" style="88"/>
    <col min="28" max="28" width="9.25" style="88" bestFit="1" customWidth="1"/>
    <col min="29" max="16384" width="8.75" style="88"/>
  </cols>
  <sheetData>
    <row r="1" spans="1:28" s="85" customFormat="1" ht="15.75" x14ac:dyDescent="0.25">
      <c r="A1" s="84" t="s">
        <v>259</v>
      </c>
      <c r="F1" s="86"/>
      <c r="L1" s="86"/>
    </row>
    <row r="2" spans="1:28" ht="20.25" customHeight="1" x14ac:dyDescent="0.2">
      <c r="A2" s="87" t="s">
        <v>258</v>
      </c>
      <c r="E2" s="89"/>
      <c r="K2" s="89"/>
      <c r="M2" s="91"/>
    </row>
    <row r="3" spans="1:28" ht="20.25" hidden="1" customHeight="1" thickBot="1" x14ac:dyDescent="0.25">
      <c r="A3" s="87"/>
      <c r="E3" s="89"/>
      <c r="K3" s="89"/>
      <c r="M3" s="91"/>
    </row>
    <row r="4" spans="1:28" ht="20.25" hidden="1" customHeight="1" thickBot="1" x14ac:dyDescent="0.25">
      <c r="A4" s="87"/>
      <c r="B4" s="1079" t="s">
        <v>176</v>
      </c>
      <c r="C4" s="1080"/>
      <c r="D4" s="1080"/>
      <c r="E4" s="1080"/>
      <c r="F4" s="1081"/>
      <c r="H4" s="1079" t="s">
        <v>177</v>
      </c>
      <c r="I4" s="1080"/>
      <c r="J4" s="1080"/>
      <c r="K4" s="1080"/>
      <c r="L4" s="1081"/>
      <c r="M4" s="91"/>
      <c r="X4" s="1098" t="s">
        <v>180</v>
      </c>
      <c r="Y4" s="1099"/>
      <c r="Z4" s="1099"/>
      <c r="AA4" s="1099"/>
      <c r="AB4" s="1100"/>
    </row>
    <row r="5" spans="1:28" ht="20.25" hidden="1" customHeight="1" x14ac:dyDescent="0.2">
      <c r="A5" s="87"/>
      <c r="B5" s="480" t="s">
        <v>178</v>
      </c>
      <c r="C5" s="88">
        <v>83</v>
      </c>
      <c r="D5" s="93" t="s">
        <v>179</v>
      </c>
      <c r="E5" s="94">
        <v>312</v>
      </c>
      <c r="F5" s="95">
        <f>E5*C5</f>
        <v>25896</v>
      </c>
      <c r="H5" s="480" t="s">
        <v>178</v>
      </c>
      <c r="I5" s="88">
        <v>46</v>
      </c>
      <c r="J5" s="93" t="s">
        <v>179</v>
      </c>
      <c r="K5" s="94">
        <v>312</v>
      </c>
      <c r="L5" s="95">
        <f>K5*I5</f>
        <v>14352</v>
      </c>
      <c r="M5" s="91"/>
      <c r="X5" s="480" t="s">
        <v>178</v>
      </c>
      <c r="Y5" s="508">
        <v>9.31</v>
      </c>
      <c r="Z5" s="509" t="str">
        <f>'[16]Narrowed, &amp; an MV-specific modl'!$C$33</f>
        <v>Days:</v>
      </c>
      <c r="AA5" s="510">
        <f>'[17]FY09 FTE, Sal'!$P$19</f>
        <v>313</v>
      </c>
      <c r="AB5" s="511">
        <f>Y5*AA5</f>
        <v>2914.03</v>
      </c>
    </row>
    <row r="6" spans="1:28" ht="20.25" hidden="1" customHeight="1" x14ac:dyDescent="0.2">
      <c r="A6" s="87"/>
      <c r="B6" s="97"/>
      <c r="D6" s="98"/>
      <c r="E6" s="98"/>
      <c r="F6" s="481"/>
      <c r="H6" s="97"/>
      <c r="I6" s="98"/>
      <c r="J6" s="98"/>
      <c r="K6" s="98"/>
      <c r="L6" s="481"/>
      <c r="M6" s="91"/>
      <c r="X6" s="105"/>
      <c r="Y6" s="512"/>
      <c r="Z6" s="512"/>
      <c r="AA6" s="512"/>
      <c r="AB6" s="513"/>
    </row>
    <row r="7" spans="1:28" ht="20.25" hidden="1" customHeight="1" x14ac:dyDescent="0.2">
      <c r="A7" s="87"/>
      <c r="B7" s="100"/>
      <c r="C7" s="101" t="s">
        <v>181</v>
      </c>
      <c r="D7" s="102" t="s">
        <v>182</v>
      </c>
      <c r="E7" s="102" t="s">
        <v>183</v>
      </c>
      <c r="F7" s="103" t="s">
        <v>184</v>
      </c>
      <c r="H7" s="100"/>
      <c r="I7" s="101" t="s">
        <v>181</v>
      </c>
      <c r="J7" s="102" t="s">
        <v>182</v>
      </c>
      <c r="K7" s="102" t="s">
        <v>183</v>
      </c>
      <c r="L7" s="103" t="s">
        <v>184</v>
      </c>
      <c r="M7" s="91"/>
      <c r="X7" s="110"/>
      <c r="Y7" s="92" t="s">
        <v>186</v>
      </c>
      <c r="Z7" s="514" t="s">
        <v>182</v>
      </c>
      <c r="AA7" s="514" t="s">
        <v>183</v>
      </c>
      <c r="AB7" s="515" t="s">
        <v>184</v>
      </c>
    </row>
    <row r="8" spans="1:28" ht="14.25" hidden="1" customHeight="1" x14ac:dyDescent="0.2">
      <c r="A8" s="87"/>
      <c r="B8" s="97" t="s">
        <v>185</v>
      </c>
      <c r="C8" s="106">
        <v>64.5</v>
      </c>
      <c r="D8" s="98">
        <v>52598.04</v>
      </c>
      <c r="E8" s="107">
        <f>C5/C8</f>
        <v>1.2868217054263567</v>
      </c>
      <c r="F8" s="108">
        <f>E8*D8</f>
        <v>67684.299534883728</v>
      </c>
      <c r="H8" s="97" t="s">
        <v>185</v>
      </c>
      <c r="I8" s="106">
        <v>36.07971899816738</v>
      </c>
      <c r="J8" s="98">
        <v>52598.04</v>
      </c>
      <c r="K8" s="107">
        <f>I5/I8</f>
        <v>1.2749544973544973</v>
      </c>
      <c r="L8" s="108">
        <f>K8*J8</f>
        <v>67060.107650031743</v>
      </c>
      <c r="X8" s="110" t="s">
        <v>185</v>
      </c>
      <c r="Y8" s="516">
        <f>1/0.0071</f>
        <v>140.8450704225352</v>
      </c>
      <c r="Z8" s="517">
        <v>52598.04</v>
      </c>
      <c r="AA8" s="518">
        <f>9.31/140.8</f>
        <v>6.6122159090909086E-2</v>
      </c>
      <c r="AB8" s="114">
        <f>AA8*Z8</f>
        <v>3477.8959687499996</v>
      </c>
    </row>
    <row r="9" spans="1:28" ht="13.9" hidden="1" customHeight="1" x14ac:dyDescent="0.2">
      <c r="B9" s="482" t="s">
        <v>187</v>
      </c>
      <c r="C9" s="106">
        <v>10.37037037037037</v>
      </c>
      <c r="D9" s="98">
        <v>37018.99</v>
      </c>
      <c r="E9" s="107">
        <f>C5/C9</f>
        <v>8.0035714285714281</v>
      </c>
      <c r="F9" s="111">
        <f>E9*D9</f>
        <v>296284.13067857141</v>
      </c>
      <c r="H9" s="482" t="s">
        <v>187</v>
      </c>
      <c r="I9" s="112">
        <v>6.9909208819714665</v>
      </c>
      <c r="J9" s="98">
        <v>37018.99</v>
      </c>
      <c r="K9" s="107">
        <f>I5/I9</f>
        <v>6.5799628942486077</v>
      </c>
      <c r="L9" s="111">
        <f>K9*J9</f>
        <v>243583.58058256024</v>
      </c>
      <c r="M9" s="92"/>
      <c r="X9" s="110" t="s">
        <v>187</v>
      </c>
      <c r="Y9" s="516">
        <f>1/0.227</f>
        <v>4.4052863436123344</v>
      </c>
      <c r="Z9" s="517">
        <v>37018.99</v>
      </c>
      <c r="AA9" s="518">
        <f>9.31/4.4</f>
        <v>2.1159090909090907</v>
      </c>
      <c r="AB9" s="519">
        <f>AA9*Z9</f>
        <v>78328.817477272722</v>
      </c>
    </row>
    <row r="10" spans="1:28" ht="13.9" hidden="1" customHeight="1" x14ac:dyDescent="0.2">
      <c r="B10" s="483" t="s">
        <v>188</v>
      </c>
      <c r="C10" s="484"/>
      <c r="D10" s="484"/>
      <c r="E10" s="485">
        <f>SUM(E8:E9)</f>
        <v>9.2903931339977852</v>
      </c>
      <c r="F10" s="486">
        <f>SUM(F8:F9)</f>
        <v>363968.43021345511</v>
      </c>
      <c r="H10" s="483" t="s">
        <v>188</v>
      </c>
      <c r="I10" s="484"/>
      <c r="J10" s="484"/>
      <c r="K10" s="485">
        <f>SUM(K8:K9)</f>
        <v>7.854917391603105</v>
      </c>
      <c r="L10" s="486">
        <f>SUM(L8:L9)</f>
        <v>310643.68823259196</v>
      </c>
      <c r="M10" s="96"/>
      <c r="X10" s="520"/>
      <c r="Y10" s="521"/>
      <c r="Z10" s="521"/>
      <c r="AA10" s="522">
        <f>SUM(AA8+AA9)</f>
        <v>2.1820312499999996</v>
      </c>
      <c r="AB10" s="523">
        <f>SUM(AB8+AB9)</f>
        <v>81806.713446022724</v>
      </c>
    </row>
    <row r="11" spans="1:28" hidden="1" x14ac:dyDescent="0.2">
      <c r="B11" s="487"/>
      <c r="C11" s="118"/>
      <c r="D11" s="101" t="s">
        <v>189</v>
      </c>
      <c r="E11" s="118"/>
      <c r="F11" s="488"/>
      <c r="H11" s="487"/>
      <c r="I11" s="118"/>
      <c r="J11" s="101" t="s">
        <v>189</v>
      </c>
      <c r="K11" s="118"/>
      <c r="L11" s="488"/>
      <c r="M11" s="99"/>
      <c r="X11" s="524"/>
      <c r="Y11" s="525"/>
      <c r="Z11" s="92"/>
      <c r="AA11" s="525"/>
      <c r="AB11" s="526"/>
    </row>
    <row r="12" spans="1:28" ht="18.75" hidden="1" customHeight="1" x14ac:dyDescent="0.2">
      <c r="B12" s="100" t="s">
        <v>190</v>
      </c>
      <c r="D12" s="120">
        <v>0.23499999999999999</v>
      </c>
      <c r="E12" s="489"/>
      <c r="F12" s="108">
        <f>F10*D12</f>
        <v>85532.581100161944</v>
      </c>
      <c r="H12" s="100" t="s">
        <v>190</v>
      </c>
      <c r="J12" s="120">
        <v>0.23499999999999999</v>
      </c>
      <c r="K12" s="121" t="s">
        <v>191</v>
      </c>
      <c r="L12" s="108">
        <f>L10*J12</f>
        <v>73001.266734659104</v>
      </c>
      <c r="M12" s="104"/>
      <c r="X12" s="110" t="s">
        <v>190</v>
      </c>
      <c r="Y12" s="508"/>
      <c r="Z12" s="527">
        <v>0.23599999999999999</v>
      </c>
      <c r="AA12" s="528"/>
      <c r="AB12" s="114">
        <f>AB10*Z12</f>
        <v>19306.38437326136</v>
      </c>
    </row>
    <row r="13" spans="1:28" hidden="1" x14ac:dyDescent="0.2">
      <c r="B13" s="100"/>
      <c r="D13" s="120"/>
      <c r="F13" s="488"/>
      <c r="H13" s="100"/>
      <c r="J13" s="120"/>
      <c r="L13" s="488"/>
      <c r="M13" s="138"/>
      <c r="X13" s="110"/>
      <c r="Y13" s="508"/>
      <c r="Z13" s="527"/>
      <c r="AA13" s="508"/>
      <c r="AB13" s="526"/>
    </row>
    <row r="14" spans="1:28" ht="12.75" hidden="1" customHeight="1" x14ac:dyDescent="0.2">
      <c r="B14" s="483" t="s">
        <v>192</v>
      </c>
      <c r="C14" s="484"/>
      <c r="D14" s="490"/>
      <c r="E14" s="484"/>
      <c r="F14" s="486">
        <f>SUM(F10:F12)</f>
        <v>449501.01131361705</v>
      </c>
      <c r="H14" s="483" t="s">
        <v>192</v>
      </c>
      <c r="I14" s="484"/>
      <c r="J14" s="490"/>
      <c r="K14" s="484"/>
      <c r="L14" s="486">
        <f>SUM(L10:L12)</f>
        <v>383644.95496725105</v>
      </c>
      <c r="M14" s="139"/>
      <c r="X14" s="529" t="s">
        <v>192</v>
      </c>
      <c r="Y14" s="521"/>
      <c r="Z14" s="530"/>
      <c r="AA14" s="521"/>
      <c r="AB14" s="523">
        <f>SUM(AB10+AB12)</f>
        <v>101113.09781928408</v>
      </c>
    </row>
    <row r="15" spans="1:28" hidden="1" x14ac:dyDescent="0.2">
      <c r="B15" s="100"/>
      <c r="D15" s="120"/>
      <c r="E15" s="101" t="s">
        <v>193</v>
      </c>
      <c r="F15" s="488"/>
      <c r="H15" s="100"/>
      <c r="J15" s="120"/>
      <c r="K15" s="101" t="s">
        <v>193</v>
      </c>
      <c r="L15" s="488"/>
      <c r="M15" s="141"/>
      <c r="X15" s="110"/>
      <c r="Y15" s="508"/>
      <c r="Z15" s="527"/>
      <c r="AA15" s="92" t="s">
        <v>193</v>
      </c>
      <c r="AB15" s="526"/>
    </row>
    <row r="16" spans="1:28" ht="18" hidden="1" customHeight="1" x14ac:dyDescent="0.2">
      <c r="B16" s="100" t="s">
        <v>194</v>
      </c>
      <c r="D16" s="120"/>
      <c r="E16" s="122">
        <v>5.41</v>
      </c>
      <c r="F16" s="108">
        <f>E16*F5</f>
        <v>140097.36000000002</v>
      </c>
      <c r="H16" s="100" t="s">
        <v>194</v>
      </c>
      <c r="J16" s="120"/>
      <c r="K16" s="122">
        <v>5.41</v>
      </c>
      <c r="L16" s="108">
        <f>K16*L5</f>
        <v>77644.320000000007</v>
      </c>
      <c r="M16" s="144"/>
      <c r="X16" s="110" t="s">
        <v>194</v>
      </c>
      <c r="Y16" s="508"/>
      <c r="Z16" s="527"/>
      <c r="AA16" s="531">
        <v>13.09</v>
      </c>
      <c r="AB16" s="114">
        <f>AB5*AA16</f>
        <v>38144.652699999999</v>
      </c>
    </row>
    <row r="17" spans="2:28" ht="15.75" hidden="1" customHeight="1" x14ac:dyDescent="0.2">
      <c r="B17" s="100" t="s">
        <v>195</v>
      </c>
      <c r="D17" s="120"/>
      <c r="E17" s="122">
        <v>3.894876072670558</v>
      </c>
      <c r="F17" s="108">
        <f>E17*F5</f>
        <v>100861.71077787677</v>
      </c>
      <c r="H17" s="100" t="s">
        <v>195</v>
      </c>
      <c r="J17" s="120"/>
      <c r="K17" s="122">
        <v>3.894876072670558</v>
      </c>
      <c r="L17" s="108">
        <f>K17*L5</f>
        <v>55899.261394967849</v>
      </c>
      <c r="M17" s="147"/>
      <c r="X17" s="110" t="s">
        <v>195</v>
      </c>
      <c r="Y17" s="508"/>
      <c r="Z17" s="527"/>
      <c r="AA17" s="531">
        <v>7.07</v>
      </c>
      <c r="AB17" s="114">
        <f>AB5*AA17</f>
        <v>20602.192100000004</v>
      </c>
    </row>
    <row r="18" spans="2:28" ht="18" hidden="1" customHeight="1" x14ac:dyDescent="0.2">
      <c r="B18" s="491" t="s">
        <v>196</v>
      </c>
      <c r="C18" s="492"/>
      <c r="D18" s="493"/>
      <c r="E18" s="494"/>
      <c r="F18" s="495">
        <f>SUM(F14:F17)</f>
        <v>690460.08209149388</v>
      </c>
      <c r="H18" s="491" t="s">
        <v>196</v>
      </c>
      <c r="I18" s="492"/>
      <c r="J18" s="493"/>
      <c r="K18" s="494"/>
      <c r="L18" s="495">
        <f>SUM(L14:L17)</f>
        <v>517188.5363622189</v>
      </c>
      <c r="M18" s="119"/>
      <c r="X18" s="529" t="s">
        <v>196</v>
      </c>
      <c r="Y18" s="532"/>
      <c r="Z18" s="533"/>
      <c r="AA18" s="534"/>
      <c r="AB18" s="535">
        <f>SUM(AB14+AB16+AB17)</f>
        <v>159859.94261928409</v>
      </c>
    </row>
    <row r="19" spans="2:28" hidden="1" x14ac:dyDescent="0.2">
      <c r="B19" s="100" t="s">
        <v>197</v>
      </c>
      <c r="D19" s="120">
        <v>0.13452840572852637</v>
      </c>
      <c r="F19" s="108">
        <f>F18*D19</f>
        <v>92886.494062956117</v>
      </c>
      <c r="H19" s="100" t="s">
        <v>197</v>
      </c>
      <c r="J19" s="120">
        <v>0.13452840572852637</v>
      </c>
      <c r="L19" s="108">
        <f>L18*J19</f>
        <v>69576.549257879291</v>
      </c>
      <c r="M19" s="117"/>
      <c r="X19" s="110" t="s">
        <v>197</v>
      </c>
      <c r="Y19" s="508"/>
      <c r="Z19" s="527">
        <v>0.21970000000000001</v>
      </c>
      <c r="AA19" s="508"/>
      <c r="AB19" s="114">
        <f>AB18*Z19</f>
        <v>35121.229393456713</v>
      </c>
    </row>
    <row r="20" spans="2:28" ht="16.5" hidden="1" customHeight="1" thickBot="1" x14ac:dyDescent="0.25">
      <c r="B20" s="496" t="s">
        <v>198</v>
      </c>
      <c r="C20" s="497"/>
      <c r="D20" s="498"/>
      <c r="E20" s="497"/>
      <c r="F20" s="499">
        <f>SUM(F18:F19)</f>
        <v>783346.57615444995</v>
      </c>
      <c r="H20" s="496" t="s">
        <v>198</v>
      </c>
      <c r="I20" s="497"/>
      <c r="J20" s="498"/>
      <c r="K20" s="497"/>
      <c r="L20" s="499">
        <f>SUM(L18:L19)</f>
        <v>586765.08562009817</v>
      </c>
      <c r="M20" s="119"/>
      <c r="X20" s="536" t="s">
        <v>198</v>
      </c>
      <c r="Y20" s="537"/>
      <c r="Z20" s="538"/>
      <c r="AA20" s="537"/>
      <c r="AB20" s="539">
        <f>SUM(AB18+AB19)</f>
        <v>194981.1720127408</v>
      </c>
    </row>
    <row r="21" spans="2:28" ht="13.5" hidden="1" thickTop="1" x14ac:dyDescent="0.2">
      <c r="B21" s="487" t="s">
        <v>199</v>
      </c>
      <c r="D21" s="125"/>
      <c r="F21" s="126">
        <f>F20/F5</f>
        <v>30.249713320761892</v>
      </c>
      <c r="H21" s="487" t="s">
        <v>199</v>
      </c>
      <c r="J21" s="125"/>
      <c r="L21" s="126">
        <f>L20/L5</f>
        <v>40.88385490664006</v>
      </c>
      <c r="M21" s="153"/>
      <c r="X21" s="110" t="s">
        <v>199</v>
      </c>
      <c r="Y21" s="508"/>
      <c r="Z21" s="540"/>
      <c r="AA21" s="508"/>
      <c r="AB21" s="541">
        <f>AB20/AB5</f>
        <v>66.911175249651095</v>
      </c>
    </row>
    <row r="22" spans="2:28" ht="13.5" hidden="1" thickBot="1" x14ac:dyDescent="0.25">
      <c r="B22" s="128" t="s">
        <v>200</v>
      </c>
      <c r="C22" s="500"/>
      <c r="D22" s="129">
        <v>4.1099999999999998E-2</v>
      </c>
      <c r="E22" s="130"/>
      <c r="F22" s="501">
        <f>ROUND(((F21*D22)+F21),2)</f>
        <v>31.49</v>
      </c>
      <c r="G22" s="118"/>
      <c r="H22" s="128" t="s">
        <v>200</v>
      </c>
      <c r="I22" s="500"/>
      <c r="J22" s="129">
        <v>4.1099999999999998E-2</v>
      </c>
      <c r="K22" s="130"/>
      <c r="L22" s="501">
        <f>ROUND(((L21*J22)+L21),2)</f>
        <v>42.56</v>
      </c>
      <c r="M22" s="153"/>
      <c r="X22" s="542" t="s">
        <v>201</v>
      </c>
      <c r="Y22" s="543"/>
      <c r="Z22" s="544">
        <v>4.1099999999999998E-2</v>
      </c>
      <c r="AA22" s="545"/>
      <c r="AB22" s="546">
        <f>ROUND((AB21*Z22)+AB21,2)</f>
        <v>69.66</v>
      </c>
    </row>
    <row r="23" spans="2:28" ht="13.9" hidden="1" customHeight="1" x14ac:dyDescent="0.2">
      <c r="E23" s="89"/>
      <c r="K23" s="89"/>
      <c r="M23" s="109"/>
      <c r="X23" s="525"/>
      <c r="Y23" s="525"/>
      <c r="Z23" s="547"/>
      <c r="AA23" s="548"/>
      <c r="AB23" s="131"/>
    </row>
    <row r="24" spans="2:28" ht="15" hidden="1" customHeight="1" x14ac:dyDescent="0.2">
      <c r="E24" s="89"/>
      <c r="K24" s="89"/>
      <c r="M24" s="109"/>
    </row>
    <row r="25" spans="2:28" ht="16.5" hidden="1" customHeight="1" x14ac:dyDescent="0.2">
      <c r="E25" s="89"/>
      <c r="K25" s="89"/>
      <c r="M25" s="127"/>
    </row>
    <row r="26" spans="2:28" s="118" customFormat="1" ht="17.25" hidden="1" customHeight="1" x14ac:dyDescent="0.2">
      <c r="B26" s="88"/>
      <c r="C26" s="88"/>
      <c r="D26" s="88"/>
      <c r="E26" s="89"/>
      <c r="F26" s="90"/>
      <c r="G26" s="88"/>
      <c r="H26" s="88"/>
      <c r="I26" s="88"/>
      <c r="J26" s="88"/>
      <c r="K26" s="89"/>
      <c r="L26" s="90"/>
      <c r="M26" s="131"/>
      <c r="N26" s="88"/>
      <c r="O26" s="88"/>
      <c r="P26" s="88"/>
      <c r="Q26" s="88"/>
      <c r="R26" s="88"/>
      <c r="S26" s="88"/>
      <c r="T26" s="88"/>
      <c r="U26" s="88"/>
    </row>
    <row r="27" spans="2:28" s="118" customFormat="1" ht="17.25" customHeight="1" thickBot="1" x14ac:dyDescent="0.25">
      <c r="B27" s="88"/>
      <c r="C27" s="88"/>
      <c r="D27" s="88"/>
      <c r="E27" s="88"/>
      <c r="F27" s="90"/>
      <c r="G27" s="88"/>
      <c r="H27" s="88"/>
      <c r="I27" s="88"/>
      <c r="J27" s="88"/>
      <c r="K27" s="132"/>
      <c r="L27" s="133"/>
      <c r="M27" s="131"/>
      <c r="N27" s="88"/>
      <c r="O27" s="88"/>
      <c r="P27" s="88"/>
      <c r="Q27" s="132"/>
      <c r="R27" s="88"/>
      <c r="S27" s="88"/>
      <c r="T27" s="88"/>
      <c r="U27" s="88"/>
    </row>
    <row r="28" spans="2:28" ht="19.5" thickBot="1" x14ac:dyDescent="0.25">
      <c r="B28" s="1040" t="s">
        <v>202</v>
      </c>
      <c r="C28" s="1041"/>
      <c r="D28" s="1041"/>
      <c r="E28" s="1041"/>
      <c r="F28" s="1042"/>
      <c r="H28" s="1037" t="s">
        <v>203</v>
      </c>
      <c r="I28" s="1038"/>
      <c r="J28" s="1038"/>
      <c r="K28" s="1038"/>
      <c r="L28" s="1039"/>
      <c r="N28" s="1091" t="s">
        <v>265</v>
      </c>
      <c r="O28" s="1092"/>
      <c r="P28" s="1092"/>
      <c r="Q28" s="1092"/>
      <c r="R28" s="1092"/>
      <c r="S28" s="1093"/>
      <c r="T28" s="1093"/>
      <c r="U28" s="1094"/>
    </row>
    <row r="29" spans="2:28" ht="20.25" customHeight="1" thickBot="1" x14ac:dyDescent="0.25">
      <c r="B29" s="507" t="s">
        <v>461</v>
      </c>
      <c r="C29" s="208">
        <v>25.332999999999998</v>
      </c>
      <c r="D29" s="209" t="s">
        <v>274</v>
      </c>
      <c r="E29" s="210">
        <v>272</v>
      </c>
      <c r="F29" s="196">
        <f>C29*E29</f>
        <v>6890.5759999999991</v>
      </c>
      <c r="H29" s="507" t="s">
        <v>462</v>
      </c>
      <c r="I29" s="725">
        <f>'[18]2022 Proposed Models'!$I$28</f>
        <v>41.068965517241381</v>
      </c>
      <c r="J29" s="208" t="s">
        <v>275</v>
      </c>
      <c r="K29" s="210">
        <v>272</v>
      </c>
      <c r="L29" s="196">
        <f>I29*K29</f>
        <v>11170.758620689656</v>
      </c>
      <c r="N29" s="191"/>
      <c r="O29" s="1082" t="s">
        <v>460</v>
      </c>
      <c r="P29" s="1083"/>
      <c r="Q29" s="1083"/>
      <c r="R29" s="1084"/>
      <c r="S29" s="1095" t="s">
        <v>262</v>
      </c>
      <c r="T29" s="1096"/>
      <c r="U29" s="1097"/>
    </row>
    <row r="30" spans="2:28" ht="15" x14ac:dyDescent="0.25">
      <c r="B30" s="199"/>
      <c r="C30" s="1035"/>
      <c r="D30" s="1023"/>
      <c r="E30" s="1023"/>
      <c r="F30" s="200" t="s">
        <v>184</v>
      </c>
      <c r="H30" s="199"/>
      <c r="I30" s="1035"/>
      <c r="J30" s="1023"/>
      <c r="K30" s="1023"/>
      <c r="L30" s="200" t="s">
        <v>184</v>
      </c>
      <c r="N30" s="189" t="s">
        <v>261</v>
      </c>
      <c r="O30" s="505">
        <v>1.3</v>
      </c>
      <c r="P30" s="506">
        <v>1.2749999999999999</v>
      </c>
      <c r="Q30" s="584">
        <v>1.2868217054263567</v>
      </c>
      <c r="R30" s="506">
        <v>6.6122159090909086E-2</v>
      </c>
      <c r="S30" s="1076" t="s">
        <v>464</v>
      </c>
      <c r="T30" s="1077"/>
      <c r="U30" s="1078"/>
    </row>
    <row r="31" spans="2:28" ht="15" customHeight="1" x14ac:dyDescent="0.25">
      <c r="B31" s="97" t="str">
        <f>N30</f>
        <v xml:space="preserve">Management </v>
      </c>
      <c r="C31" s="1036"/>
      <c r="D31" s="1025"/>
      <c r="E31" s="1025"/>
      <c r="F31" s="108" t="e">
        <f>(#REF!)*O30</f>
        <v>#REF!</v>
      </c>
      <c r="H31" s="97" t="str">
        <f>B31</f>
        <v xml:space="preserve">Management </v>
      </c>
      <c r="I31" s="1036"/>
      <c r="J31" s="1025"/>
      <c r="K31" s="1025"/>
      <c r="L31" s="108" t="e">
        <f>(#REF!)*P30</f>
        <v>#REF!</v>
      </c>
      <c r="N31" s="190" t="s">
        <v>269</v>
      </c>
      <c r="O31" s="505">
        <v>3.6</v>
      </c>
      <c r="P31" s="506">
        <v>6.6</v>
      </c>
      <c r="Q31" s="506">
        <v>9.6</v>
      </c>
      <c r="R31" s="506">
        <v>2.1</v>
      </c>
      <c r="S31" s="1076" t="s">
        <v>464</v>
      </c>
      <c r="T31" s="1077"/>
      <c r="U31" s="1078"/>
    </row>
    <row r="32" spans="2:28" ht="15" customHeight="1" x14ac:dyDescent="0.25">
      <c r="B32" s="97" t="s">
        <v>268</v>
      </c>
      <c r="C32" s="1016"/>
      <c r="D32" s="1017"/>
      <c r="E32" s="1017"/>
      <c r="F32" s="108" t="e">
        <f>(#REF!)*O31</f>
        <v>#REF!</v>
      </c>
      <c r="H32" s="97" t="s">
        <v>268</v>
      </c>
      <c r="I32" s="1016"/>
      <c r="J32" s="1017"/>
      <c r="K32" s="1017"/>
      <c r="L32" s="108" t="e">
        <f>(#REF!)*P31</f>
        <v>#REF!</v>
      </c>
      <c r="M32" s="92"/>
      <c r="N32" s="502" t="s">
        <v>209</v>
      </c>
      <c r="O32" s="503">
        <v>0</v>
      </c>
      <c r="P32" s="504">
        <v>0</v>
      </c>
      <c r="Q32" s="504">
        <v>0</v>
      </c>
      <c r="R32" s="504">
        <v>0</v>
      </c>
      <c r="S32" s="1076" t="s">
        <v>464</v>
      </c>
      <c r="T32" s="1077"/>
      <c r="U32" s="1078"/>
    </row>
    <row r="33" spans="2:21" ht="15" customHeight="1" x14ac:dyDescent="0.25">
      <c r="B33" s="97" t="s">
        <v>271</v>
      </c>
      <c r="C33" s="1018" t="e">
        <f>O38</f>
        <v>#REF!</v>
      </c>
      <c r="D33" s="1019"/>
      <c r="E33" s="1019"/>
      <c r="F33" s="108" t="e">
        <f>(F31+F32)*C33</f>
        <v>#REF!</v>
      </c>
      <c r="H33" s="97" t="s">
        <v>271</v>
      </c>
      <c r="I33" s="1018" t="e">
        <f>O38</f>
        <v>#REF!</v>
      </c>
      <c r="J33" s="1019"/>
      <c r="K33" s="1019"/>
      <c r="L33" s="108" t="e">
        <f>(L31+L32)*I33</f>
        <v>#REF!</v>
      </c>
      <c r="M33" s="96"/>
      <c r="N33" s="190"/>
      <c r="O33" s="1085" t="s">
        <v>463</v>
      </c>
      <c r="P33" s="1086"/>
      <c r="Q33" s="1086"/>
      <c r="R33" s="1087"/>
      <c r="S33" s="1076"/>
      <c r="T33" s="1060"/>
      <c r="U33" s="1061"/>
    </row>
    <row r="34" spans="2:21" ht="15" customHeight="1" thickBot="1" x14ac:dyDescent="0.3">
      <c r="B34" s="211" t="s">
        <v>272</v>
      </c>
      <c r="C34" s="1020">
        <f>O46</f>
        <v>0.03</v>
      </c>
      <c r="D34" s="1021"/>
      <c r="E34" s="1021"/>
      <c r="F34" s="212" t="e">
        <f>SUM(F31:F33)*C34</f>
        <v>#REF!</v>
      </c>
      <c r="H34" s="211" t="s">
        <v>272</v>
      </c>
      <c r="I34" s="1020">
        <f>O46</f>
        <v>0.03</v>
      </c>
      <c r="J34" s="1021"/>
      <c r="K34" s="1021"/>
      <c r="L34" s="212" t="e">
        <f>SUM(L31:L33)*I34</f>
        <v>#REF!</v>
      </c>
      <c r="M34" s="99"/>
      <c r="N34" s="189" t="s">
        <v>261</v>
      </c>
      <c r="O34" s="505">
        <f>I8</f>
        <v>36.07971899816738</v>
      </c>
      <c r="P34" s="506">
        <f>I8</f>
        <v>36.07971899816738</v>
      </c>
      <c r="Q34" s="506">
        <f>C8</f>
        <v>64.5</v>
      </c>
      <c r="R34" s="506">
        <f>Y8</f>
        <v>140.8450704225352</v>
      </c>
      <c r="S34" s="1076" t="s">
        <v>464</v>
      </c>
      <c r="T34" s="1077"/>
      <c r="U34" s="1078"/>
    </row>
    <row r="35" spans="2:21" ht="15" customHeight="1" thickTop="1" thickBot="1" x14ac:dyDescent="0.3">
      <c r="B35" s="213" t="s">
        <v>270</v>
      </c>
      <c r="C35" s="1070">
        <v>4.9000000000000004</v>
      </c>
      <c r="D35" s="1071"/>
      <c r="E35" s="1071"/>
      <c r="F35" s="214" t="e">
        <f>SUM(F31:F34)</f>
        <v>#REF!</v>
      </c>
      <c r="H35" s="213" t="str">
        <f>B35</f>
        <v>Total Compensation</v>
      </c>
      <c r="I35" s="1070">
        <v>7.9</v>
      </c>
      <c r="J35" s="1071"/>
      <c r="K35" s="1071"/>
      <c r="L35" s="214" t="e">
        <f>SUM(L31:L34)</f>
        <v>#REF!</v>
      </c>
      <c r="M35" s="104"/>
      <c r="N35" s="190" t="s">
        <v>269</v>
      </c>
      <c r="O35" s="1088">
        <f>I9</f>
        <v>6.9909208819714665</v>
      </c>
      <c r="P35" s="1090">
        <f>I9</f>
        <v>6.9909208819714665</v>
      </c>
      <c r="Q35" s="1090">
        <v>8.5</v>
      </c>
      <c r="R35" s="1090">
        <f>Y9</f>
        <v>4.4052863436123344</v>
      </c>
      <c r="S35" s="1076" t="s">
        <v>464</v>
      </c>
      <c r="T35" s="1077"/>
      <c r="U35" s="1078"/>
    </row>
    <row r="36" spans="2:21" ht="15" customHeight="1" thickTop="1" thickBot="1" x14ac:dyDescent="0.3">
      <c r="B36" s="100"/>
      <c r="C36" s="1029" t="s">
        <v>214</v>
      </c>
      <c r="D36" s="1030"/>
      <c r="E36" s="1030"/>
      <c r="F36" s="103"/>
      <c r="H36" s="100"/>
      <c r="I36" s="1029" t="s">
        <v>214</v>
      </c>
      <c r="J36" s="1030"/>
      <c r="K36" s="1030"/>
      <c r="L36" s="103"/>
      <c r="M36" s="109"/>
      <c r="N36" s="502" t="s">
        <v>209</v>
      </c>
      <c r="O36" s="1089"/>
      <c r="P36" s="1089"/>
      <c r="Q36" s="1089"/>
      <c r="R36" s="1089"/>
      <c r="S36" s="1076" t="s">
        <v>464</v>
      </c>
      <c r="T36" s="1077"/>
      <c r="U36" s="1078"/>
    </row>
    <row r="37" spans="2:21" ht="15" thickBot="1" x14ac:dyDescent="0.25">
      <c r="B37" s="100" t="s">
        <v>194</v>
      </c>
      <c r="C37" s="1034">
        <f>O40</f>
        <v>9.0630751771735589</v>
      </c>
      <c r="D37" s="1009"/>
      <c r="E37" s="1009"/>
      <c r="F37" s="108">
        <f>F29*C37</f>
        <v>62449.808302027865</v>
      </c>
      <c r="H37" s="100" t="s">
        <v>194</v>
      </c>
      <c r="I37" s="1034">
        <f>O40</f>
        <v>9.0630751771735589</v>
      </c>
      <c r="J37" s="1009"/>
      <c r="K37" s="1009"/>
      <c r="L37" s="108">
        <f>I37*L29</f>
        <v>101241.42516536996</v>
      </c>
      <c r="M37" s="113"/>
      <c r="N37" s="1072" t="s">
        <v>212</v>
      </c>
      <c r="O37" s="1073"/>
      <c r="P37" s="1073"/>
      <c r="Q37" s="1073"/>
      <c r="R37" s="1074"/>
      <c r="S37" s="1074"/>
      <c r="T37" s="1074"/>
      <c r="U37" s="1075"/>
    </row>
    <row r="38" spans="2:21" ht="15" customHeight="1" x14ac:dyDescent="0.25">
      <c r="B38" s="100" t="s">
        <v>195</v>
      </c>
      <c r="C38" s="1034">
        <f>O41</f>
        <v>3.3767060954530939</v>
      </c>
      <c r="D38" s="1009"/>
      <c r="E38" s="1009"/>
      <c r="F38" s="108">
        <f>C38*F29</f>
        <v>23267.449980382793</v>
      </c>
      <c r="H38" s="100" t="s">
        <v>195</v>
      </c>
      <c r="I38" s="1034">
        <f>O41</f>
        <v>3.3767060954530939</v>
      </c>
      <c r="J38" s="1009"/>
      <c r="K38" s="1009"/>
      <c r="L38" s="108">
        <f>I38*L29</f>
        <v>37720.368725317952</v>
      </c>
      <c r="M38" s="117"/>
      <c r="N38" s="203" t="s">
        <v>213</v>
      </c>
      <c r="O38" s="1048" t="e">
        <f>#REF!</f>
        <v>#REF!</v>
      </c>
      <c r="P38" s="1049"/>
      <c r="Q38" s="1050"/>
      <c r="R38" s="1067" t="s">
        <v>263</v>
      </c>
      <c r="S38" s="1068"/>
      <c r="T38" s="1068"/>
      <c r="U38" s="1069"/>
    </row>
    <row r="39" spans="2:21" ht="13.15" customHeight="1" thickBot="1" x14ac:dyDescent="0.3">
      <c r="B39" s="221" t="s">
        <v>273</v>
      </c>
      <c r="C39" s="1043">
        <f>O44</f>
        <v>0.80847999999999998</v>
      </c>
      <c r="D39" s="1044"/>
      <c r="E39" s="1044"/>
      <c r="F39" s="212">
        <f>C39*F29</f>
        <v>5570.8928844799993</v>
      </c>
      <c r="H39" s="221" t="str">
        <f>N44</f>
        <v>Technology Misc Costs</v>
      </c>
      <c r="I39" s="1043">
        <f>O44</f>
        <v>0.80847999999999998</v>
      </c>
      <c r="J39" s="1044"/>
      <c r="K39" s="1044"/>
      <c r="L39" s="212">
        <f>I39*L29</f>
        <v>9031.3349296551733</v>
      </c>
      <c r="M39" s="119"/>
      <c r="N39" s="204" t="s">
        <v>266</v>
      </c>
      <c r="O39" s="1062">
        <v>0.25390000000000001</v>
      </c>
      <c r="P39" s="1064"/>
      <c r="Q39" s="1064"/>
      <c r="R39" s="1045" t="s">
        <v>263</v>
      </c>
      <c r="S39" s="1046"/>
      <c r="T39" s="1046"/>
      <c r="U39" s="1047"/>
    </row>
    <row r="40" spans="2:21" ht="15.75" customHeight="1" thickTop="1" x14ac:dyDescent="0.25">
      <c r="B40" s="301" t="s">
        <v>196</v>
      </c>
      <c r="C40" s="302"/>
      <c r="D40" s="302"/>
      <c r="E40" s="303"/>
      <c r="F40" s="310" t="e">
        <f>SUM(F35:F39)</f>
        <v>#REF!</v>
      </c>
      <c r="H40" s="301" t="s">
        <v>196</v>
      </c>
      <c r="I40" s="302"/>
      <c r="J40" s="302"/>
      <c r="K40" s="303"/>
      <c r="L40" s="310" t="e">
        <f>SUM(L35:L39)</f>
        <v>#REF!</v>
      </c>
      <c r="M40" s="109"/>
      <c r="N40" s="193" t="s">
        <v>216</v>
      </c>
      <c r="O40" s="1051">
        <f>'FY22 UFR 3034'!D34</f>
        <v>9.0630751771735589</v>
      </c>
      <c r="P40" s="1052"/>
      <c r="Q40" s="1052"/>
      <c r="R40" s="1045" t="s">
        <v>267</v>
      </c>
      <c r="S40" s="1046"/>
      <c r="T40" s="1046"/>
      <c r="U40" s="1047"/>
    </row>
    <row r="41" spans="2:21" ht="13.5" customHeight="1" x14ac:dyDescent="0.25">
      <c r="B41" s="100" t="s">
        <v>197</v>
      </c>
      <c r="C41" s="1011" t="e">
        <f>O45</f>
        <v>#REF!</v>
      </c>
      <c r="D41" s="1009"/>
      <c r="E41" s="1009"/>
      <c r="F41" s="108" t="e">
        <f>(F40-F34)*C41</f>
        <v>#REF!</v>
      </c>
      <c r="H41" s="100" t="s">
        <v>197</v>
      </c>
      <c r="I41" s="1011" t="e">
        <f>O45</f>
        <v>#REF!</v>
      </c>
      <c r="J41" s="1009"/>
      <c r="K41" s="1009"/>
      <c r="L41" s="108" t="e">
        <f>(L40-L34)*I41</f>
        <v>#REF!</v>
      </c>
      <c r="M41" s="119"/>
      <c r="N41" s="193" t="s">
        <v>218</v>
      </c>
      <c r="O41" s="1051">
        <f>'FY22 UFR 3034'!AP34</f>
        <v>3.3767060954530939</v>
      </c>
      <c r="P41" s="1052"/>
      <c r="Q41" s="1052"/>
      <c r="R41" s="1045" t="s">
        <v>267</v>
      </c>
      <c r="S41" s="1046"/>
      <c r="T41" s="1046"/>
      <c r="U41" s="1047"/>
    </row>
    <row r="42" spans="2:21" ht="15" customHeight="1" thickBot="1" x14ac:dyDescent="0.3">
      <c r="B42" s="309" t="s">
        <v>450</v>
      </c>
      <c r="C42" s="1006">
        <f>O46</f>
        <v>0.03</v>
      </c>
      <c r="D42" s="1007"/>
      <c r="E42" s="1007"/>
      <c r="F42" s="162">
        <f>SUM(F37:F39)*C42</f>
        <v>2738.6445350067193</v>
      </c>
      <c r="H42" s="309" t="s">
        <v>450</v>
      </c>
      <c r="I42" s="1006">
        <f>O46</f>
        <v>0.03</v>
      </c>
      <c r="J42" s="1007"/>
      <c r="K42" s="1007"/>
      <c r="L42" s="162">
        <f>SUM(L37:L39)*I42</f>
        <v>4439.7938646102921</v>
      </c>
      <c r="M42" s="167"/>
      <c r="N42" s="193" t="s">
        <v>219</v>
      </c>
      <c r="O42" s="1051">
        <f>'FY22 UFR 3034'!D38</f>
        <v>19.704663333333333</v>
      </c>
      <c r="P42" s="1052"/>
      <c r="Q42" s="1052"/>
      <c r="R42" s="1045" t="s">
        <v>267</v>
      </c>
      <c r="S42" s="1046"/>
      <c r="T42" s="1046"/>
      <c r="U42" s="1047"/>
    </row>
    <row r="43" spans="2:21" ht="13.15" customHeight="1" thickBot="1" x14ac:dyDescent="0.3">
      <c r="B43" s="128" t="s">
        <v>198</v>
      </c>
      <c r="C43" s="1002"/>
      <c r="D43" s="1003"/>
      <c r="E43" s="1003"/>
      <c r="F43" s="156" t="e">
        <f>SUM(F40:F42)</f>
        <v>#REF!</v>
      </c>
      <c r="H43" s="128" t="s">
        <v>198</v>
      </c>
      <c r="I43" s="1002"/>
      <c r="J43" s="1003"/>
      <c r="K43" s="1003"/>
      <c r="L43" s="156" t="e">
        <f>SUM(L40:L42)</f>
        <v>#REF!</v>
      </c>
      <c r="M43" s="144"/>
      <c r="N43" s="193" t="s">
        <v>220</v>
      </c>
      <c r="O43" s="1051">
        <f>'FY22 UFR 3034'!AP38</f>
        <v>11.561036666666666</v>
      </c>
      <c r="P43" s="1052"/>
      <c r="Q43" s="1052"/>
      <c r="R43" s="1045" t="s">
        <v>267</v>
      </c>
      <c r="S43" s="1046"/>
      <c r="T43" s="1046"/>
      <c r="U43" s="1047"/>
    </row>
    <row r="44" spans="2:21" ht="15.75" thickBot="1" x14ac:dyDescent="0.3">
      <c r="B44" s="128" t="s">
        <v>277</v>
      </c>
      <c r="C44" s="1002"/>
      <c r="D44" s="1003"/>
      <c r="E44" s="1003"/>
      <c r="F44" s="218" t="e">
        <f>F43/F29</f>
        <v>#REF!</v>
      </c>
      <c r="H44" s="128" t="s">
        <v>277</v>
      </c>
      <c r="I44" s="1002"/>
      <c r="J44" s="1003"/>
      <c r="K44" s="1003"/>
      <c r="L44" s="218" t="e">
        <f>L43/L29</f>
        <v>#REF!</v>
      </c>
      <c r="M44" s="168"/>
      <c r="N44" s="193" t="s">
        <v>273</v>
      </c>
      <c r="O44" s="1056">
        <f>0.8*(1.06%+1)</f>
        <v>0.80847999999999998</v>
      </c>
      <c r="P44" s="1057"/>
      <c r="Q44" s="1058"/>
      <c r="R44" s="1059" t="s">
        <v>276</v>
      </c>
      <c r="S44" s="1060"/>
      <c r="T44" s="1060"/>
      <c r="U44" s="1061"/>
    </row>
    <row r="45" spans="2:21" ht="15" x14ac:dyDescent="0.25">
      <c r="B45" s="118"/>
      <c r="C45" s="118"/>
      <c r="D45" s="118"/>
      <c r="F45" s="219"/>
      <c r="H45" s="118"/>
      <c r="I45" s="118"/>
      <c r="J45" s="118"/>
      <c r="L45" s="219"/>
      <c r="M45" s="168"/>
      <c r="N45" s="204" t="s">
        <v>221</v>
      </c>
      <c r="O45" s="1062" t="e">
        <f>#REF!</f>
        <v>#REF!</v>
      </c>
      <c r="P45" s="1063"/>
      <c r="Q45" s="1064"/>
      <c r="R45" s="1045" t="s">
        <v>263</v>
      </c>
      <c r="S45" s="1046"/>
      <c r="T45" s="1046"/>
      <c r="U45" s="1047"/>
    </row>
    <row r="46" spans="2:21" ht="15.75" thickBot="1" x14ac:dyDescent="0.3">
      <c r="B46" s="93" t="s">
        <v>278</v>
      </c>
      <c r="D46" s="224">
        <v>66.569999999999993</v>
      </c>
      <c r="F46" s="180"/>
      <c r="H46" s="220" t="s">
        <v>278</v>
      </c>
      <c r="J46" s="225">
        <v>63.66</v>
      </c>
      <c r="L46" s="163"/>
      <c r="M46" s="124"/>
      <c r="N46" s="205" t="s">
        <v>452</v>
      </c>
      <c r="O46" s="1065">
        <v>0.03</v>
      </c>
      <c r="P46" s="1066"/>
      <c r="Q46" s="1066"/>
      <c r="R46" s="1053" t="s">
        <v>264</v>
      </c>
      <c r="S46" s="1054"/>
      <c r="T46" s="1054"/>
      <c r="U46" s="1055"/>
    </row>
    <row r="47" spans="2:21" ht="13.9" customHeight="1" x14ac:dyDescent="0.25">
      <c r="B47" s="93" t="s">
        <v>279</v>
      </c>
      <c r="D47" s="313" t="e">
        <f>(F44-D46)/D46</f>
        <v>#REF!</v>
      </c>
      <c r="F47" s="165"/>
      <c r="H47" s="93" t="s">
        <v>279</v>
      </c>
      <c r="J47" s="313" t="e">
        <f>(L44-J46)/J46</f>
        <v>#REF!</v>
      </c>
      <c r="L47" s="165"/>
      <c r="M47" s="127"/>
      <c r="N47" s="206"/>
      <c r="O47" s="207"/>
      <c r="P47" s="206"/>
    </row>
    <row r="48" spans="2:21" s="118" customFormat="1" ht="13.9" customHeight="1" thickBot="1" x14ac:dyDescent="0.25">
      <c r="B48" s="88"/>
      <c r="C48" s="88"/>
      <c r="D48" s="88"/>
      <c r="E48" s="89"/>
      <c r="F48" s="90"/>
      <c r="G48" s="88"/>
      <c r="H48" s="88"/>
      <c r="I48" s="88"/>
      <c r="J48" s="88"/>
      <c r="K48" s="89"/>
      <c r="L48" s="90"/>
      <c r="M48" s="131"/>
      <c r="N48" s="88"/>
      <c r="O48" s="88"/>
      <c r="P48" s="88"/>
      <c r="Q48" s="88"/>
      <c r="R48" s="88"/>
      <c r="S48" s="88"/>
      <c r="T48" s="88"/>
      <c r="U48" s="88"/>
    </row>
    <row r="49" spans="2:22" ht="13.5" thickBot="1" x14ac:dyDescent="0.25">
      <c r="B49" s="1037" t="s">
        <v>228</v>
      </c>
      <c r="C49" s="1038"/>
      <c r="D49" s="1038"/>
      <c r="E49" s="1038"/>
      <c r="F49" s="1039"/>
      <c r="H49" s="1040" t="s">
        <v>180</v>
      </c>
      <c r="I49" s="1041"/>
      <c r="J49" s="1041"/>
      <c r="K49" s="1041"/>
      <c r="L49" s="1042"/>
    </row>
    <row r="50" spans="2:22" ht="17.25" customHeight="1" thickBot="1" x14ac:dyDescent="0.25">
      <c r="B50" s="507" t="s">
        <v>461</v>
      </c>
      <c r="C50" s="724">
        <f>'[18]2022 Proposed Models'!$C$58</f>
        <v>83</v>
      </c>
      <c r="D50" s="194" t="s">
        <v>275</v>
      </c>
      <c r="E50" s="195">
        <v>272</v>
      </c>
      <c r="F50" s="196">
        <f>C50*E50</f>
        <v>22576</v>
      </c>
      <c r="H50" s="507" t="s">
        <v>461</v>
      </c>
      <c r="I50" s="208">
        <f>'[18]2022 Proposed Models'!$I$58</f>
        <v>10</v>
      </c>
      <c r="J50" s="208" t="s">
        <v>275</v>
      </c>
      <c r="K50" s="197">
        <v>272</v>
      </c>
      <c r="L50" s="198">
        <f>I50*K50</f>
        <v>2720</v>
      </c>
      <c r="V50" s="92"/>
    </row>
    <row r="51" spans="2:22" ht="17.25" customHeight="1" x14ac:dyDescent="0.25">
      <c r="B51" s="199"/>
      <c r="C51" s="1035"/>
      <c r="D51" s="1023"/>
      <c r="E51" s="1023"/>
      <c r="F51" s="200" t="s">
        <v>184</v>
      </c>
      <c r="H51" s="201"/>
      <c r="I51" s="1022"/>
      <c r="J51" s="1023"/>
      <c r="K51" s="1023"/>
      <c r="L51" s="202" t="s">
        <v>184</v>
      </c>
      <c r="N51" s="164"/>
      <c r="Q51" s="118"/>
      <c r="R51" s="118"/>
      <c r="S51" s="118"/>
      <c r="T51" s="118"/>
      <c r="U51" s="118"/>
      <c r="V51" s="92"/>
    </row>
    <row r="52" spans="2:22" ht="18.75" customHeight="1" x14ac:dyDescent="0.25">
      <c r="B52" s="97" t="str">
        <f>B31</f>
        <v xml:space="preserve">Management </v>
      </c>
      <c r="C52" s="1036"/>
      <c r="D52" s="1025"/>
      <c r="E52" s="1025"/>
      <c r="F52" s="108" t="e">
        <f>(#REF!)*Q30</f>
        <v>#REF!</v>
      </c>
      <c r="H52" s="105" t="str">
        <f>B31</f>
        <v xml:space="preserve">Management </v>
      </c>
      <c r="I52" s="1024"/>
      <c r="J52" s="1025"/>
      <c r="K52" s="1025"/>
      <c r="L52" s="114" t="e">
        <f>(#REF!)*'2024 FOIA Models'!R30</f>
        <v>#REF!</v>
      </c>
      <c r="N52" s="164"/>
      <c r="V52" s="168"/>
    </row>
    <row r="53" spans="2:22" ht="18" customHeight="1" x14ac:dyDescent="0.2">
      <c r="B53" s="97" t="s">
        <v>268</v>
      </c>
      <c r="C53" s="1016"/>
      <c r="D53" s="1017"/>
      <c r="E53" s="1017"/>
      <c r="F53" s="108" t="e">
        <f>(#REF!)*'2024 FOIA Models'!Q31</f>
        <v>#REF!</v>
      </c>
      <c r="H53" s="105" t="s">
        <v>268</v>
      </c>
      <c r="I53" s="1026"/>
      <c r="J53" s="1017"/>
      <c r="K53" s="1017"/>
      <c r="L53" s="114" t="e">
        <f>(#REF!)*'2024 FOIA Models'!R31</f>
        <v>#REF!</v>
      </c>
      <c r="V53" s="172"/>
    </row>
    <row r="54" spans="2:22" ht="14.25" x14ac:dyDescent="0.2">
      <c r="B54" s="97" t="s">
        <v>271</v>
      </c>
      <c r="C54" s="1018" t="e">
        <f>O38</f>
        <v>#REF!</v>
      </c>
      <c r="D54" s="1019"/>
      <c r="E54" s="1019"/>
      <c r="F54" s="108" t="e">
        <f>SUM(F52:F53)*C54</f>
        <v>#REF!</v>
      </c>
      <c r="H54" s="97" t="s">
        <v>271</v>
      </c>
      <c r="I54" s="1018">
        <f>O39</f>
        <v>0.25390000000000001</v>
      </c>
      <c r="J54" s="1019"/>
      <c r="K54" s="1019"/>
      <c r="L54" s="114" t="e">
        <f>SUM(L52:L53)*I54</f>
        <v>#REF!</v>
      </c>
      <c r="V54" s="173"/>
    </row>
    <row r="55" spans="2:22" ht="15" thickBot="1" x14ac:dyDescent="0.25">
      <c r="B55" s="211" t="s">
        <v>272</v>
      </c>
      <c r="C55" s="1020">
        <f>O46</f>
        <v>0.03</v>
      </c>
      <c r="D55" s="1021"/>
      <c r="E55" s="1021"/>
      <c r="F55" s="212" t="e">
        <f>SUM(F52:F54)*C55</f>
        <v>#REF!</v>
      </c>
      <c r="H55" s="211" t="s">
        <v>272</v>
      </c>
      <c r="I55" s="1020">
        <f>O46</f>
        <v>0.03</v>
      </c>
      <c r="J55" s="1021"/>
      <c r="K55" s="1021"/>
      <c r="L55" s="215" t="e">
        <f>SUM(L52:L54)*I55</f>
        <v>#REF!</v>
      </c>
      <c r="V55" s="153"/>
    </row>
    <row r="56" spans="2:22" ht="14.45" customHeight="1" thickTop="1" thickBot="1" x14ac:dyDescent="0.25">
      <c r="B56" s="213" t="str">
        <f>B35</f>
        <v>Total Compensation</v>
      </c>
      <c r="C56" s="1014">
        <v>10.9</v>
      </c>
      <c r="D56" s="1015"/>
      <c r="E56" s="1015"/>
      <c r="F56" s="214" t="e">
        <f>SUM(F52:F55)</f>
        <v>#REF!</v>
      </c>
      <c r="H56" s="216" t="str">
        <f>B35</f>
        <v>Total Compensation</v>
      </c>
      <c r="I56" s="1012">
        <v>2.2000000000000002</v>
      </c>
      <c r="J56" s="1013"/>
      <c r="K56" s="1013"/>
      <c r="L56" s="217" t="e">
        <f>SUM(L52:L55)</f>
        <v>#REF!</v>
      </c>
      <c r="V56" s="174"/>
    </row>
    <row r="57" spans="2:22" ht="15.75" thickTop="1" x14ac:dyDescent="0.25">
      <c r="B57" s="100"/>
      <c r="C57" s="1029" t="s">
        <v>214</v>
      </c>
      <c r="D57" s="1030"/>
      <c r="E57" s="1030"/>
      <c r="F57" s="103"/>
      <c r="H57" s="110"/>
      <c r="I57" s="1031" t="s">
        <v>214</v>
      </c>
      <c r="J57" s="1030"/>
      <c r="K57" s="1030"/>
      <c r="L57" s="103"/>
      <c r="V57" s="90"/>
    </row>
    <row r="58" spans="2:22" ht="14.25" x14ac:dyDescent="0.2">
      <c r="B58" s="100" t="s">
        <v>194</v>
      </c>
      <c r="C58" s="1034">
        <f>O40</f>
        <v>9.0630751771735589</v>
      </c>
      <c r="D58" s="1009"/>
      <c r="E58" s="1009"/>
      <c r="F58" s="108">
        <f>C58*F50</f>
        <v>204607.98519987028</v>
      </c>
      <c r="H58" s="110" t="s">
        <v>194</v>
      </c>
      <c r="I58" s="1032">
        <f>O42</f>
        <v>19.704663333333333</v>
      </c>
      <c r="J58" s="1009"/>
      <c r="K58" s="1009"/>
      <c r="L58" s="114">
        <f>I58*L50</f>
        <v>53596.684266666663</v>
      </c>
      <c r="V58" s="153"/>
    </row>
    <row r="59" spans="2:22" ht="14.25" x14ac:dyDescent="0.2">
      <c r="B59" s="100" t="s">
        <v>195</v>
      </c>
      <c r="C59" s="1034">
        <f>O41</f>
        <v>3.3767060954530939</v>
      </c>
      <c r="D59" s="1009"/>
      <c r="E59" s="1009"/>
      <c r="F59" s="108">
        <f>C59*F50</f>
        <v>76232.516810949048</v>
      </c>
      <c r="H59" s="110" t="s">
        <v>195</v>
      </c>
      <c r="I59" s="1032">
        <f>O43</f>
        <v>11.561036666666666</v>
      </c>
      <c r="J59" s="1009"/>
      <c r="K59" s="1009"/>
      <c r="L59" s="114">
        <f>I59*L50</f>
        <v>31446.019733333334</v>
      </c>
      <c r="V59" s="90"/>
    </row>
    <row r="60" spans="2:22" ht="15" thickBot="1" x14ac:dyDescent="0.25">
      <c r="B60" s="221" t="str">
        <f>N44</f>
        <v>Technology Misc Costs</v>
      </c>
      <c r="C60" s="1027">
        <f>O44</f>
        <v>0.80847999999999998</v>
      </c>
      <c r="D60" s="1028"/>
      <c r="E60" s="1028"/>
      <c r="F60" s="212">
        <f>C60*F50</f>
        <v>18252.244480000001</v>
      </c>
      <c r="H60" s="222" t="str">
        <f>N44</f>
        <v>Technology Misc Costs</v>
      </c>
      <c r="I60" s="1033">
        <f>O44</f>
        <v>0.80847999999999998</v>
      </c>
      <c r="J60" s="1028"/>
      <c r="K60" s="1028"/>
      <c r="L60" s="215">
        <f>L50*I60</f>
        <v>2199.0655999999999</v>
      </c>
      <c r="V60" s="176"/>
    </row>
    <row r="61" spans="2:22" ht="13.5" thickTop="1" x14ac:dyDescent="0.2">
      <c r="B61" s="301" t="s">
        <v>196</v>
      </c>
      <c r="C61" s="302"/>
      <c r="D61" s="302"/>
      <c r="E61" s="303"/>
      <c r="F61" s="310" t="e">
        <f>SUM(F56:F60)</f>
        <v>#REF!</v>
      </c>
      <c r="H61" s="304" t="s">
        <v>196</v>
      </c>
      <c r="I61" s="305"/>
      <c r="J61" s="305"/>
      <c r="K61" s="306"/>
      <c r="L61" s="311" t="e">
        <f>SUM(L56:L60)</f>
        <v>#REF!</v>
      </c>
      <c r="V61" s="90"/>
    </row>
    <row r="62" spans="2:22" ht="14.25" x14ac:dyDescent="0.2">
      <c r="B62" s="308" t="s">
        <v>197</v>
      </c>
      <c r="C62" s="1004" t="e">
        <f>O45</f>
        <v>#REF!</v>
      </c>
      <c r="D62" s="1005"/>
      <c r="E62" s="1005"/>
      <c r="F62" s="300" t="e">
        <f>(F61-F55)*C62</f>
        <v>#REF!</v>
      </c>
      <c r="H62" s="110" t="s">
        <v>197</v>
      </c>
      <c r="I62" s="1008" t="e">
        <f>O45</f>
        <v>#REF!</v>
      </c>
      <c r="J62" s="1009"/>
      <c r="K62" s="1009"/>
      <c r="L62" s="114" t="e">
        <f>(L61-L55)*I62</f>
        <v>#REF!</v>
      </c>
      <c r="V62" s="153"/>
    </row>
    <row r="63" spans="2:22" ht="15.75" thickBot="1" x14ac:dyDescent="0.3">
      <c r="B63" s="309" t="s">
        <v>450</v>
      </c>
      <c r="C63" s="1006">
        <f>O46</f>
        <v>0.03</v>
      </c>
      <c r="D63" s="1007"/>
      <c r="E63" s="1007"/>
      <c r="F63" s="162">
        <f>SUM(F58:F60)*C63</f>
        <v>8972.7823947245797</v>
      </c>
      <c r="H63" s="307" t="s">
        <v>450</v>
      </c>
      <c r="I63" s="1010">
        <f>O46</f>
        <v>0.03</v>
      </c>
      <c r="J63" s="1007"/>
      <c r="K63" s="1007"/>
      <c r="L63" s="312">
        <f>SUM(L58:L60)*I63</f>
        <v>2617.2530879999999</v>
      </c>
      <c r="V63" s="153"/>
    </row>
    <row r="64" spans="2:22" ht="15" thickBot="1" x14ac:dyDescent="0.25">
      <c r="B64" s="128" t="s">
        <v>198</v>
      </c>
      <c r="C64" s="1002"/>
      <c r="D64" s="1003"/>
      <c r="E64" s="1003"/>
      <c r="F64" s="156" t="e">
        <f>SUM(F61:F63)</f>
        <v>#REF!</v>
      </c>
      <c r="H64" s="128" t="s">
        <v>198</v>
      </c>
      <c r="I64" s="1002"/>
      <c r="J64" s="1003"/>
      <c r="K64" s="1003"/>
      <c r="L64" s="156" t="e">
        <f>SUM(L61:L63)</f>
        <v>#REF!</v>
      </c>
      <c r="V64" s="153"/>
    </row>
    <row r="65" spans="2:22" ht="15" thickBot="1" x14ac:dyDescent="0.25">
      <c r="B65" s="128" t="s">
        <v>277</v>
      </c>
      <c r="C65" s="1002"/>
      <c r="D65" s="1003"/>
      <c r="E65" s="1003"/>
      <c r="F65" s="218" t="e">
        <f>F64/F50</f>
        <v>#REF!</v>
      </c>
      <c r="H65" s="128" t="s">
        <v>277</v>
      </c>
      <c r="I65" s="1002"/>
      <c r="J65" s="1003"/>
      <c r="K65" s="1003"/>
      <c r="L65" s="218" t="e">
        <f>L64/L50</f>
        <v>#REF!</v>
      </c>
      <c r="V65" s="153"/>
    </row>
    <row r="66" spans="2:22" x14ac:dyDescent="0.2">
      <c r="E66" s="118"/>
      <c r="F66" s="172"/>
      <c r="K66" s="94"/>
      <c r="L66" s="94"/>
      <c r="R66" s="92"/>
      <c r="V66" s="172"/>
    </row>
    <row r="67" spans="2:22" x14ac:dyDescent="0.2">
      <c r="B67" s="93" t="s">
        <v>278</v>
      </c>
      <c r="D67" s="223">
        <v>47.73</v>
      </c>
      <c r="F67" s="165"/>
      <c r="H67" s="93" t="s">
        <v>278</v>
      </c>
      <c r="J67" s="223">
        <v>83.19</v>
      </c>
      <c r="L67" s="177"/>
      <c r="R67" s="93"/>
      <c r="U67" s="118"/>
      <c r="V67" s="186"/>
    </row>
    <row r="68" spans="2:22" x14ac:dyDescent="0.2">
      <c r="B68" s="93" t="s">
        <v>279</v>
      </c>
      <c r="D68" s="313" t="e">
        <f>(F65-D67)/D67</f>
        <v>#REF!</v>
      </c>
      <c r="F68" s="179"/>
      <c r="H68" s="93" t="s">
        <v>279</v>
      </c>
      <c r="J68" s="313" t="e">
        <f>(L65-J67)/J67</f>
        <v>#REF!</v>
      </c>
      <c r="L68" s="179"/>
      <c r="R68" s="98"/>
      <c r="S68" s="118"/>
      <c r="T68" s="118"/>
      <c r="V68" s="165"/>
    </row>
    <row r="69" spans="2:22" x14ac:dyDescent="0.2">
      <c r="F69" s="180"/>
      <c r="K69" s="181"/>
      <c r="L69" s="153"/>
      <c r="R69" s="170"/>
      <c r="S69" s="92"/>
      <c r="T69" s="92"/>
      <c r="U69" s="94"/>
      <c r="V69" s="165"/>
    </row>
    <row r="70" spans="2:22" x14ac:dyDescent="0.2">
      <c r="E70" s="182"/>
      <c r="F70" s="183"/>
      <c r="H70" s="180"/>
      <c r="I70" s="180"/>
      <c r="J70" s="180"/>
      <c r="K70" s="184"/>
      <c r="L70" s="185"/>
      <c r="R70" s="118"/>
      <c r="S70" s="134"/>
      <c r="T70" s="93"/>
      <c r="U70" s="98"/>
    </row>
    <row r="71" spans="2:22" x14ac:dyDescent="0.2">
      <c r="E71" s="182"/>
      <c r="F71" s="182"/>
      <c r="K71" s="181"/>
      <c r="L71" s="176"/>
      <c r="R71" s="118"/>
      <c r="S71" s="98"/>
      <c r="T71" s="98"/>
      <c r="U71" s="102"/>
    </row>
    <row r="72" spans="2:22" x14ac:dyDescent="0.2">
      <c r="E72" s="182"/>
      <c r="F72" s="182"/>
      <c r="K72" s="181"/>
      <c r="R72" s="118"/>
      <c r="S72" s="101"/>
      <c r="T72" s="102"/>
      <c r="U72" s="107"/>
    </row>
    <row r="73" spans="2:22" x14ac:dyDescent="0.2">
      <c r="E73" s="182"/>
      <c r="F73" s="182"/>
      <c r="K73" s="121"/>
      <c r="L73" s="153"/>
      <c r="S73" s="106"/>
      <c r="T73" s="98"/>
      <c r="U73" s="107"/>
    </row>
    <row r="74" spans="2:22" x14ac:dyDescent="0.2">
      <c r="S74" s="106"/>
      <c r="T74" s="98"/>
      <c r="U74" s="118"/>
    </row>
    <row r="75" spans="2:22" x14ac:dyDescent="0.2">
      <c r="H75" s="118"/>
      <c r="I75" s="118"/>
      <c r="J75" s="118"/>
      <c r="K75" s="132"/>
      <c r="L75" s="176"/>
      <c r="R75" s="118"/>
      <c r="S75" s="118"/>
      <c r="T75" s="101"/>
      <c r="U75" s="121"/>
    </row>
    <row r="76" spans="2:22" x14ac:dyDescent="0.2">
      <c r="K76" s="101"/>
      <c r="T76" s="120"/>
    </row>
    <row r="77" spans="2:22" x14ac:dyDescent="0.2">
      <c r="F77" s="188"/>
      <c r="K77" s="122"/>
      <c r="L77" s="153"/>
      <c r="T77" s="120"/>
      <c r="U77" s="132"/>
    </row>
    <row r="78" spans="2:22" x14ac:dyDescent="0.2">
      <c r="H78" s="98"/>
      <c r="I78" s="98"/>
      <c r="J78" s="98"/>
      <c r="K78" s="122"/>
      <c r="L78" s="153"/>
      <c r="R78" s="118"/>
      <c r="S78" s="132"/>
      <c r="T78" s="178"/>
      <c r="U78" s="101"/>
    </row>
    <row r="79" spans="2:22" x14ac:dyDescent="0.2">
      <c r="H79" s="118"/>
      <c r="I79" s="118"/>
      <c r="J79" s="118"/>
      <c r="L79" s="153"/>
      <c r="T79" s="120"/>
      <c r="U79" s="122"/>
    </row>
    <row r="80" spans="2:22" x14ac:dyDescent="0.2">
      <c r="L80" s="153"/>
      <c r="R80" s="118"/>
      <c r="T80" s="120"/>
      <c r="U80" s="122"/>
    </row>
    <row r="81" spans="7:21" x14ac:dyDescent="0.2">
      <c r="G81" s="183"/>
      <c r="H81" s="118"/>
      <c r="I81" s="118"/>
      <c r="J81" s="118"/>
      <c r="L81" s="172"/>
      <c r="R81" s="118"/>
      <c r="T81" s="120"/>
    </row>
    <row r="82" spans="7:21" x14ac:dyDescent="0.2">
      <c r="G82" s="182"/>
      <c r="H82" s="118"/>
      <c r="I82" s="118"/>
      <c r="J82" s="118"/>
      <c r="L82" s="186"/>
      <c r="R82" s="118"/>
      <c r="S82" s="118"/>
      <c r="T82" s="120"/>
    </row>
    <row r="83" spans="7:21" x14ac:dyDescent="0.2">
      <c r="G83" s="182"/>
      <c r="H83" s="118"/>
      <c r="I83" s="118"/>
      <c r="J83" s="118"/>
      <c r="K83" s="166"/>
      <c r="L83" s="165"/>
      <c r="T83" s="120"/>
    </row>
    <row r="84" spans="7:21" x14ac:dyDescent="0.2">
      <c r="G84" s="182"/>
      <c r="L84" s="165"/>
      <c r="T84" s="125"/>
    </row>
    <row r="85" spans="7:21" x14ac:dyDescent="0.2">
      <c r="L85" s="165"/>
      <c r="T85" s="125"/>
      <c r="U85" s="166"/>
    </row>
    <row r="86" spans="7:21" x14ac:dyDescent="0.2">
      <c r="S86" s="118"/>
      <c r="T86" s="187"/>
    </row>
    <row r="87" spans="7:21" x14ac:dyDescent="0.2">
      <c r="T87" s="120"/>
    </row>
  </sheetData>
  <mergeCells count="97">
    <mergeCell ref="B28:F28"/>
    <mergeCell ref="H28:L28"/>
    <mergeCell ref="I32:K32"/>
    <mergeCell ref="I33:K33"/>
    <mergeCell ref="X4:AB4"/>
    <mergeCell ref="I30:K30"/>
    <mergeCell ref="O43:Q43"/>
    <mergeCell ref="B4:F4"/>
    <mergeCell ref="H4:L4"/>
    <mergeCell ref="S33:U33"/>
    <mergeCell ref="S34:U34"/>
    <mergeCell ref="S35:U35"/>
    <mergeCell ref="S36:U36"/>
    <mergeCell ref="O29:R29"/>
    <mergeCell ref="O33:R33"/>
    <mergeCell ref="O35:O36"/>
    <mergeCell ref="P35:P36"/>
    <mergeCell ref="Q35:Q36"/>
    <mergeCell ref="R35:R36"/>
    <mergeCell ref="C30:E30"/>
    <mergeCell ref="N28:U28"/>
    <mergeCell ref="S29:U29"/>
    <mergeCell ref="R39:U39"/>
    <mergeCell ref="N37:U37"/>
    <mergeCell ref="S30:U30"/>
    <mergeCell ref="S31:U31"/>
    <mergeCell ref="S32:U32"/>
    <mergeCell ref="C35:E35"/>
    <mergeCell ref="I35:K35"/>
    <mergeCell ref="C31:E31"/>
    <mergeCell ref="C32:E32"/>
    <mergeCell ref="C33:E33"/>
    <mergeCell ref="I31:K31"/>
    <mergeCell ref="R40:U40"/>
    <mergeCell ref="O38:Q38"/>
    <mergeCell ref="O40:Q40"/>
    <mergeCell ref="R45:U45"/>
    <mergeCell ref="R46:U46"/>
    <mergeCell ref="O44:Q44"/>
    <mergeCell ref="R44:U44"/>
    <mergeCell ref="O45:Q45"/>
    <mergeCell ref="O46:Q46"/>
    <mergeCell ref="O41:Q41"/>
    <mergeCell ref="O42:Q42"/>
    <mergeCell ref="O39:Q39"/>
    <mergeCell ref="R41:U41"/>
    <mergeCell ref="R42:U42"/>
    <mergeCell ref="R43:U43"/>
    <mergeCell ref="R38:U38"/>
    <mergeCell ref="C51:E51"/>
    <mergeCell ref="C52:E52"/>
    <mergeCell ref="C36:E36"/>
    <mergeCell ref="I36:K36"/>
    <mergeCell ref="C34:E34"/>
    <mergeCell ref="I34:K34"/>
    <mergeCell ref="B49:F49"/>
    <mergeCell ref="H49:L49"/>
    <mergeCell ref="C37:E37"/>
    <mergeCell ref="C38:E38"/>
    <mergeCell ref="C39:E39"/>
    <mergeCell ref="I37:K37"/>
    <mergeCell ref="I38:K38"/>
    <mergeCell ref="I39:K39"/>
    <mergeCell ref="C44:E44"/>
    <mergeCell ref="I44:K44"/>
    <mergeCell ref="C60:E60"/>
    <mergeCell ref="C57:E57"/>
    <mergeCell ref="I57:K57"/>
    <mergeCell ref="I58:K58"/>
    <mergeCell ref="I59:K59"/>
    <mergeCell ref="I60:K60"/>
    <mergeCell ref="C58:E58"/>
    <mergeCell ref="C59:E59"/>
    <mergeCell ref="I51:K51"/>
    <mergeCell ref="I52:K52"/>
    <mergeCell ref="I53:K53"/>
    <mergeCell ref="I54:K54"/>
    <mergeCell ref="I55:K55"/>
    <mergeCell ref="I56:K56"/>
    <mergeCell ref="C56:E56"/>
    <mergeCell ref="C53:E53"/>
    <mergeCell ref="C54:E54"/>
    <mergeCell ref="C55:E55"/>
    <mergeCell ref="C41:E41"/>
    <mergeCell ref="C42:E42"/>
    <mergeCell ref="I41:K41"/>
    <mergeCell ref="I42:K42"/>
    <mergeCell ref="C43:E43"/>
    <mergeCell ref="I43:K43"/>
    <mergeCell ref="I64:K64"/>
    <mergeCell ref="I65:K65"/>
    <mergeCell ref="C64:E64"/>
    <mergeCell ref="C65:E65"/>
    <mergeCell ref="C62:E62"/>
    <mergeCell ref="C63:E63"/>
    <mergeCell ref="I62:K62"/>
    <mergeCell ref="I63:K63"/>
  </mergeCells>
  <pageMargins left="0.25" right="0.25" top="0.25" bottom="0.25" header="0.3" footer="0.3"/>
  <pageSetup scale="96" orientation="landscape" r:id="rId1"/>
  <headerFooter alignWithMargins="0">
    <oddFooter>&amp;R&amp;10CONFIDENTIAL - FOR THE PURPOSES OF POLICY DISCUSSION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CAF Spring 2021</vt:lpstr>
      <vt:lpstr>M2024 BLS SALARY CHART (53 PCT)</vt:lpstr>
      <vt:lpstr>M2020 BLS Chart</vt:lpstr>
      <vt:lpstr>2024 Proposed Models at (PH)</vt:lpstr>
      <vt:lpstr>CAF SPRING 2025</vt:lpstr>
      <vt:lpstr>2026 Proposed Models</vt:lpstr>
      <vt:lpstr>Sheet2</vt:lpstr>
      <vt:lpstr>2022 Models</vt:lpstr>
      <vt:lpstr>2024 FOIA Models</vt:lpstr>
      <vt:lpstr>FY20 UFR BTL</vt:lpstr>
      <vt:lpstr>FY22 UFR 3034</vt:lpstr>
      <vt:lpstr>Fiscal Impact 2022</vt:lpstr>
      <vt:lpstr>'2022 Models'!Print_Area</vt:lpstr>
      <vt:lpstr>'2024 FOIA Models'!Print_Area</vt:lpstr>
      <vt:lpstr>'2024 Proposed Models at (PH)'!Print_Area</vt:lpstr>
      <vt:lpstr>'2026 Proposed Models'!Print_Area</vt:lpstr>
      <vt:lpstr>'M2020 BLS Chart'!Print_Area</vt:lpstr>
      <vt:lpstr>'CAF Spring 2021'!Print_Titles</vt:lpstr>
      <vt:lpstr>'CAF SPRING 2025'!Print_Titles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dc:creator>
  <cp:lastModifiedBy>Harrison, Deborah (EHS)</cp:lastModifiedBy>
  <dcterms:created xsi:type="dcterms:W3CDTF">2021-09-30T15:09:46Z</dcterms:created>
  <dcterms:modified xsi:type="dcterms:W3CDTF">2025-11-24T19:53:23Z</dcterms:modified>
</cp:coreProperties>
</file>