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56" yWindow="180" windowWidth="19416" windowHeight="10896" activeTab="4"/>
  </bookViews>
  <sheets>
    <sheet name="CAF Sp 2020" sheetId="37" r:id="rId1"/>
    <sheet name="Chart" sheetId="34" r:id="rId2"/>
    <sheet name="ASAPs models" sheetId="31" r:id="rId3"/>
    <sheet name="Central Intake &amp; Assessment" sheetId="22" r:id="rId4"/>
    <sheet name="Intake " sheetId="3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sdfasdf">#REF!</definedName>
    <definedName name="Average">#REF!</definedName>
    <definedName name="CAF_NEW">[1]RawDataCalcs!$L$70:$DB$70</definedName>
    <definedName name="Cap" localSheetId="1">[2]RawDataCalcs!$L$13:$DB$13</definedName>
    <definedName name="Cap">[3]RawDataCalcs!$L$70:$DB$70</definedName>
    <definedName name="Data">#REF!</definedName>
    <definedName name="Floor" localSheetId="1">[2]RawDataCalcs!$L$12:$DB$12</definedName>
    <definedName name="Floor">[3]RawDataCalcs!$L$69:$DB$69</definedName>
    <definedName name="Funds">'[4]RawDataCalcs3386&amp;3401'!$L$68:$DB$68</definedName>
    <definedName name="gk" localSheetId="2">#REF!</definedName>
    <definedName name="gk" localSheetId="1">#REF!</definedName>
    <definedName name="gk">#REF!</definedName>
    <definedName name="hhh">#REF!</definedName>
    <definedName name="JailDAverage">#REF!</definedName>
    <definedName name="JailDCap">[5]ALLRawDataCalcs!$L$80:$DB$80</definedName>
    <definedName name="JailDFloor">[5]ALLRawDataCalcs!$L$79:$DB$79</definedName>
    <definedName name="JailDgk">#REF!</definedName>
    <definedName name="JailDMax">#REF!</definedName>
    <definedName name="JailDMedian">#REF!</definedName>
    <definedName name="kls">#REF!</definedName>
    <definedName name="ListProviders">'[6]List of Programs'!$A$24:$A$29</definedName>
    <definedName name="Max">#REF!</definedName>
    <definedName name="Median">#REF!</definedName>
    <definedName name="Min">#REF!</definedName>
    <definedName name="MT" localSheetId="2">#REF!</definedName>
    <definedName name="MT" localSheetId="1">#REF!</definedName>
    <definedName name="MT">#REF!</definedName>
    <definedName name="new">#REF!</definedName>
    <definedName name="ok">#REF!</definedName>
    <definedName name="_xlnm.Print_Area" localSheetId="2">'ASAPs models'!$A$2:$J$39</definedName>
    <definedName name="_xlnm.Print_Area" localSheetId="0">'CAF Sp 2020'!$BM$6:$CB$25</definedName>
    <definedName name="_xlnm.Print_Area" localSheetId="3">'Central Intake &amp; Assessment'!$B$2:$I$22</definedName>
    <definedName name="_xlnm.Print_Area" localSheetId="1">Chart!$B$1:$G$28</definedName>
    <definedName name="_xlnm.Print_Area" localSheetId="4">'Intake '!$B$2:$J$22</definedName>
    <definedName name="_xlnm.Print_Titles" localSheetId="0">'CAF Sp 2020'!$A:$A</definedName>
    <definedName name="Program_File">#REF!</definedName>
    <definedName name="Programs">'[6]List of Programs'!$B$3:$B$19</definedName>
    <definedName name="ProvFTE">'[7]FTE Data'!$A$3:$AW$56</definedName>
    <definedName name="PurchasedBy">'[7]FTE Data'!$C$263:$AZ$657</definedName>
    <definedName name="resmay2007">#REF!</definedName>
    <definedName name="Site_list">[7]Lists!$A$2:$A$53</definedName>
    <definedName name="Source">#REF!</definedName>
    <definedName name="Source_2" localSheetId="2">#REF!</definedName>
    <definedName name="Source_2" localSheetId="1">#REF!</definedName>
    <definedName name="Source_2">#REF!</definedName>
    <definedName name="SourcePathAndFileName">#REF!</definedName>
    <definedName name="Total_UFR" localSheetId="2">#REF!</definedName>
    <definedName name="Total_UFR" localSheetId="1">#REF!</definedName>
    <definedName name="Total_UFR">#REF!</definedName>
    <definedName name="Total_UFRs">#REF!</definedName>
    <definedName name="Total_UFRs_">#REF!</definedName>
    <definedName name="UFR">'[8]Complete UFR List'!#REF!</definedName>
    <definedName name="UFRS">'[8]Complete UFR List'!#REF!</definedName>
  </definedNames>
  <calcPr calcId="145621"/>
</workbook>
</file>

<file path=xl/calcChain.xml><?xml version="1.0" encoding="utf-8"?>
<calcChain xmlns="http://schemas.openxmlformats.org/spreadsheetml/2006/main">
  <c r="J16" i="33" l="1"/>
  <c r="D14" i="33"/>
  <c r="C14" i="22" l="1"/>
  <c r="G18" i="22"/>
  <c r="C17" i="22"/>
  <c r="G20" i="22" s="1"/>
  <c r="I39" i="31"/>
  <c r="I38" i="31"/>
  <c r="J39" i="31"/>
  <c r="I37" i="31"/>
  <c r="BY21" i="37"/>
  <c r="BQ21" i="37"/>
  <c r="BR21" i="37"/>
  <c r="BS21" i="37"/>
  <c r="BT21" i="37"/>
  <c r="BU21" i="37"/>
  <c r="BV21" i="37"/>
  <c r="BW21" i="37"/>
  <c r="BP21" i="37"/>
  <c r="BQ20" i="37"/>
  <c r="BR20" i="37"/>
  <c r="BS20" i="37"/>
  <c r="BT20" i="37"/>
  <c r="BU20" i="37"/>
  <c r="BV20" i="37"/>
  <c r="BW20" i="37"/>
  <c r="BP20" i="37"/>
  <c r="BY17" i="37"/>
  <c r="BP17" i="37"/>
  <c r="BP16" i="37"/>
  <c r="BY23" i="37" l="1"/>
  <c r="F51" i="31" l="1"/>
  <c r="E51" i="31"/>
  <c r="E59" i="31"/>
  <c r="D81" i="31"/>
  <c r="D61" i="31" s="1"/>
  <c r="D80" i="31"/>
  <c r="D55" i="31" l="1"/>
  <c r="E60" i="31" s="1"/>
  <c r="E52" i="31"/>
  <c r="F53" i="31"/>
  <c r="F50" i="31"/>
  <c r="E47" i="31"/>
  <c r="G53" i="31" l="1"/>
  <c r="H53" i="31" s="1"/>
  <c r="G51" i="31"/>
  <c r="H51" i="31" s="1"/>
  <c r="G50" i="31"/>
  <c r="H50" i="31" s="1"/>
  <c r="E49" i="31"/>
  <c r="E53" i="31"/>
  <c r="E54" i="31"/>
  <c r="E43" i="31"/>
  <c r="F43" i="31" s="1"/>
  <c r="E61" i="31"/>
  <c r="E50" i="31"/>
  <c r="E55" i="31" l="1"/>
  <c r="E66" i="31" s="1"/>
  <c r="E57" i="31" l="1"/>
  <c r="E58" i="31" s="1"/>
  <c r="E62" i="31" s="1"/>
  <c r="E63" i="31" s="1"/>
  <c r="E64" i="31" s="1"/>
  <c r="E65" i="31" l="1"/>
  <c r="E67" i="31" s="1"/>
  <c r="E68" i="31" s="1"/>
  <c r="E71" i="31" s="1"/>
  <c r="C22" i="34" l="1"/>
  <c r="H21" i="34"/>
  <c r="D21" i="34"/>
  <c r="D22" i="34" s="1"/>
  <c r="C20" i="34"/>
  <c r="H19" i="34"/>
  <c r="D19" i="34"/>
  <c r="D20" i="34" s="1"/>
  <c r="C18" i="34"/>
  <c r="H17" i="34"/>
  <c r="D17" i="34"/>
  <c r="D18" i="34" s="1"/>
  <c r="C16" i="34"/>
  <c r="H15" i="34"/>
  <c r="D15" i="34"/>
  <c r="D16" i="34" s="1"/>
  <c r="C14" i="34"/>
  <c r="H13" i="34"/>
  <c r="D13" i="34"/>
  <c r="D14" i="34" s="1"/>
  <c r="C12" i="34"/>
  <c r="H11" i="34"/>
  <c r="D11" i="34"/>
  <c r="D12" i="34" s="1"/>
  <c r="D9" i="34"/>
  <c r="D10" i="34" s="1"/>
  <c r="C9" i="34"/>
  <c r="C10" i="34" s="1"/>
  <c r="C8" i="34"/>
  <c r="H7" i="34"/>
  <c r="D7" i="34"/>
  <c r="D8" i="34" s="1"/>
  <c r="C6" i="34"/>
  <c r="H5" i="34"/>
  <c r="D5" i="34"/>
  <c r="D6" i="34" s="1"/>
  <c r="C4" i="34"/>
  <c r="C26" i="34" s="1"/>
  <c r="H3" i="34"/>
  <c r="D3" i="34"/>
  <c r="D4" i="34" s="1"/>
  <c r="J5" i="34" l="1"/>
  <c r="J11" i="34"/>
  <c r="J15" i="34"/>
  <c r="J19" i="34"/>
  <c r="J3" i="34"/>
  <c r="J7" i="34"/>
  <c r="J13" i="34"/>
  <c r="J17" i="34"/>
  <c r="J21" i="34"/>
  <c r="L31" i="33" l="1"/>
  <c r="M28" i="33"/>
  <c r="M29" i="33" s="1"/>
  <c r="M30" i="33" s="1"/>
  <c r="H20" i="33"/>
  <c r="H18" i="33"/>
  <c r="G16" i="33"/>
  <c r="G15" i="33"/>
  <c r="H14" i="33"/>
  <c r="G14" i="33"/>
  <c r="D10" i="33"/>
  <c r="H12" i="33"/>
  <c r="L10" i="33"/>
  <c r="H9" i="33"/>
  <c r="G9" i="33"/>
  <c r="I10" i="33"/>
  <c r="G8" i="33"/>
  <c r="M7" i="33"/>
  <c r="M9" i="33" s="1"/>
  <c r="D6" i="33"/>
  <c r="H8" i="33" s="1"/>
  <c r="J8" i="33" s="1"/>
  <c r="M31" i="33" l="1"/>
  <c r="M8" i="33"/>
  <c r="J9" i="33"/>
  <c r="J10" i="33" s="1"/>
  <c r="M10" i="33"/>
  <c r="J15" i="33"/>
  <c r="I27" i="31"/>
  <c r="F21" i="31"/>
  <c r="F29" i="31" s="1"/>
  <c r="F39" i="31" s="1"/>
  <c r="D21" i="31"/>
  <c r="D29" i="31" s="1"/>
  <c r="D39" i="31" s="1"/>
  <c r="C21" i="31"/>
  <c r="C29" i="31" s="1"/>
  <c r="C39" i="31" s="1"/>
  <c r="F20" i="31"/>
  <c r="F28" i="31" s="1"/>
  <c r="F38" i="31" s="1"/>
  <c r="E20" i="31"/>
  <c r="E28" i="31" s="1"/>
  <c r="E38" i="31" s="1"/>
  <c r="D20" i="31"/>
  <c r="D28" i="31" s="1"/>
  <c r="D38" i="31" s="1"/>
  <c r="C20" i="31"/>
  <c r="C28" i="31" s="1"/>
  <c r="C38" i="31" s="1"/>
  <c r="G12" i="31"/>
  <c r="H12" i="31" s="1"/>
  <c r="I12" i="31" s="1"/>
  <c r="J12" i="31" s="1"/>
  <c r="G11" i="31"/>
  <c r="H11" i="31" s="1"/>
  <c r="M10" i="31"/>
  <c r="G38" i="31" l="1"/>
  <c r="H38" i="31" s="1"/>
  <c r="J14" i="33"/>
  <c r="J12" i="33"/>
  <c r="J13" i="33" s="1"/>
  <c r="I11" i="31"/>
  <c r="J11" i="31" s="1"/>
  <c r="K11" i="31" s="1"/>
  <c r="L11" i="31" s="1"/>
  <c r="G39" i="31"/>
  <c r="H39" i="31" s="1"/>
  <c r="K12" i="31"/>
  <c r="L12" i="31" s="1"/>
  <c r="G28" i="31"/>
  <c r="H28" i="31" s="1"/>
  <c r="I28" i="31" s="1"/>
  <c r="J28" i="31" s="1"/>
  <c r="G29" i="31"/>
  <c r="H29" i="31" s="1"/>
  <c r="G21" i="31"/>
  <c r="H21" i="31" s="1"/>
  <c r="G20" i="31"/>
  <c r="H20" i="31" s="1"/>
  <c r="J17" i="33" l="1"/>
  <c r="J18" i="33" s="1"/>
  <c r="J19" i="33" s="1"/>
  <c r="J20" i="33" s="1"/>
  <c r="J21" i="33" s="1"/>
  <c r="J38" i="31"/>
  <c r="C43" i="31" s="1"/>
  <c r="I29" i="31"/>
  <c r="J29" i="31" s="1"/>
  <c r="J22" i="33" l="1"/>
  <c r="G43" i="31"/>
  <c r="H43" i="31" l="1"/>
  <c r="F9" i="22"/>
  <c r="G9" i="22"/>
  <c r="C13" i="22"/>
  <c r="C6" i="22"/>
  <c r="G14" i="22"/>
  <c r="F14" i="22"/>
  <c r="G12" i="22"/>
  <c r="I43" i="31" l="1"/>
  <c r="I16" i="22" l="1"/>
  <c r="H9" i="22" l="1"/>
  <c r="H8" i="22"/>
  <c r="K30" i="22" l="1"/>
  <c r="L27" i="22"/>
  <c r="L28" i="22" s="1"/>
  <c r="L29" i="22" s="1"/>
  <c r="F16" i="22"/>
  <c r="F15" i="22"/>
  <c r="K10" i="22"/>
  <c r="H10" i="22"/>
  <c r="I15" i="22" s="1"/>
  <c r="G8" i="22"/>
  <c r="F8" i="22"/>
  <c r="L7" i="22"/>
  <c r="L8" i="22" s="1"/>
  <c r="L30" i="22" l="1"/>
  <c r="I8" i="22"/>
  <c r="I9" i="22"/>
  <c r="L9" i="22"/>
  <c r="L10" i="22" s="1"/>
  <c r="I10" i="22" l="1"/>
  <c r="I12" i="22" l="1"/>
  <c r="I13" i="22" s="1"/>
  <c r="I14" i="22"/>
  <c r="I17" i="22" l="1"/>
  <c r="I18" i="22" s="1"/>
  <c r="I19" i="22" s="1"/>
  <c r="I21" i="22" l="1"/>
  <c r="I20" i="22"/>
  <c r="I22" i="22" l="1"/>
</calcChain>
</file>

<file path=xl/comments1.xml><?xml version="1.0" encoding="utf-8"?>
<comments xmlns="http://schemas.openxmlformats.org/spreadsheetml/2006/main">
  <authors>
    <author>kara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 xml:space="preserve">kara:
Median is the Massachusetts 50th percentile salary from the BLS
</t>
        </r>
      </text>
    </comment>
  </commentList>
</comments>
</file>

<file path=xl/sharedStrings.xml><?xml version="1.0" encoding="utf-8"?>
<sst xmlns="http://schemas.openxmlformats.org/spreadsheetml/2006/main" count="382" uniqueCount="273">
  <si>
    <t>ECOP</t>
  </si>
  <si>
    <t>Program</t>
  </si>
  <si>
    <t>Base Rate</t>
  </si>
  <si>
    <t xml:space="preserve">FY2013 Salary Reserve Increase </t>
  </si>
  <si>
    <t>Section 253 CFTF Wage/ Compensation Add-on</t>
  </si>
  <si>
    <t>Total</t>
  </si>
  <si>
    <t>(w/ 1-Hour Homemaker +</t>
  </si>
  <si>
    <t xml:space="preserve">Salary Reserve + CFTF) </t>
  </si>
  <si>
    <t>Salary Reserve  +</t>
  </si>
  <si>
    <t>1.53% CAF)</t>
  </si>
  <si>
    <t>Final Rate</t>
  </si>
  <si>
    <t>(Per Client Per Month)</t>
  </si>
  <si>
    <t>Home Care Basic</t>
  </si>
  <si>
    <t>1-Hour Homemaker Add-On</t>
  </si>
  <si>
    <t>Subtotal</t>
  </si>
  <si>
    <t>(CAF Rate to Rate Reflecting the Prospective Period)</t>
  </si>
  <si>
    <t>Proposed Rate - Per Client per Month</t>
  </si>
  <si>
    <t>Rates effective</t>
  </si>
  <si>
    <t xml:space="preserve"> CAF</t>
  </si>
  <si>
    <t>101 CMR 417 - ASAPs Rate Review January 2019</t>
  </si>
  <si>
    <t>Rates effective 7/1/14</t>
  </si>
  <si>
    <t>FY2013 Salary Reserve Increase rebased</t>
  </si>
  <si>
    <t>Section 253 CFTF Wage/ Compensation Add-on rebased</t>
  </si>
  <si>
    <t>Salary Reserve + CFTF) rebased</t>
  </si>
  <si>
    <t>Current Rate</t>
  </si>
  <si>
    <t>CAF</t>
  </si>
  <si>
    <t>Master Look-Up Table</t>
  </si>
  <si>
    <t>Purchaser Staffing Request</t>
  </si>
  <si>
    <t>Average Clients per Month</t>
  </si>
  <si>
    <t>Benchmark Salaries</t>
  </si>
  <si>
    <t>Source</t>
  </si>
  <si>
    <t>Calls per year</t>
  </si>
  <si>
    <t>Client Services Mgr/Dir.</t>
  </si>
  <si>
    <t>Benchmarked to ECOP Case Manager</t>
  </si>
  <si>
    <t>Program/Sec Clerical Staff</t>
  </si>
  <si>
    <t>Position</t>
  </si>
  <si>
    <t>Salary</t>
  </si>
  <si>
    <t>FTE</t>
  </si>
  <si>
    <t>Expense</t>
  </si>
  <si>
    <t>FTEs:</t>
  </si>
  <si>
    <t>Purchaser Recommendation</t>
  </si>
  <si>
    <t xml:space="preserve">Total Program Staff </t>
  </si>
  <si>
    <t>Benchmark Expenses</t>
  </si>
  <si>
    <t>Tax &amp; Fringe</t>
  </si>
  <si>
    <t>Tax &amp; fringe:</t>
  </si>
  <si>
    <t>Total Compensation:</t>
  </si>
  <si>
    <t xml:space="preserve">Occupancy </t>
  </si>
  <si>
    <t>Total Other Expenses</t>
  </si>
  <si>
    <t>Admin Allocation</t>
  </si>
  <si>
    <t>Total Reimb Excl M &amp; G</t>
  </si>
  <si>
    <t>Admin. Allocation</t>
  </si>
  <si>
    <t>Unit Rate - Per Protective Service Report</t>
  </si>
  <si>
    <t>Actual Client /FTE Ratio</t>
  </si>
  <si>
    <t>Registered Nurse</t>
  </si>
  <si>
    <t xml:space="preserve"> Intake for Protective Services</t>
  </si>
  <si>
    <t>Benchmarked to ECOP Case Manager Occupancy (per FTE)</t>
  </si>
  <si>
    <t>Sub Total</t>
  </si>
  <si>
    <t>Draft Rates effective 1/1/19</t>
  </si>
  <si>
    <t>n/a</t>
  </si>
  <si>
    <t>Period</t>
  </si>
  <si>
    <t>Unit Rate</t>
  </si>
  <si>
    <t>Homemaker</t>
  </si>
  <si>
    <t>HDM (Lunch Hot)</t>
  </si>
  <si>
    <t>Meal Spending</t>
  </si>
  <si>
    <t>HM Spending</t>
  </si>
  <si>
    <t>Monthly HM Units</t>
  </si>
  <si>
    <t>Monthly HM (Hours)</t>
  </si>
  <si>
    <t>101 CMR 417 - ASAPs Rate Review January 2021</t>
  </si>
  <si>
    <t>Draft Rates effective 1/1/21</t>
  </si>
  <si>
    <t>Rates Effective 1/1/21</t>
  </si>
  <si>
    <t>PFLMA Trust Contribution</t>
  </si>
  <si>
    <t>Per Grand Bargain Agreement</t>
  </si>
  <si>
    <t>Base Period FY21Q2 - Prospective Period 1/1/21 - 12/31/22</t>
  </si>
  <si>
    <t>Rate Review CAF (Spring 2020)</t>
  </si>
  <si>
    <t>Rates effective 1/1/17</t>
  </si>
  <si>
    <t>BLS Benchmark to Direct Care</t>
  </si>
  <si>
    <t>FY20 C.257 Benchmark</t>
  </si>
  <si>
    <t>Program Secretary Clerical Staff /Direct Care Staff</t>
  </si>
  <si>
    <t>Median</t>
  </si>
  <si>
    <t>BLS MA</t>
  </si>
  <si>
    <t>50th percentile</t>
  </si>
  <si>
    <t>Avg</t>
  </si>
  <si>
    <t>Minimum Education and/or certification</t>
  </si>
  <si>
    <t>C.257 Average</t>
  </si>
  <si>
    <t>Hourly Difference b/w Avg &amp; C.257</t>
  </si>
  <si>
    <t>Direct Care I &amp; II Blend (hourly)</t>
  </si>
  <si>
    <t>Direct Care, Direct Care Blend, Non Specialized DC, Peer mentor, Family Specialist</t>
  </si>
  <si>
    <t>High School diploma / GED / State Training</t>
  </si>
  <si>
    <t>Direct Care I &amp; II Blend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</si>
  <si>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</si>
  <si>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</si>
  <si>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</si>
  <si>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</si>
  <si>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</si>
  <si>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</si>
  <si>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</si>
  <si>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</si>
  <si>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</si>
  <si>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</si>
  <si>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</si>
  <si>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</si>
  <si>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Case Manager / Social Worker / Clinical w/o independent License (hourly)</t>
  </si>
  <si>
    <t>LDAC1,  LMSW, LCSW, CADAC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</si>
  <si>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</si>
  <si>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</si>
  <si>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</si>
  <si>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</si>
  <si>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</si>
  <si>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</si>
  <si>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</si>
  <si>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</si>
  <si>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Director, Supervising Professional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</si>
  <si>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</si>
  <si>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</si>
  <si>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</si>
  <si>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</si>
  <si>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</si>
  <si>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</si>
  <si>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</si>
  <si>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</si>
  <si>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</si>
  <si>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</si>
  <si>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</si>
  <si>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and Relief Staff are Benchmarked to Direct Care I &amp; II</t>
  </si>
  <si>
    <t xml:space="preserve">Tax and Fringe  =  </t>
  </si>
  <si>
    <t>PFMLA =</t>
  </si>
  <si>
    <t>Home Care Basic (8006)</t>
  </si>
  <si>
    <t>Per unit</t>
  </si>
  <si>
    <t>Unit Rate - Per unit</t>
  </si>
  <si>
    <t>Home Care Basic Purchasing Power</t>
  </si>
  <si>
    <t>15 minutes</t>
  </si>
  <si>
    <t>1/1/21 - 12/31/22</t>
  </si>
  <si>
    <t>Case / Care Manager (BA level)</t>
  </si>
  <si>
    <t>Certified Nursing Assistant</t>
  </si>
  <si>
    <t>ASAP Mgmt Oversight</t>
  </si>
  <si>
    <t>Annual Units (Clients)</t>
  </si>
  <si>
    <t>Direct Care III</t>
  </si>
  <si>
    <t>PFMLA</t>
  </si>
  <si>
    <t>Monthly Clients</t>
  </si>
  <si>
    <t>annual</t>
  </si>
  <si>
    <t>monthly</t>
  </si>
  <si>
    <t>daily</t>
  </si>
  <si>
    <t>Direct Care / Support Staff</t>
  </si>
  <si>
    <t>FY18 UFR</t>
  </si>
  <si>
    <t>Other Expenses***</t>
  </si>
  <si>
    <t>Direct Care Consultant (UFR Line 18E)</t>
  </si>
  <si>
    <t xml:space="preserve">***Other expenses include: </t>
  </si>
  <si>
    <t>Staff Training (UFR Line 22E)</t>
  </si>
  <si>
    <t>Staff Mileage (UFR Line 23E)</t>
  </si>
  <si>
    <t>Supplies and Materials (UFR Line 33E)</t>
  </si>
  <si>
    <t>Other Expenses (UFR Line 35E)</t>
  </si>
  <si>
    <t>total</t>
  </si>
  <si>
    <t>per unit</t>
  </si>
  <si>
    <t>Program Support (UFR Lines 42E-44E &amp; 48E)</t>
  </si>
  <si>
    <t>Direct Admin (UFR Line 51E)</t>
  </si>
  <si>
    <t>22 meals per month per unit</t>
  </si>
  <si>
    <t>Current rate</t>
  </si>
  <si>
    <t>Percent of Change</t>
  </si>
  <si>
    <t>Occupancy (per FTE)</t>
  </si>
  <si>
    <t>For FY21</t>
  </si>
  <si>
    <t>Massachusetts Economic Indicators</t>
  </si>
  <si>
    <t>IHS Markit, Spring 2020 Forecast</t>
  </si>
  <si>
    <t>Prepared by Michael Lynch, 781-301-9129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</si>
  <si>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</si>
  <si>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</si>
  <si>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</si>
  <si>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</si>
  <si>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</si>
  <si>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</si>
  <si>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</si>
  <si>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</si>
  <si>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</si>
  <si>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</si>
  <si>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</si>
  <si>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</si>
  <si>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</si>
  <si>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</si>
  <si>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</si>
  <si>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</si>
  <si>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</si>
  <si>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</si>
  <si>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</si>
  <si>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</si>
  <si>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</si>
  <si>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</si>
  <si>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</si>
  <si>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</si>
  <si>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</si>
  <si>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</si>
  <si>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</si>
  <si>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</si>
  <si>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</si>
  <si>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</si>
  <si>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</si>
  <si>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</si>
  <si>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</si>
  <si>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</si>
  <si>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</si>
  <si>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</si>
  <si>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</si>
  <si>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</si>
  <si>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</si>
  <si>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</si>
  <si>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</si>
  <si>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</si>
  <si>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</si>
  <si>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</si>
  <si>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</si>
  <si>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</si>
  <si>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</si>
  <si>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</si>
  <si>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</si>
  <si>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</si>
  <si>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</si>
  <si>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</si>
  <si>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</si>
  <si>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</si>
  <si>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</si>
  <si>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</si>
  <si>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</si>
  <si>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</si>
  <si>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</si>
  <si>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</si>
  <si>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</si>
  <si>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</si>
  <si>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</si>
  <si>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</si>
  <si>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</si>
  <si>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</si>
  <si>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</si>
  <si>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</si>
  <si>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</si>
  <si>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</si>
  <si>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</si>
  <si>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</si>
  <si>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</si>
  <si>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</si>
  <si>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</si>
  <si>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</si>
  <si>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</si>
  <si>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</si>
  <si>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</si>
  <si>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</si>
  <si>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</si>
  <si>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</si>
  <si>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</si>
  <si>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</si>
  <si>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</si>
  <si>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</si>
  <si>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</si>
  <si>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</si>
  <si>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</si>
  <si>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</si>
  <si>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</si>
  <si>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</si>
  <si>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</si>
  <si>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</si>
  <si>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</si>
  <si>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</si>
  <si>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</si>
  <si>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</si>
  <si>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>FY21Q2</t>
  </si>
  <si>
    <t>Average</t>
  </si>
  <si>
    <t xml:space="preserve">Prospective rate period: </t>
  </si>
  <si>
    <t>CAF:</t>
  </si>
  <si>
    <t>Assumption for Rate Reviews that are to be promulgated  January 1, 2021</t>
  </si>
  <si>
    <t>FY21 C.257 Benchmark</t>
  </si>
  <si>
    <t>Monthly Accommadation Rate</t>
  </si>
  <si>
    <t>C.257 Benchmark</t>
  </si>
  <si>
    <t>per completed intake</t>
  </si>
  <si>
    <t xml:space="preserve"> Protective Services Centralized Intake &amp; Assessment Program</t>
  </si>
  <si>
    <t>Estimated annual completed reports</t>
  </si>
  <si>
    <t>Total Other Expenses and fixed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</si>
</sst>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\$* #,##0.00_);_(\$* \(#,##0.00\);_(\$* \-??_);_(@_)"/>
    <numFmt numFmtId="166" formatCode="&quot;$&quot;#,##0"/>
    <numFmt numFmtId="167" formatCode="[$-409]mmmm\ d\,\ yyyy;@"/>
    <numFmt numFmtId="168" formatCode="_(* #,##0_);_(* \(#,##0\);_(* &quot;-&quot;??_);_(@_)"/>
    <numFmt numFmtId="169" formatCode="#,##0.000"/>
    <numFmt numFmtId="170" formatCode="_(&quot;$&quot;* #,##0_);_(&quot;$&quot;* \(#,##0\);_(&quot;$&quot;* &quot;-&quot;??_);_(@_)"/>
    <numFmt numFmtId="171" formatCode="&quot;$&quot;#,##0.00"/>
    <numFmt numFmtId="172" formatCode="0.000%"/>
    <numFmt numFmtId="173" formatCode="0.0"/>
    <numFmt numFmtId="174" formatCode="0.000"/>
    <numFmt numFmtId="175" formatCode="0.0%"/>
    <numFmt numFmtId="176" formatCode="0000"/>
    <numFmt numFmtId="177" formatCode="000000"/>
    <numFmt numFmtId="178" formatCode="mmmm\ d\,\ yyyy"/>
    <numFmt numFmtId="179" formatCode="&quot;S&quot;\ #,##0;[Red]\-&quot;S&quot;\ #,##0"/>
    <numFmt numFmtId="180" formatCode="[$-409]mmm\-yy;@"/>
    <numFmt numFmtId="181" formatCode="_(&quot;$&quot;* #,##0.0_);_(&quot;$&quot;* \(#,##0.0\);_(&quot;$&quot;* &quot;-&quot;??_);_(@_)"/>
    <numFmt numFmtId="182" formatCode="0.00_)"/>
    <numFmt numFmtId="183" formatCode="[$-F400]h:mm:ss\ AM/PM"/>
    <numFmt numFmtId="184" formatCode="yyyy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9"/>
      <color rgb="FFFFFFFF"/>
      <name val="Calibri"/>
      <family val="2"/>
    </font>
    <font>
      <b/>
      <sz val="11"/>
      <color rgb="FF000000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</font>
    <font>
      <b/>
      <sz val="9"/>
      <color indexed="8"/>
      <name val="Calibri"/>
      <family val="2"/>
    </font>
    <font>
      <u/>
      <sz val="11"/>
      <color indexed="12"/>
      <name val="Calibri"/>
      <family val="2"/>
      <charset val="1"/>
    </font>
    <font>
      <b/>
      <sz val="12"/>
      <color indexed="3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B050"/>
      <name val="Calibri"/>
      <family val="2"/>
    </font>
    <font>
      <sz val="10"/>
      <color theme="1"/>
      <name val="Calibri"/>
      <family val="2"/>
      <scheme val="minor"/>
    </font>
    <font>
      <sz val="11"/>
      <color theme="4"/>
      <name val="Calibri"/>
      <family val="2"/>
    </font>
    <font>
      <b/>
      <sz val="11"/>
      <color theme="1"/>
      <name val="Calibri"/>
      <family val="2"/>
    </font>
    <font>
      <sz val="11"/>
      <color rgb="FF538DD5"/>
      <name val="Calibri"/>
      <family val="2"/>
    </font>
    <font>
      <i/>
      <sz val="11"/>
      <color theme="1"/>
      <name val="Calibri"/>
      <family val="2"/>
    </font>
    <font>
      <sz val="9"/>
      <name val="Arial"/>
      <family val="2"/>
    </font>
    <font>
      <sz val="10"/>
      <name val="Arial"/>
      <family val="2"/>
    </font>
    <font>
      <i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18"/>
      <color theme="0"/>
      <name val="Calibri"/>
      <family val="2"/>
      <scheme val="minor"/>
    </font>
    <font>
      <b/>
      <sz val="18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9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9"/>
      <name val="Microsoft Sans Serif"/>
      <family val="2"/>
      <charset val="204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0"/>
      <color theme="0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8"/>
      <name val="Geneva"/>
    </font>
    <font>
      <sz val="10"/>
      <color indexed="9"/>
      <name val="Arial"/>
      <family val="2"/>
    </font>
    <font>
      <sz val="10"/>
      <name val="Courier"/>
      <family val="3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u/>
      <sz val="7.5"/>
      <color indexed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0"/>
      <color indexed="6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name val="Arial Unicode MS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7"/>
      <name val="Helvetica"/>
      <family val="2"/>
    </font>
    <font>
      <b/>
      <sz val="8"/>
      <name val="Times New Roman"/>
      <family val="1"/>
    </font>
    <font>
      <sz val="10"/>
      <color indexed="10"/>
      <name val="Arial"/>
      <family val="2"/>
    </font>
  </fonts>
  <fills count="7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</patternFill>
    </fill>
    <fill>
      <patternFill patternType="lightUp">
        <fgColor indexed="8"/>
      </patternFill>
    </fill>
    <fill>
      <patternFill patternType="lightUp">
        <fgColor indexed="10"/>
      </patternFill>
    </fill>
    <fill>
      <patternFill patternType="mediumGray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39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84">
    <xf numFmtId="0" fontId="0" fillId="0" borderId="0"/>
    <xf numFmtId="0" fontId="1" fillId="2" borderId="0"/>
    <xf numFmtId="43" fontId="1" fillId="2" borderId="0" applyFont="0" applyFill="0" applyBorder="0" applyAlignment="0" applyProtection="0"/>
    <xf numFmtId="44" fontId="2" fillId="2" borderId="0" applyFont="0" applyFill="0" applyBorder="0" applyAlignment="0" applyProtection="0">
      <alignment vertical="top"/>
    </xf>
    <xf numFmtId="0" fontId="2" fillId="2" borderId="0">
      <alignment vertical="top"/>
    </xf>
    <xf numFmtId="43" fontId="2" fillId="2" borderId="0" applyFont="0" applyFill="0" applyBorder="0" applyAlignment="0" applyProtection="0">
      <alignment vertical="top"/>
    </xf>
    <xf numFmtId="0" fontId="4" fillId="2" borderId="0"/>
    <xf numFmtId="0" fontId="7" fillId="2" borderId="0"/>
    <xf numFmtId="0" fontId="6" fillId="2" borderId="0"/>
    <xf numFmtId="9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6" fillId="2" borderId="0"/>
    <xf numFmtId="0" fontId="6" fillId="2" borderId="0"/>
    <xf numFmtId="9" fontId="6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6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1" fillId="6" borderId="16" applyNumberFormat="0" applyFont="0" applyAlignment="0" applyProtection="0"/>
    <xf numFmtId="0" fontId="12" fillId="2" borderId="17" applyNumberFormat="0" applyFont="0" applyProtection="0">
      <alignment wrapText="1"/>
    </xf>
    <xf numFmtId="164" fontId="6" fillId="2" borderId="0" applyFill="0" applyBorder="0" applyAlignment="0" applyProtection="0"/>
    <xf numFmtId="42" fontId="6" fillId="2" borderId="0" applyFont="0" applyFill="0" applyBorder="0" applyAlignment="0" applyProtection="0"/>
    <xf numFmtId="165" fontId="6" fillId="2" borderId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0" fontId="12" fillId="2" borderId="0" applyNumberFormat="0" applyFill="0" applyBorder="0" applyAlignment="0" applyProtection="0"/>
    <xf numFmtId="0" fontId="12" fillId="2" borderId="18" applyNumberFormat="0" applyProtection="0">
      <alignment wrapText="1"/>
    </xf>
    <xf numFmtId="0" fontId="14" fillId="2" borderId="19" applyNumberFormat="0" applyProtection="0">
      <alignment wrapText="1"/>
    </xf>
    <xf numFmtId="0" fontId="15" fillId="2" borderId="0" applyNumberFormat="0" applyFill="0" applyBorder="0" applyAlignment="0" applyProtection="0"/>
    <xf numFmtId="0" fontId="1" fillId="2" borderId="0"/>
    <xf numFmtId="0" fontId="6" fillId="2" borderId="0"/>
    <xf numFmtId="0" fontId="6" fillId="2" borderId="0"/>
    <xf numFmtId="0" fontId="6" fillId="2" borderId="0"/>
    <xf numFmtId="0" fontId="12" fillId="2" borderId="0"/>
    <xf numFmtId="0" fontId="1" fillId="2" borderId="0"/>
    <xf numFmtId="0" fontId="1" fillId="2" borderId="0"/>
    <xf numFmtId="0" fontId="13" fillId="2" borderId="0"/>
    <xf numFmtId="0" fontId="14" fillId="2" borderId="20" applyNumberFormat="0" applyProtection="0">
      <alignment wrapText="1"/>
    </xf>
    <xf numFmtId="9" fontId="1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6" fillId="2" borderId="0" applyNumberFormat="0" applyProtection="0">
      <alignment horizontal="left"/>
    </xf>
    <xf numFmtId="0" fontId="17" fillId="2" borderId="0"/>
    <xf numFmtId="0" fontId="6" fillId="2" borderId="0"/>
    <xf numFmtId="44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0" fontId="6" fillId="2" borderId="0"/>
    <xf numFmtId="0" fontId="34" fillId="2" borderId="0"/>
    <xf numFmtId="0" fontId="13" fillId="2" borderId="0"/>
    <xf numFmtId="9" fontId="1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30" borderId="0" applyNumberFormat="0" applyBorder="0" applyAlignment="0" applyProtection="0"/>
    <xf numFmtId="0" fontId="58" fillId="14" borderId="0" applyNumberFormat="0" applyBorder="0" applyAlignment="0" applyProtection="0"/>
    <xf numFmtId="0" fontId="59" fillId="12" borderId="0" applyNumberFormat="0" applyBorder="0" applyAlignment="0" applyProtection="0"/>
    <xf numFmtId="0" fontId="60" fillId="31" borderId="64" applyNumberFormat="0" applyAlignment="0" applyProtection="0"/>
    <xf numFmtId="0" fontId="60" fillId="31" borderId="64" applyNumberFormat="0" applyAlignment="0" applyProtection="0"/>
    <xf numFmtId="0" fontId="60" fillId="31" borderId="64" applyNumberFormat="0" applyAlignment="0" applyProtection="0"/>
    <xf numFmtId="0" fontId="61" fillId="32" borderId="65" applyNumberFormat="0" applyAlignment="0" applyProtection="0"/>
    <xf numFmtId="41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13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13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6" fillId="2" borderId="0" applyFont="0" applyFill="0" applyBorder="0" applyAlignment="0" applyProtection="0"/>
    <xf numFmtId="0" fontId="62" fillId="2" borderId="0" applyNumberFormat="0" applyFill="0" applyBorder="0" applyAlignment="0" applyProtection="0"/>
    <xf numFmtId="0" fontId="55" fillId="2" borderId="0" applyNumberFormat="0" applyFill="0" applyBorder="0" applyAlignment="0" applyProtection="0"/>
    <xf numFmtId="0" fontId="62" fillId="2" borderId="0" applyNumberFormat="0" applyFill="0" applyBorder="0" applyAlignment="0" applyProtection="0"/>
    <xf numFmtId="0" fontId="63" fillId="15" borderId="0" applyNumberFormat="0" applyBorder="0" applyAlignment="0" applyProtection="0"/>
    <xf numFmtId="0" fontId="64" fillId="2" borderId="66" applyNumberFormat="0" applyFill="0" applyAlignment="0" applyProtection="0"/>
    <xf numFmtId="0" fontId="50" fillId="2" borderId="59" applyNumberFormat="0" applyFill="0" applyAlignment="0" applyProtection="0"/>
    <xf numFmtId="0" fontId="64" fillId="2" borderId="66" applyNumberFormat="0" applyFill="0" applyAlignment="0" applyProtection="0"/>
    <xf numFmtId="0" fontId="65" fillId="2" borderId="67" applyNumberFormat="0" applyFill="0" applyAlignment="0" applyProtection="0"/>
    <xf numFmtId="0" fontId="51" fillId="2" borderId="60" applyNumberFormat="0" applyFill="0" applyAlignment="0" applyProtection="0"/>
    <xf numFmtId="0" fontId="65" fillId="2" borderId="67" applyNumberFormat="0" applyFill="0" applyAlignment="0" applyProtection="0"/>
    <xf numFmtId="0" fontId="66" fillId="2" borderId="68" applyNumberFormat="0" applyFill="0" applyAlignment="0" applyProtection="0"/>
    <xf numFmtId="0" fontId="52" fillId="2" borderId="61" applyNumberFormat="0" applyFill="0" applyAlignment="0" applyProtection="0"/>
    <xf numFmtId="0" fontId="66" fillId="2" borderId="68" applyNumberFormat="0" applyFill="0" applyAlignment="0" applyProtection="0"/>
    <xf numFmtId="0" fontId="66" fillId="2" borderId="0" applyNumberFormat="0" applyFill="0" applyBorder="0" applyAlignment="0" applyProtection="0"/>
    <xf numFmtId="0" fontId="52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0" fontId="67" fillId="18" borderId="64" applyNumberFormat="0" applyAlignment="0" applyProtection="0"/>
    <xf numFmtId="0" fontId="67" fillId="18" borderId="64" applyNumberFormat="0" applyAlignment="0" applyProtection="0"/>
    <xf numFmtId="0" fontId="67" fillId="18" borderId="64" applyNumberFormat="0" applyAlignment="0" applyProtection="0"/>
    <xf numFmtId="0" fontId="68" fillId="2" borderId="69" applyNumberFormat="0" applyFill="0" applyAlignment="0" applyProtection="0"/>
    <xf numFmtId="0" fontId="53" fillId="2" borderId="62" applyNumberFormat="0" applyFill="0" applyAlignment="0" applyProtection="0"/>
    <xf numFmtId="0" fontId="68" fillId="2" borderId="69" applyNumberFormat="0" applyFill="0" applyAlignment="0" applyProtection="0"/>
    <xf numFmtId="0" fontId="69" fillId="33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6" fillId="2" borderId="0"/>
    <xf numFmtId="0" fontId="1" fillId="2" borderId="0"/>
    <xf numFmtId="0" fontId="6" fillId="2" borderId="0"/>
    <xf numFmtId="0" fontId="1" fillId="2" borderId="0"/>
    <xf numFmtId="0" fontId="1" fillId="2" borderId="0"/>
    <xf numFmtId="0" fontId="9" fillId="2" borderId="0"/>
    <xf numFmtId="0" fontId="9" fillId="2" borderId="0"/>
    <xf numFmtId="0" fontId="1" fillId="2" borderId="0"/>
    <xf numFmtId="0" fontId="1" fillId="2" borderId="0"/>
    <xf numFmtId="0" fontId="6" fillId="2" borderId="0"/>
    <xf numFmtId="0" fontId="13" fillId="2" borderId="0"/>
    <xf numFmtId="0" fontId="8" fillId="2" borderId="0"/>
    <xf numFmtId="0" fontId="6" fillId="2" borderId="0"/>
    <xf numFmtId="0" fontId="6" fillId="2" borderId="0"/>
    <xf numFmtId="0" fontId="13" fillId="2" borderId="0"/>
    <xf numFmtId="0" fontId="8" fillId="2" borderId="0"/>
    <xf numFmtId="0" fontId="8" fillId="2" borderId="0"/>
    <xf numFmtId="0" fontId="1" fillId="2" borderId="0"/>
    <xf numFmtId="0" fontId="1" fillId="2" borderId="0"/>
    <xf numFmtId="0" fontId="70" fillId="2" borderId="0"/>
    <xf numFmtId="0" fontId="70" fillId="2" borderId="0"/>
    <xf numFmtId="0" fontId="1" fillId="2" borderId="0"/>
    <xf numFmtId="0" fontId="6" fillId="2" borderId="0"/>
    <xf numFmtId="0" fontId="1" fillId="2" borderId="0"/>
    <xf numFmtId="0" fontId="6" fillId="2" borderId="0"/>
    <xf numFmtId="0" fontId="2" fillId="2" borderId="0">
      <alignment vertical="top"/>
    </xf>
    <xf numFmtId="0" fontId="70" fillId="2" borderId="0"/>
    <xf numFmtId="0" fontId="1" fillId="2" borderId="0"/>
    <xf numFmtId="0" fontId="6" fillId="2" borderId="0"/>
    <xf numFmtId="0" fontId="13" fillId="2" borderId="0"/>
    <xf numFmtId="0" fontId="13" fillId="2" borderId="0"/>
    <xf numFmtId="0" fontId="1" fillId="2" borderId="0"/>
    <xf numFmtId="0" fontId="13" fillId="2" borderId="0"/>
    <xf numFmtId="0" fontId="1" fillId="2" borderId="0"/>
    <xf numFmtId="0" fontId="1" fillId="2" borderId="0"/>
    <xf numFmtId="0" fontId="1" fillId="2" borderId="0"/>
    <xf numFmtId="0" fontId="6" fillId="2" borderId="0"/>
    <xf numFmtId="0" fontId="6" fillId="2" borderId="0"/>
    <xf numFmtId="0" fontId="1" fillId="2" borderId="0"/>
    <xf numFmtId="0" fontId="1" fillId="2" borderId="0"/>
    <xf numFmtId="0" fontId="6" fillId="2" borderId="0"/>
    <xf numFmtId="0" fontId="1" fillId="2" borderId="0"/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6" fillId="2" borderId="0"/>
    <xf numFmtId="0" fontId="6" fillId="34" borderId="70" applyNumberFormat="0" applyFont="0" applyAlignment="0" applyProtection="0"/>
    <xf numFmtId="0" fontId="6" fillId="34" borderId="70" applyNumberFormat="0" applyFont="0" applyAlignment="0" applyProtection="0"/>
    <xf numFmtId="0" fontId="71" fillId="31" borderId="71" applyNumberFormat="0" applyAlignment="0" applyProtection="0"/>
    <xf numFmtId="0" fontId="71" fillId="31" borderId="71" applyNumberFormat="0" applyAlignment="0" applyProtection="0"/>
    <xf numFmtId="0" fontId="71" fillId="31" borderId="71" applyNumberFormat="0" applyAlignment="0" applyProtection="0"/>
    <xf numFmtId="9" fontId="1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72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13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6" fillId="2" borderId="0" applyFont="0" applyFill="0" applyBorder="0" applyAlignment="0" applyProtection="0"/>
    <xf numFmtId="0" fontId="49" fillId="2" borderId="0" applyNumberFormat="0" applyFill="0" applyBorder="0" applyAlignment="0" applyProtection="0"/>
    <xf numFmtId="0" fontId="73" fillId="2" borderId="0" applyNumberFormat="0" applyFill="0" applyBorder="0" applyAlignment="0" applyProtection="0"/>
    <xf numFmtId="0" fontId="73" fillId="2" borderId="0" applyNumberFormat="0" applyFill="0" applyBorder="0" applyAlignment="0" applyProtection="0"/>
    <xf numFmtId="0" fontId="74" fillId="2" borderId="72" applyNumberFormat="0" applyFill="0" applyAlignment="0" applyProtection="0"/>
    <xf numFmtId="0" fontId="3" fillId="2" borderId="63" applyNumberFormat="0" applyFill="0" applyAlignment="0" applyProtection="0"/>
    <xf numFmtId="0" fontId="74" fillId="2" borderId="72" applyNumberFormat="0" applyFill="0" applyAlignment="0" applyProtection="0"/>
    <xf numFmtId="0" fontId="75" fillId="2" borderId="0" applyNumberFormat="0" applyFill="0" applyBorder="0" applyAlignment="0" applyProtection="0"/>
    <xf numFmtId="0" fontId="54" fillId="2" borderId="0" applyNumberFormat="0" applyFill="0" applyBorder="0" applyAlignment="0" applyProtection="0"/>
    <xf numFmtId="0" fontId="75" fillId="2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6" fillId="2" borderId="0"/>
    <xf numFmtId="0" fontId="85" fillId="39" borderId="0" applyNumberFormat="0" applyBorder="0" applyAlignment="0" applyProtection="0"/>
    <xf numFmtId="0" fontId="86" fillId="12" borderId="0" applyNumberFormat="0" applyBorder="0" applyAlignment="0" applyProtection="0"/>
    <xf numFmtId="0" fontId="87" fillId="40" borderId="0" applyNumberFormat="0" applyBorder="0" applyAlignment="0" applyProtection="0"/>
    <xf numFmtId="0" fontId="88" fillId="41" borderId="81" applyNumberFormat="0" applyAlignment="0" applyProtection="0"/>
    <xf numFmtId="0" fontId="89" fillId="42" borderId="82" applyNumberFormat="0" applyAlignment="0" applyProtection="0"/>
    <xf numFmtId="0" fontId="90" fillId="42" borderId="81" applyNumberFormat="0" applyAlignment="0" applyProtection="0"/>
    <xf numFmtId="0" fontId="18" fillId="43" borderId="83" applyNumberFormat="0" applyAlignment="0" applyProtection="0"/>
    <xf numFmtId="0" fontId="19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9" fillId="67" borderId="0" applyNumberFormat="0" applyBorder="0" applyAlignment="0" applyProtection="0"/>
    <xf numFmtId="0" fontId="91" fillId="2" borderId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92" fillId="2" borderId="0"/>
    <xf numFmtId="43" fontId="6" fillId="2" borderId="0" applyFont="0" applyFill="0" applyBorder="0" applyAlignment="0" applyProtection="0">
      <alignment vertical="center"/>
    </xf>
    <xf numFmtId="0" fontId="6" fillId="2" borderId="0">
      <alignment vertical="center"/>
    </xf>
    <xf numFmtId="0" fontId="95" fillId="2" borderId="0"/>
    <xf numFmtId="0" fontId="96" fillId="44" borderId="0" applyNumberFormat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2" fillId="2" borderId="0" applyFont="0" applyFill="0" applyBorder="0" applyAlignment="0" applyProtection="0">
      <alignment vertical="top"/>
    </xf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6" fillId="2" borderId="0" applyFont="0" applyFill="0" applyBorder="0" applyAlignment="0" applyProtection="0"/>
    <xf numFmtId="0" fontId="2" fillId="2" borderId="0">
      <alignment vertical="top"/>
    </xf>
    <xf numFmtId="0" fontId="1" fillId="2" borderId="0"/>
    <xf numFmtId="0" fontId="2" fillId="2" borderId="0">
      <alignment vertical="top"/>
    </xf>
    <xf numFmtId="0" fontId="2" fillId="2" borderId="0">
      <alignment vertical="top"/>
    </xf>
    <xf numFmtId="0" fontId="1" fillId="2" borderId="0"/>
    <xf numFmtId="0" fontId="1" fillId="2" borderId="0"/>
    <xf numFmtId="9" fontId="2" fillId="2" borderId="0" applyFont="0" applyFill="0" applyBorder="0" applyAlignment="0" applyProtection="0">
      <alignment vertical="top"/>
    </xf>
    <xf numFmtId="9" fontId="2" fillId="2" borderId="0" applyFont="0" applyFill="0" applyBorder="0" applyAlignment="0" applyProtection="0">
      <alignment vertical="top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7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6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86" fillId="12" borderId="0" applyNumberFormat="0" applyBorder="0" applyAlignment="0" applyProtection="0"/>
    <xf numFmtId="0" fontId="90" fillId="42" borderId="81" applyNumberFormat="0" applyAlignment="0" applyProtection="0"/>
    <xf numFmtId="0" fontId="18" fillId="43" borderId="83" applyNumberFormat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85" fillId="39" borderId="0" applyNumberFormat="0" applyBorder="0" applyAlignment="0" applyProtection="0"/>
    <xf numFmtId="0" fontId="88" fillId="41" borderId="81" applyNumberFormat="0" applyAlignment="0" applyProtection="0"/>
    <xf numFmtId="0" fontId="87" fillId="40" borderId="0" applyNumberFormat="0" applyBorder="0" applyAlignment="0" applyProtection="0"/>
    <xf numFmtId="0" fontId="1" fillId="6" borderId="16" applyNumberFormat="0" applyFont="0" applyAlignment="0" applyProtection="0"/>
    <xf numFmtId="0" fontId="6" fillId="34" borderId="70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89" fillId="42" borderId="82" applyNumberFormat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2" fontId="6" fillId="2" borderId="0" applyFont="0" applyFill="0" applyBorder="0" applyProtection="0">
      <alignment horizontal="right"/>
    </xf>
    <xf numFmtId="2" fontId="6" fillId="2" borderId="0" applyFont="0" applyFill="0" applyBorder="0" applyProtection="0">
      <alignment horizontal="right"/>
    </xf>
    <xf numFmtId="0" fontId="5" fillId="2" borderId="0" applyNumberFormat="0" applyFill="0" applyBorder="0" applyProtection="0">
      <alignment horizontal="right"/>
    </xf>
    <xf numFmtId="0" fontId="5" fillId="2" borderId="0" applyNumberFormat="0" applyFill="0" applyBorder="0" applyProtection="0">
      <alignment horizontal="right"/>
    </xf>
    <xf numFmtId="0" fontId="5" fillId="2" borderId="0" applyNumberFormat="0" applyFill="0" applyBorder="0" applyProtection="0">
      <alignment horizontal="right"/>
    </xf>
    <xf numFmtId="0" fontId="5" fillId="2" borderId="0" applyNumberFormat="0" applyFill="0" applyBorder="0" applyProtection="0">
      <alignment horizontal="right"/>
    </xf>
    <xf numFmtId="0" fontId="5" fillId="2" borderId="0" applyNumberFormat="0" applyFill="0" applyBorder="0">
      <alignment horizontal="center" wrapText="1"/>
    </xf>
    <xf numFmtId="0" fontId="5" fillId="2" borderId="0" applyNumberFormat="0" applyFill="0" applyBorder="0">
      <alignment horizontal="center" wrapText="1"/>
    </xf>
    <xf numFmtId="0" fontId="5" fillId="2" borderId="0" applyNumberFormat="0" applyFill="0" applyBorder="0">
      <alignment horizontal="center" wrapText="1"/>
    </xf>
    <xf numFmtId="0" fontId="5" fillId="2" borderId="0" applyNumberFormat="0" applyFill="0" applyBorder="0">
      <alignment horizontal="center" wrapText="1"/>
    </xf>
    <xf numFmtId="44" fontId="1" fillId="2" borderId="0" applyFont="0" applyFill="0" applyBorder="0" applyAlignment="0" applyProtection="0"/>
    <xf numFmtId="0" fontId="91" fillId="2" borderId="0"/>
    <xf numFmtId="0" fontId="9" fillId="2" borderId="0">
      <alignment horizontal="left" wrapText="1"/>
    </xf>
    <xf numFmtId="44" fontId="6" fillId="2" borderId="0" applyFont="0" applyFill="0" applyBorder="0" applyAlignment="0" applyProtection="0">
      <alignment vertical="center"/>
    </xf>
    <xf numFmtId="9" fontId="6" fillId="2" borderId="0" applyFont="0" applyFill="0" applyBorder="0" applyAlignment="0" applyProtection="0">
      <alignment vertical="center"/>
    </xf>
    <xf numFmtId="0" fontId="6" fillId="2" borderId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30" borderId="0" applyNumberFormat="0" applyBorder="0" applyAlignment="0" applyProtection="0"/>
    <xf numFmtId="0" fontId="58" fillId="14" borderId="0" applyNumberFormat="0" applyBorder="0" applyAlignment="0" applyProtection="0"/>
    <xf numFmtId="0" fontId="60" fillId="31" borderId="84" applyNumberFormat="0" applyAlignment="0" applyProtection="0"/>
    <xf numFmtId="0" fontId="61" fillId="32" borderId="65" applyNumberFormat="0" applyAlignment="0" applyProtection="0"/>
    <xf numFmtId="0" fontId="62" fillId="2" borderId="0" applyNumberFormat="0" applyFill="0" applyBorder="0" applyAlignment="0" applyProtection="0"/>
    <xf numFmtId="0" fontId="63" fillId="15" borderId="0" applyNumberFormat="0" applyBorder="0" applyAlignment="0" applyProtection="0"/>
    <xf numFmtId="0" fontId="64" fillId="2" borderId="66" applyNumberFormat="0" applyFill="0" applyAlignment="0" applyProtection="0"/>
    <xf numFmtId="0" fontId="65" fillId="2" borderId="67" applyNumberFormat="0" applyFill="0" applyAlignment="0" applyProtection="0"/>
    <xf numFmtId="0" fontId="66" fillId="2" borderId="68" applyNumberFormat="0" applyFill="0" applyAlignment="0" applyProtection="0"/>
    <xf numFmtId="0" fontId="66" fillId="2" borderId="0" applyNumberFormat="0" applyFill="0" applyBorder="0" applyAlignment="0" applyProtection="0"/>
    <xf numFmtId="0" fontId="67" fillId="18" borderId="84" applyNumberFormat="0" applyAlignment="0" applyProtection="0"/>
    <xf numFmtId="0" fontId="68" fillId="2" borderId="69" applyNumberFormat="0" applyFill="0" applyAlignment="0" applyProtection="0"/>
    <xf numFmtId="0" fontId="69" fillId="33" borderId="0" applyNumberFormat="0" applyBorder="0" applyAlignment="0" applyProtection="0"/>
    <xf numFmtId="0" fontId="71" fillId="31" borderId="85" applyNumberFormat="0" applyAlignment="0" applyProtection="0"/>
    <xf numFmtId="0" fontId="73" fillId="2" borderId="0" applyNumberFormat="0" applyFill="0" applyBorder="0" applyAlignment="0" applyProtection="0"/>
    <xf numFmtId="0" fontId="74" fillId="2" borderId="86" applyNumberFormat="0" applyFill="0" applyAlignment="0" applyProtection="0"/>
    <xf numFmtId="0" fontId="75" fillId="2" borderId="0" applyNumberFormat="0" applyFill="0" applyBorder="0" applyAlignment="0" applyProtection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57" fillId="21" borderId="0" applyNumberFormat="0" applyBorder="0" applyAlignment="0" applyProtection="0"/>
    <xf numFmtId="44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0" fontId="1" fillId="2" borderId="0"/>
    <xf numFmtId="44" fontId="13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9" fontId="1" fillId="2" borderId="0" applyFont="0" applyFill="0" applyBorder="0" applyAlignment="0" applyProtection="0"/>
    <xf numFmtId="44" fontId="6" fillId="2" borderId="0" applyFont="0" applyFill="0" applyBorder="0" applyAlignment="0" applyProtection="0"/>
    <xf numFmtId="0" fontId="62" fillId="2" borderId="0" applyNumberFormat="0" applyFill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61" fillId="32" borderId="65" applyNumberFormat="0" applyAlignment="0" applyProtection="0"/>
    <xf numFmtId="43" fontId="97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6" fillId="2" borderId="0"/>
    <xf numFmtId="0" fontId="6" fillId="2" borderId="0"/>
    <xf numFmtId="0" fontId="6" fillId="2" borderId="0"/>
    <xf numFmtId="0" fontId="71" fillId="31" borderId="85" applyNumberFormat="0" applyAlignment="0" applyProtection="0"/>
    <xf numFmtId="9" fontId="1" fillId="2" borderId="0" applyFont="0" applyFill="0" applyBorder="0" applyAlignment="0" applyProtection="0"/>
    <xf numFmtId="9" fontId="7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57" fillId="28" borderId="0" applyNumberFormat="0" applyBorder="0" applyAlignment="0" applyProtection="0"/>
    <xf numFmtId="0" fontId="6" fillId="2" borderId="0"/>
    <xf numFmtId="0" fontId="63" fillId="15" borderId="0" applyNumberFormat="0" applyBorder="0" applyAlignment="0" applyProtection="0"/>
    <xf numFmtId="43" fontId="6" fillId="2" borderId="0" applyFont="0" applyFill="0" applyBorder="0" applyAlignment="0" applyProtection="0"/>
    <xf numFmtId="0" fontId="57" fillId="24" borderId="0" applyNumberFormat="0" applyBorder="0" applyAlignment="0" applyProtection="0"/>
    <xf numFmtId="0" fontId="6" fillId="2" borderId="0"/>
    <xf numFmtId="44" fontId="9" fillId="2" borderId="0" applyFont="0" applyFill="0" applyBorder="0" applyAlignment="0" applyProtection="0"/>
    <xf numFmtId="0" fontId="6" fillId="2" borderId="0"/>
    <xf numFmtId="44" fontId="6" fillId="2" borderId="0" applyFont="0" applyFill="0" applyBorder="0" applyAlignment="0" applyProtection="0"/>
    <xf numFmtId="0" fontId="75" fillId="2" borderId="0" applyNumberFormat="0" applyFill="0" applyBorder="0" applyAlignment="0" applyProtection="0"/>
    <xf numFmtId="0" fontId="74" fillId="2" borderId="86" applyNumberFormat="0" applyFill="0" applyAlignment="0" applyProtection="0"/>
    <xf numFmtId="9" fontId="6" fillId="2" borderId="0" applyFont="0" applyFill="0" applyBorder="0" applyAlignment="0" applyProtection="0"/>
    <xf numFmtId="0" fontId="69" fillId="33" borderId="0" applyNumberFormat="0" applyBorder="0" applyAlignment="0" applyProtection="0"/>
    <xf numFmtId="0" fontId="68" fillId="2" borderId="69" applyNumberFormat="0" applyFill="0" applyAlignment="0" applyProtection="0"/>
    <xf numFmtId="0" fontId="67" fillId="18" borderId="84" applyNumberFormat="0" applyAlignment="0" applyProtection="0"/>
    <xf numFmtId="0" fontId="66" fillId="2" borderId="0" applyNumberFormat="0" applyFill="0" applyBorder="0" applyAlignment="0" applyProtection="0"/>
    <xf numFmtId="0" fontId="66" fillId="2" borderId="68" applyNumberFormat="0" applyFill="0" applyAlignment="0" applyProtection="0"/>
    <xf numFmtId="0" fontId="65" fillId="2" borderId="67" applyNumberFormat="0" applyFill="0" applyAlignment="0" applyProtection="0"/>
    <xf numFmtId="0" fontId="64" fillId="2" borderId="66" applyNumberFormat="0" applyFill="0" applyAlignment="0" applyProtection="0"/>
    <xf numFmtId="43" fontId="8" fillId="2" borderId="0" applyFont="0" applyFill="0" applyBorder="0" applyAlignment="0" applyProtection="0"/>
    <xf numFmtId="0" fontId="60" fillId="31" borderId="84" applyNumberFormat="0" applyAlignment="0" applyProtection="0"/>
    <xf numFmtId="0" fontId="58" fillId="14" borderId="0" applyNumberFormat="0" applyBorder="0" applyAlignment="0" applyProtection="0"/>
    <xf numFmtId="0" fontId="57" fillId="30" borderId="0" applyNumberFormat="0" applyBorder="0" applyAlignment="0" applyProtection="0"/>
    <xf numFmtId="0" fontId="57" fillId="25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6" fillId="2" borderId="0"/>
    <xf numFmtId="0" fontId="57" fillId="20" borderId="0" applyNumberFormat="0" applyBorder="0" applyAlignment="0" applyProtection="0"/>
    <xf numFmtId="0" fontId="6" fillId="34" borderId="70" applyNumberFormat="0" applyFont="0" applyAlignment="0" applyProtection="0"/>
    <xf numFmtId="0" fontId="96" fillId="44" borderId="0" applyNumberFormat="0" applyBorder="0" applyAlignment="0" applyProtection="0"/>
    <xf numFmtId="43" fontId="6" fillId="2" borderId="0" applyFont="0" applyFill="0" applyBorder="0" applyAlignment="0" applyProtection="0">
      <alignment vertical="center"/>
    </xf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6" fillId="2" borderId="0" applyFont="0" applyFill="0" applyBorder="0" applyAlignment="0" applyProtection="0">
      <alignment vertical="center"/>
    </xf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2" fillId="2" borderId="0">
      <alignment vertical="top"/>
    </xf>
    <xf numFmtId="0" fontId="1" fillId="2" borderId="0"/>
    <xf numFmtId="0" fontId="1" fillId="2" borderId="0"/>
    <xf numFmtId="0" fontId="1" fillId="2" borderId="0"/>
    <xf numFmtId="0" fontId="1" fillId="2" borderId="0"/>
    <xf numFmtId="9" fontId="6" fillId="2" borderId="0" applyFont="0" applyFill="0" applyBorder="0" applyAlignment="0" applyProtection="0">
      <alignment vertical="center"/>
    </xf>
    <xf numFmtId="9" fontId="1" fillId="2" borderId="0" applyFont="0" applyFill="0" applyBorder="0" applyAlignment="0" applyProtection="0"/>
    <xf numFmtId="9" fontId="2" fillId="2" borderId="0" applyFont="0" applyFill="0" applyBorder="0" applyAlignment="0" applyProtection="0">
      <alignment vertical="top"/>
    </xf>
    <xf numFmtId="9" fontId="2" fillId="2" borderId="0" applyFont="0" applyFill="0" applyBorder="0" applyAlignment="0" applyProtection="0">
      <alignment vertical="top"/>
    </xf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7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6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86" fillId="12" borderId="0" applyNumberFormat="0" applyBorder="0" applyAlignment="0" applyProtection="0"/>
    <xf numFmtId="0" fontId="90" fillId="42" borderId="81" applyNumberFormat="0" applyAlignment="0" applyProtection="0"/>
    <xf numFmtId="0" fontId="18" fillId="43" borderId="83" applyNumberFormat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55" fillId="2" borderId="0" applyNumberFormat="0" applyFill="0" applyBorder="0" applyAlignment="0" applyProtection="0"/>
    <xf numFmtId="0" fontId="85" fillId="39" borderId="0" applyNumberFormat="0" applyBorder="0" applyAlignment="0" applyProtection="0"/>
    <xf numFmtId="0" fontId="50" fillId="2" borderId="59" applyNumberFormat="0" applyFill="0" applyAlignment="0" applyProtection="0"/>
    <xf numFmtId="0" fontId="51" fillId="2" borderId="60" applyNumberFormat="0" applyFill="0" applyAlignment="0" applyProtection="0"/>
    <xf numFmtId="0" fontId="52" fillId="2" borderId="61" applyNumberFormat="0" applyFill="0" applyAlignment="0" applyProtection="0"/>
    <xf numFmtId="0" fontId="52" fillId="2" borderId="0" applyNumberFormat="0" applyFill="0" applyBorder="0" applyAlignment="0" applyProtection="0"/>
    <xf numFmtId="0" fontId="88" fillId="41" borderId="81" applyNumberFormat="0" applyAlignment="0" applyProtection="0"/>
    <xf numFmtId="0" fontId="53" fillId="2" borderId="62" applyNumberFormat="0" applyFill="0" applyAlignment="0" applyProtection="0"/>
    <xf numFmtId="0" fontId="87" fillId="40" borderId="0" applyNumberFormat="0" applyBorder="0" applyAlignment="0" applyProtection="0"/>
    <xf numFmtId="0" fontId="1" fillId="2" borderId="0"/>
    <xf numFmtId="0" fontId="1" fillId="6" borderId="16" applyNumberFormat="0" applyFont="0" applyAlignment="0" applyProtection="0"/>
    <xf numFmtId="0" fontId="89" fillId="42" borderId="82" applyNumberFormat="0" applyAlignment="0" applyProtection="0"/>
    <xf numFmtId="0" fontId="49" fillId="2" borderId="0" applyNumberFormat="0" applyFill="0" applyBorder="0" applyAlignment="0" applyProtection="0"/>
    <xf numFmtId="0" fontId="3" fillId="2" borderId="63" applyNumberFormat="0" applyFill="0" applyAlignment="0" applyProtection="0"/>
    <xf numFmtId="0" fontId="54" fillId="2" borderId="0" applyNumberFormat="0" applyFill="0" applyBorder="0" applyAlignment="0" applyProtection="0"/>
    <xf numFmtId="43" fontId="6" fillId="2" borderId="0" applyFont="0" applyFill="0" applyBorder="0" applyAlignment="0" applyProtection="0">
      <alignment vertical="center"/>
    </xf>
    <xf numFmtId="0" fontId="2" fillId="2" borderId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43" fontId="8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8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6" fillId="2" borderId="0"/>
    <xf numFmtId="0" fontId="6" fillId="2" borderId="0"/>
    <xf numFmtId="0" fontId="6" fillId="34" borderId="70" applyNumberFormat="0" applyFont="0" applyAlignment="0" applyProtection="0"/>
    <xf numFmtId="9" fontId="6" fillId="2" borderId="0" applyFont="0" applyFill="0" applyBorder="0" applyAlignment="0" applyProtection="0"/>
    <xf numFmtId="9" fontId="72" fillId="2" borderId="0" applyFont="0" applyFill="0" applyBorder="0" applyAlignment="0" applyProtection="0"/>
    <xf numFmtId="0" fontId="6" fillId="2" borderId="0"/>
    <xf numFmtId="44" fontId="2" fillId="2" borderId="0" applyFont="0" applyFill="0" applyBorder="0" applyAlignment="0" applyProtection="0">
      <alignment vertical="top"/>
    </xf>
    <xf numFmtId="0" fontId="2" fillId="2" borderId="0">
      <alignment vertical="top"/>
    </xf>
    <xf numFmtId="0" fontId="2" fillId="2" borderId="0">
      <alignment vertical="top"/>
    </xf>
    <xf numFmtId="43" fontId="2" fillId="2" borderId="0" applyFont="0" applyFill="0" applyBorder="0" applyAlignment="0" applyProtection="0">
      <alignment vertical="top"/>
    </xf>
    <xf numFmtId="44" fontId="2" fillId="2" borderId="0" applyFont="0" applyFill="0" applyBorder="0" applyAlignment="0" applyProtection="0">
      <alignment vertical="top"/>
    </xf>
    <xf numFmtId="9" fontId="2" fillId="2" borderId="0" applyFont="0" applyFill="0" applyBorder="0" applyAlignment="0" applyProtection="0">
      <alignment vertical="top"/>
    </xf>
    <xf numFmtId="9" fontId="91" fillId="2" borderId="0" applyFont="0" applyFill="0" applyBorder="0" applyAlignment="0" applyProtection="0"/>
    <xf numFmtId="0" fontId="6" fillId="2" borderId="0"/>
    <xf numFmtId="0" fontId="1" fillId="2" borderId="0"/>
    <xf numFmtId="43" fontId="1" fillId="2" borderId="0" applyFont="0" applyFill="0" applyBorder="0" applyAlignment="0" applyProtection="0"/>
    <xf numFmtId="38" fontId="98" fillId="2" borderId="87" applyNumberFormat="0" applyFill="0" applyAlignment="0" applyProtection="0"/>
    <xf numFmtId="176" fontId="99" fillId="2" borderId="0">
      <alignment horizontal="left"/>
    </xf>
    <xf numFmtId="177" fontId="100" fillId="2" borderId="0">
      <alignment horizontal="left"/>
    </xf>
    <xf numFmtId="177" fontId="101" fillId="2" borderId="0">
      <alignment horizontal="left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4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5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" fillId="16" borderId="0" applyNumberFormat="0" applyBorder="0" applyAlignment="0" applyProtection="0"/>
    <xf numFmtId="0" fontId="8" fillId="16" borderId="0" applyNumberFormat="0" applyBorder="0" applyAlignment="0" applyProtection="0"/>
    <xf numFmtId="0" fontId="1" fillId="5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" fillId="17" borderId="0" applyNumberFormat="0" applyBorder="0" applyAlignment="0" applyProtection="0"/>
    <xf numFmtId="0" fontId="8" fillId="17" borderId="0" applyNumberFormat="0" applyBorder="0" applyAlignment="0" applyProtection="0"/>
    <xf numFmtId="0" fontId="1" fillId="61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6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4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50" borderId="0" applyNumberFormat="0" applyBorder="0" applyAlignment="0" applyProtection="0"/>
    <xf numFmtId="5" fontId="65" fillId="2" borderId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5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" fillId="16" borderId="0" applyNumberFormat="0" applyBorder="0" applyAlignment="0" applyProtection="0"/>
    <xf numFmtId="0" fontId="8" fillId="16" borderId="0" applyNumberFormat="0" applyBorder="0" applyAlignment="0" applyProtection="0"/>
    <xf numFmtId="0" fontId="1" fillId="5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" fillId="19" borderId="0" applyNumberFormat="0" applyBorder="0" applyAlignment="0" applyProtection="0"/>
    <xf numFmtId="0" fontId="8" fillId="19" borderId="0" applyNumberFormat="0" applyBorder="0" applyAlignment="0" applyProtection="0"/>
    <xf numFmtId="178" fontId="65" fillId="2" borderId="0" applyFill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66" borderId="0" applyNumberFormat="0" applyBorder="0" applyAlignment="0" applyProtection="0"/>
    <xf numFmtId="0" fontId="8" fillId="22" borderId="0" applyNumberFormat="0" applyBorder="0" applyAlignment="0" applyProtection="0"/>
    <xf numFmtId="5" fontId="65" fillId="2" borderId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7" fillId="2" borderId="0" applyNumberFormat="0" applyFill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67" fillId="2" borderId="0" applyNumberFormat="0" applyFill="0" applyBorder="0" applyAlignment="0" applyProtection="0"/>
    <xf numFmtId="0" fontId="67" fillId="2" borderId="0" applyNumberFormat="0" applyFill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67" fillId="2" borderId="0" applyNumberFormat="0" applyFill="0" applyBorder="0" applyAlignment="0" applyProtection="0"/>
    <xf numFmtId="0" fontId="67" fillId="2" borderId="0" applyNumberFormat="0" applyFill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67" fillId="2" borderId="0" applyNumberFormat="0" applyFill="0" applyBorder="0" applyAlignment="0" applyProtection="0"/>
    <xf numFmtId="0" fontId="67" fillId="2" borderId="0" applyNumberFormat="0" applyFill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67" fillId="2" borderId="0" applyNumberFormat="0" applyFill="0" applyBorder="0" applyAlignment="0" applyProtection="0"/>
    <xf numFmtId="0" fontId="67" fillId="2" borderId="0" applyNumberFormat="0" applyFill="0" applyBorder="0" applyAlignment="0" applyProtection="0"/>
    <xf numFmtId="0" fontId="67" fillId="2" borderId="0" applyNumberFormat="0" applyFill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57" fillId="23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57" fillId="23" borderId="0" applyNumberFormat="0" applyBorder="0" applyAlignment="0" applyProtection="0"/>
    <xf numFmtId="0" fontId="19" fillId="47" borderId="0" applyNumberFormat="0" applyBorder="0" applyAlignment="0" applyProtection="0"/>
    <xf numFmtId="0" fontId="57" fillId="23" borderId="0" applyNumberFormat="0" applyBorder="0" applyAlignment="0" applyProtection="0"/>
    <xf numFmtId="0" fontId="102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44" fontId="8" fillId="2" borderId="0" applyFont="0" applyFill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19" fillId="51" borderId="0" applyNumberFormat="0" applyBorder="0" applyAlignment="0" applyProtection="0"/>
    <xf numFmtId="0" fontId="57" fillId="20" borderId="0" applyNumberFormat="0" applyBorder="0" applyAlignment="0" applyProtection="0"/>
    <xf numFmtId="0" fontId="19" fillId="51" borderId="0" applyNumberFormat="0" applyBorder="0" applyAlignment="0" applyProtection="0"/>
    <xf numFmtId="0" fontId="57" fillId="20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57" fillId="20" borderId="0" applyNumberFormat="0" applyBorder="0" applyAlignment="0" applyProtection="0"/>
    <xf numFmtId="0" fontId="102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9" fillId="55" borderId="0" applyNumberFormat="0" applyBorder="0" applyAlignment="0" applyProtection="0"/>
    <xf numFmtId="0" fontId="57" fillId="21" borderId="0" applyNumberFormat="0" applyBorder="0" applyAlignment="0" applyProtection="0"/>
    <xf numFmtId="0" fontId="19" fillId="55" borderId="0" applyNumberFormat="0" applyBorder="0" applyAlignment="0" applyProtection="0"/>
    <xf numFmtId="0" fontId="69" fillId="2" borderId="0" applyNumberFormat="0" applyFill="0" applyBorder="0" applyAlignment="0" applyProtection="0">
      <alignment vertical="top"/>
      <protection locked="0"/>
    </xf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69" fillId="2" borderId="0" applyNumberFormat="0" applyFill="0" applyBorder="0" applyAlignment="0" applyProtection="0">
      <alignment vertical="top"/>
      <protection locked="0"/>
    </xf>
    <xf numFmtId="0" fontId="69" fillId="2" borderId="0" applyNumberFormat="0" applyFill="0" applyBorder="0" applyAlignment="0" applyProtection="0">
      <alignment vertical="top"/>
      <protection locked="0"/>
    </xf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69" fillId="2" borderId="0" applyNumberFormat="0" applyFill="0" applyBorder="0" applyAlignment="0" applyProtection="0">
      <alignment vertical="top"/>
      <protection locked="0"/>
    </xf>
    <xf numFmtId="0" fontId="69" fillId="2" borderId="0" applyNumberFormat="0" applyFill="0" applyBorder="0" applyAlignment="0" applyProtection="0">
      <alignment vertical="top"/>
      <protection locked="0"/>
    </xf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69" fillId="2" borderId="0" applyNumberFormat="0" applyFill="0" applyBorder="0" applyAlignment="0" applyProtection="0">
      <alignment vertical="top"/>
      <protection locked="0"/>
    </xf>
    <xf numFmtId="0" fontId="69" fillId="2" borderId="0" applyNumberFormat="0" applyFill="0" applyBorder="0" applyAlignment="0" applyProtection="0">
      <alignment vertical="top"/>
      <protection locked="0"/>
    </xf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69" fillId="2" borderId="0" applyNumberFormat="0" applyFill="0" applyBorder="0" applyAlignment="0" applyProtection="0">
      <alignment vertical="top"/>
      <protection locked="0"/>
    </xf>
    <xf numFmtId="0" fontId="69" fillId="2" borderId="0" applyNumberFormat="0" applyFill="0" applyBorder="0" applyAlignment="0" applyProtection="0">
      <alignment vertical="top"/>
      <protection locked="0"/>
    </xf>
    <xf numFmtId="0" fontId="69" fillId="2" borderId="0" applyNumberFormat="0" applyFill="0" applyBorder="0" applyAlignment="0" applyProtection="0">
      <alignment vertical="top"/>
      <protection locked="0"/>
    </xf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9" fillId="55" borderId="0" applyNumberFormat="0" applyBorder="0" applyAlignment="0" applyProtection="0"/>
    <xf numFmtId="0" fontId="57" fillId="21" borderId="0" applyNumberFormat="0" applyBorder="0" applyAlignment="0" applyProtection="0"/>
    <xf numFmtId="0" fontId="102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9" fillId="59" borderId="0" applyNumberFormat="0" applyBorder="0" applyAlignment="0" applyProtection="0"/>
    <xf numFmtId="2" fontId="65" fillId="2" borderId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9" fillId="59" borderId="0" applyNumberFormat="0" applyBorder="0" applyAlignment="0" applyProtection="0"/>
    <xf numFmtId="0" fontId="8" fillId="2" borderId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8" fillId="2" borderId="0"/>
    <xf numFmtId="0" fontId="8" fillId="2" borderId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8" fillId="2" borderId="0"/>
    <xf numFmtId="0" fontId="8" fillId="2" borderId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8" fillId="2" borderId="0"/>
    <xf numFmtId="0" fontId="8" fillId="2" borderId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8" fillId="2" borderId="0"/>
    <xf numFmtId="0" fontId="8" fillId="2" borderId="0"/>
    <xf numFmtId="0" fontId="8" fillId="2" borderId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71" fillId="2" borderId="0" applyNumberForma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71" fillId="2" borderId="0" applyNumberFormat="0" applyFill="0" applyBorder="0" applyAlignment="0" applyProtection="0"/>
    <xf numFmtId="0" fontId="71" fillId="2" borderId="0" applyNumberForma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71" fillId="2" borderId="0" applyNumberFormat="0" applyFill="0" applyBorder="0" applyAlignment="0" applyProtection="0"/>
    <xf numFmtId="0" fontId="71" fillId="2" borderId="0" applyNumberForma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71" fillId="2" borderId="0" applyNumberFormat="0" applyFill="0" applyBorder="0" applyAlignment="0" applyProtection="0"/>
    <xf numFmtId="0" fontId="71" fillId="2" borderId="0" applyNumberForma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71" fillId="2" borderId="0" applyNumberFormat="0" applyFill="0" applyBorder="0" applyAlignment="0" applyProtection="0"/>
    <xf numFmtId="0" fontId="71" fillId="2" borderId="0" applyNumberFormat="0" applyFill="0" applyBorder="0" applyAlignment="0" applyProtection="0"/>
    <xf numFmtId="0" fontId="71" fillId="2" borderId="0" applyNumberForma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57" fillId="24" borderId="0" applyNumberFormat="0" applyBorder="0" applyAlignment="0" applyProtection="0"/>
    <xf numFmtId="0" fontId="102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3" fontId="65" fillId="2" borderId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9" fillId="63" borderId="0" applyNumberFormat="0" applyBorder="0" applyAlignment="0" applyProtection="0"/>
    <xf numFmtId="0" fontId="57" fillId="25" borderId="0" applyNumberFormat="0" applyBorder="0" applyAlignment="0" applyProtection="0"/>
    <xf numFmtId="0" fontId="19" fillId="63" borderId="0" applyNumberFormat="0" applyBorder="0" applyAlignment="0" applyProtection="0"/>
    <xf numFmtId="0" fontId="57" fillId="25" borderId="0" applyNumberFormat="0" applyBorder="0" applyAlignment="0" applyProtection="0"/>
    <xf numFmtId="0" fontId="19" fillId="63" borderId="0" applyNumberFormat="0" applyBorder="0" applyAlignment="0" applyProtection="0"/>
    <xf numFmtId="0" fontId="57" fillId="25" borderId="0" applyNumberFormat="0" applyBorder="0" applyAlignment="0" applyProtection="0"/>
    <xf numFmtId="0" fontId="102" fillId="25" borderId="0" applyNumberFormat="0" applyBorder="0" applyAlignment="0" applyProtection="0"/>
    <xf numFmtId="0" fontId="57" fillId="25" borderId="0" applyNumberFormat="0" applyBorder="0" applyAlignment="0" applyProtection="0"/>
    <xf numFmtId="43" fontId="8" fillId="2" borderId="0" applyFont="0" applyFill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9" fillId="67" borderId="0" applyNumberFormat="0" applyBorder="0" applyAlignment="0" applyProtection="0"/>
    <xf numFmtId="0" fontId="57" fillId="26" borderId="0" applyNumberFormat="0" applyBorder="0" applyAlignment="0" applyProtection="0"/>
    <xf numFmtId="0" fontId="19" fillId="67" borderId="0" applyNumberFormat="0" applyBorder="0" applyAlignment="0" applyProtection="0"/>
    <xf numFmtId="0" fontId="57" fillId="26" borderId="0" applyNumberFormat="0" applyBorder="0" applyAlignment="0" applyProtection="0"/>
    <xf numFmtId="0" fontId="19" fillId="67" borderId="0" applyNumberFormat="0" applyBorder="0" applyAlignment="0" applyProtection="0"/>
    <xf numFmtId="0" fontId="57" fillId="26" borderId="0" applyNumberFormat="0" applyBorder="0" applyAlignment="0" applyProtection="0"/>
    <xf numFmtId="0" fontId="102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103" fillId="2" borderId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57" fillId="27" borderId="0" applyNumberFormat="0" applyBorder="0" applyAlignment="0" applyProtection="0"/>
    <xf numFmtId="0" fontId="19" fillId="44" borderId="0" applyNumberFormat="0" applyBorder="0" applyAlignment="0" applyProtection="0"/>
    <xf numFmtId="0" fontId="57" fillId="27" borderId="0" applyNumberFormat="0" applyBorder="0" applyAlignment="0" applyProtection="0"/>
    <xf numFmtId="0" fontId="19" fillId="44" borderId="0" applyNumberFormat="0" applyBorder="0" applyAlignment="0" applyProtection="0"/>
    <xf numFmtId="0" fontId="57" fillId="27" borderId="0" applyNumberFormat="0" applyBorder="0" applyAlignment="0" applyProtection="0"/>
    <xf numFmtId="0" fontId="102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9" fillId="48" borderId="0" applyNumberFormat="0" applyBorder="0" applyAlignment="0" applyProtection="0"/>
    <xf numFmtId="0" fontId="57" fillId="28" borderId="0" applyNumberFormat="0" applyBorder="0" applyAlignment="0" applyProtection="0"/>
    <xf numFmtId="0" fontId="19" fillId="48" borderId="0" applyNumberFormat="0" applyBorder="0" applyAlignment="0" applyProtection="0"/>
    <xf numFmtId="0" fontId="57" fillId="28" borderId="0" applyNumberFormat="0" applyBorder="0" applyAlignment="0" applyProtection="0"/>
    <xf numFmtId="0" fontId="19" fillId="48" borderId="0" applyNumberFormat="0" applyBorder="0" applyAlignment="0" applyProtection="0"/>
    <xf numFmtId="0" fontId="57" fillId="28" borderId="0" applyNumberFormat="0" applyBorder="0" applyAlignment="0" applyProtection="0"/>
    <xf numFmtId="0" fontId="102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2" fontId="65" fillId="2" borderId="0" applyFill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9" fillId="52" borderId="0" applyNumberFormat="0" applyBorder="0" applyAlignment="0" applyProtection="0"/>
    <xf numFmtId="0" fontId="57" fillId="29" borderId="0" applyNumberFormat="0" applyBorder="0" applyAlignment="0" applyProtection="0"/>
    <xf numFmtId="0" fontId="19" fillId="52" borderId="0" applyNumberFormat="0" applyBorder="0" applyAlignment="0" applyProtection="0"/>
    <xf numFmtId="3" fontId="65" fillId="2" borderId="0" applyFill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9" fillId="52" borderId="0" applyNumberFormat="0" applyBorder="0" applyAlignment="0" applyProtection="0"/>
    <xf numFmtId="0" fontId="57" fillId="29" borderId="0" applyNumberFormat="0" applyBorder="0" applyAlignment="0" applyProtection="0"/>
    <xf numFmtId="0" fontId="102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9" fillId="56" borderId="0" applyNumberFormat="0" applyBorder="0" applyAlignment="0" applyProtection="0"/>
    <xf numFmtId="0" fontId="57" fillId="24" borderId="0" applyNumberFormat="0" applyBorder="0" applyAlignment="0" applyProtection="0"/>
    <xf numFmtId="0" fontId="19" fillId="56" borderId="0" applyNumberFormat="0" applyBorder="0" applyAlignment="0" applyProtection="0"/>
    <xf numFmtId="0" fontId="57" fillId="24" borderId="0" applyNumberFormat="0" applyBorder="0" applyAlignment="0" applyProtection="0"/>
    <xf numFmtId="0" fontId="19" fillId="56" borderId="0" applyNumberFormat="0" applyBorder="0" applyAlignment="0" applyProtection="0"/>
    <xf numFmtId="0" fontId="57" fillId="24" borderId="0" applyNumberFormat="0" applyBorder="0" applyAlignment="0" applyProtection="0"/>
    <xf numFmtId="0" fontId="102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9" fillId="60" borderId="0" applyNumberFormat="0" applyBorder="0" applyAlignment="0" applyProtection="0"/>
    <xf numFmtId="0" fontId="57" fillId="25" borderId="0" applyNumberFormat="0" applyBorder="0" applyAlignment="0" applyProtection="0"/>
    <xf numFmtId="0" fontId="19" fillId="60" borderId="0" applyNumberFormat="0" applyBorder="0" applyAlignment="0" applyProtection="0"/>
    <xf numFmtId="0" fontId="57" fillId="25" borderId="0" applyNumberFormat="0" applyBorder="0" applyAlignment="0" applyProtection="0"/>
    <xf numFmtId="0" fontId="19" fillId="60" borderId="0" applyNumberFormat="0" applyBorder="0" applyAlignment="0" applyProtection="0"/>
    <xf numFmtId="0" fontId="57" fillId="25" borderId="0" applyNumberFormat="0" applyBorder="0" applyAlignment="0" applyProtection="0"/>
    <xf numFmtId="0" fontId="102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43" fontId="8" fillId="2" borderId="0" applyFont="0" applyFill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57" fillId="30" borderId="0" applyNumberFormat="0" applyBorder="0" applyAlignment="0" applyProtection="0"/>
    <xf numFmtId="0" fontId="19" fillId="64" borderId="0" applyNumberFormat="0" applyBorder="0" applyAlignment="0" applyProtection="0"/>
    <xf numFmtId="0" fontId="57" fillId="30" borderId="0" applyNumberFormat="0" applyBorder="0" applyAlignment="0" applyProtection="0"/>
    <xf numFmtId="0" fontId="19" fillId="64" borderId="0" applyNumberFormat="0" applyBorder="0" applyAlignment="0" applyProtection="0"/>
    <xf numFmtId="0" fontId="57" fillId="30" borderId="0" applyNumberFormat="0" applyBorder="0" applyAlignment="0" applyProtection="0"/>
    <xf numFmtId="0" fontId="102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98" fillId="68" borderId="88"/>
    <xf numFmtId="0" fontId="86" fillId="12" borderId="0" applyNumberFormat="0" applyBorder="0" applyAlignment="0" applyProtection="0"/>
    <xf numFmtId="0" fontId="58" fillId="14" borderId="0" applyNumberFormat="0" applyBorder="0" applyAlignment="0" applyProtection="0"/>
    <xf numFmtId="0" fontId="86" fillId="12" borderId="0" applyNumberFormat="0" applyBorder="0" applyAlignment="0" applyProtection="0"/>
    <xf numFmtId="0" fontId="58" fillId="14" borderId="0" applyNumberFormat="0" applyBorder="0" applyAlignment="0" applyProtection="0"/>
    <xf numFmtId="0" fontId="86" fillId="12" borderId="0" applyNumberFormat="0" applyBorder="0" applyAlignment="0" applyProtection="0"/>
    <xf numFmtId="0" fontId="58" fillId="14" borderId="0" applyNumberFormat="0" applyBorder="0" applyAlignment="0" applyProtection="0"/>
    <xf numFmtId="0" fontId="104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179" fontId="97" fillId="2" borderId="0" applyFont="0" applyFill="0" applyBorder="0" applyAlignment="0" applyProtection="0">
      <alignment horizontal="right"/>
    </xf>
    <xf numFmtId="0" fontId="60" fillId="31" borderId="84" applyNumberFormat="0" applyAlignment="0" applyProtection="0"/>
    <xf numFmtId="0" fontId="60" fillId="31" borderId="84" applyNumberFormat="0" applyAlignment="0" applyProtection="0"/>
    <xf numFmtId="0" fontId="90" fillId="42" borderId="81" applyNumberFormat="0" applyAlignment="0" applyProtection="0"/>
    <xf numFmtId="0" fontId="60" fillId="31" borderId="84" applyNumberFormat="0" applyAlignment="0" applyProtection="0"/>
    <xf numFmtId="0" fontId="60" fillId="31" borderId="84" applyNumberFormat="0" applyAlignment="0" applyProtection="0"/>
    <xf numFmtId="0" fontId="90" fillId="42" borderId="81" applyNumberFormat="0" applyAlignment="0" applyProtection="0"/>
    <xf numFmtId="0" fontId="60" fillId="31" borderId="84" applyNumberFormat="0" applyAlignment="0" applyProtection="0"/>
    <xf numFmtId="0" fontId="90" fillId="42" borderId="81" applyNumberFormat="0" applyAlignment="0" applyProtection="0"/>
    <xf numFmtId="0" fontId="60" fillId="31" borderId="84" applyNumberFormat="0" applyAlignment="0" applyProtection="0"/>
    <xf numFmtId="0" fontId="60" fillId="31" borderId="84" applyNumberFormat="0" applyAlignment="0" applyProtection="0"/>
    <xf numFmtId="0" fontId="60" fillId="31" borderId="84" applyNumberFormat="0" applyAlignment="0" applyProtection="0"/>
    <xf numFmtId="0" fontId="105" fillId="31" borderId="84" applyNumberFormat="0" applyAlignment="0" applyProtection="0"/>
    <xf numFmtId="0" fontId="105" fillId="31" borderId="84" applyNumberFormat="0" applyAlignment="0" applyProtection="0"/>
    <xf numFmtId="0" fontId="105" fillId="31" borderId="84" applyNumberFormat="0" applyAlignment="0" applyProtection="0"/>
    <xf numFmtId="0" fontId="60" fillId="31" borderId="84" applyNumberFormat="0" applyAlignment="0" applyProtection="0"/>
    <xf numFmtId="0" fontId="60" fillId="31" borderId="84" applyNumberFormat="0" applyAlignment="0" applyProtection="0"/>
    <xf numFmtId="0" fontId="60" fillId="31" borderId="84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68" fillId="2" borderId="0" applyNumberFormat="0" applyFill="0" applyBorder="0" applyAlignment="0" applyProtection="0">
      <alignment vertical="top"/>
      <protection locked="0"/>
    </xf>
    <xf numFmtId="0" fontId="18" fillId="43" borderId="83" applyNumberFormat="0" applyAlignment="0" applyProtection="0"/>
    <xf numFmtId="0" fontId="18" fillId="43" borderId="83" applyNumberFormat="0" applyAlignment="0" applyProtection="0"/>
    <xf numFmtId="0" fontId="18" fillId="43" borderId="83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18" fillId="43" borderId="83" applyNumberFormat="0" applyAlignment="0" applyProtection="0"/>
    <xf numFmtId="0" fontId="18" fillId="43" borderId="83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18" fillId="43" borderId="83" applyNumberFormat="0" applyAlignment="0" applyProtection="0"/>
    <xf numFmtId="0" fontId="18" fillId="43" borderId="83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18" fillId="43" borderId="83" applyNumberFormat="0" applyAlignment="0" applyProtection="0"/>
    <xf numFmtId="0" fontId="18" fillId="43" borderId="83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18" fillId="43" borderId="83" applyNumberFormat="0" applyAlignment="0" applyProtection="0"/>
    <xf numFmtId="0" fontId="18" fillId="43" borderId="83" applyNumberFormat="0" applyAlignment="0" applyProtection="0"/>
    <xf numFmtId="0" fontId="18" fillId="43" borderId="83" applyNumberFormat="0" applyAlignment="0" applyProtection="0"/>
    <xf numFmtId="0" fontId="18" fillId="43" borderId="83" applyNumberFormat="0" applyAlignment="0" applyProtection="0"/>
    <xf numFmtId="0" fontId="61" fillId="32" borderId="65" applyNumberFormat="0" applyAlignment="0" applyProtection="0"/>
    <xf numFmtId="0" fontId="18" fillId="43" borderId="83" applyNumberFormat="0" applyAlignment="0" applyProtection="0"/>
    <xf numFmtId="0" fontId="61" fillId="32" borderId="65" applyNumberFormat="0" applyAlignment="0" applyProtection="0"/>
    <xf numFmtId="0" fontId="18" fillId="43" borderId="83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68" fillId="2" borderId="0" applyNumberFormat="0" applyFill="0" applyBorder="0" applyAlignment="0" applyProtection="0">
      <alignment vertical="top"/>
      <protection locked="0"/>
    </xf>
    <xf numFmtId="0" fontId="68" fillId="2" borderId="0" applyNumberFormat="0" applyFill="0" applyBorder="0" applyAlignment="0" applyProtection="0">
      <alignment vertical="top"/>
      <protection locked="0"/>
    </xf>
    <xf numFmtId="0" fontId="61" fillId="32" borderId="65" applyNumberFormat="0" applyAlignment="0" applyProtection="0"/>
    <xf numFmtId="0" fontId="61" fillId="32" borderId="65" applyNumberFormat="0" applyAlignment="0" applyProtection="0"/>
    <xf numFmtId="0" fontId="68" fillId="2" borderId="0" applyNumberFormat="0" applyFill="0" applyBorder="0" applyAlignment="0" applyProtection="0">
      <alignment vertical="top"/>
      <protection locked="0"/>
    </xf>
    <xf numFmtId="0" fontId="68" fillId="2" borderId="0" applyNumberFormat="0" applyFill="0" applyBorder="0" applyAlignment="0" applyProtection="0">
      <alignment vertical="top"/>
      <protection locked="0"/>
    </xf>
    <xf numFmtId="0" fontId="61" fillId="32" borderId="65" applyNumberFormat="0" applyAlignment="0" applyProtection="0"/>
    <xf numFmtId="0" fontId="61" fillId="32" borderId="65" applyNumberFormat="0" applyAlignment="0" applyProtection="0"/>
    <xf numFmtId="0" fontId="68" fillId="2" borderId="0" applyNumberFormat="0" applyFill="0" applyBorder="0" applyAlignment="0" applyProtection="0">
      <alignment vertical="top"/>
      <protection locked="0"/>
    </xf>
    <xf numFmtId="0" fontId="68" fillId="2" borderId="0" applyNumberFormat="0" applyFill="0" applyBorder="0" applyAlignment="0" applyProtection="0">
      <alignment vertical="top"/>
      <protection locked="0"/>
    </xf>
    <xf numFmtId="0" fontId="61" fillId="32" borderId="65" applyNumberFormat="0" applyAlignment="0" applyProtection="0"/>
    <xf numFmtId="0" fontId="61" fillId="32" borderId="65" applyNumberFormat="0" applyAlignment="0" applyProtection="0"/>
    <xf numFmtId="0" fontId="68" fillId="2" borderId="0" applyNumberFormat="0" applyFill="0" applyBorder="0" applyAlignment="0" applyProtection="0">
      <alignment vertical="top"/>
      <protection locked="0"/>
    </xf>
    <xf numFmtId="0" fontId="68" fillId="2" borderId="0" applyNumberFormat="0" applyFill="0" applyBorder="0" applyAlignment="0" applyProtection="0">
      <alignment vertical="top"/>
      <protection locked="0"/>
    </xf>
    <xf numFmtId="0" fontId="68" fillId="2" borderId="0" applyNumberFormat="0" applyFill="0" applyBorder="0" applyAlignment="0" applyProtection="0">
      <alignment vertical="top"/>
      <protection locked="0"/>
    </xf>
    <xf numFmtId="0" fontId="61" fillId="32" borderId="65" applyNumberFormat="0" applyAlignment="0" applyProtection="0"/>
    <xf numFmtId="0" fontId="106" fillId="32" borderId="65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106" fillId="32" borderId="65" applyNumberFormat="0" applyAlignment="0" applyProtection="0"/>
    <xf numFmtId="0" fontId="61" fillId="32" borderId="65" applyNumberFormat="0" applyAlignment="0" applyProtection="0"/>
    <xf numFmtId="2" fontId="65" fillId="2" borderId="0" applyFill="0" applyBorder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2" fontId="65" fillId="2" borderId="0" applyFill="0" applyBorder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0" fontId="61" fillId="32" borderId="65" applyNumberFormat="0" applyAlignment="0" applyProtection="0"/>
    <xf numFmtId="43" fontId="6" fillId="2" borderId="0" applyFont="0" applyFill="0" applyBorder="0" applyAlignment="0" applyProtection="0">
      <alignment wrapText="1"/>
    </xf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>
      <alignment wrapText="1"/>
    </xf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07" fillId="2" borderId="4" applyNumberFormat="0" applyFill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107" fillId="2" borderId="4" applyNumberFormat="0" applyFill="0" applyAlignment="0" applyProtection="0"/>
    <xf numFmtId="0" fontId="107" fillId="2" borderId="4" applyNumberFormat="0" applyFill="0" applyAlignment="0" applyProtection="0"/>
    <xf numFmtId="0" fontId="107" fillId="2" borderId="4" applyNumberFormat="0" applyFill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107" fillId="2" borderId="4" applyNumberFormat="0" applyFill="0" applyAlignment="0" applyProtection="0"/>
    <xf numFmtId="0" fontId="107" fillId="2" borderId="4" applyNumberFormat="0" applyFill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107" fillId="2" borderId="4" applyNumberFormat="0" applyFill="0" applyAlignment="0" applyProtection="0"/>
    <xf numFmtId="0" fontId="107" fillId="2" borderId="4" applyNumberFormat="0" applyFill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107" fillId="2" borderId="4" applyNumberFormat="0" applyFill="0" applyAlignment="0" applyProtection="0"/>
    <xf numFmtId="0" fontId="107" fillId="2" borderId="4" applyNumberFormat="0" applyFill="0" applyAlignment="0" applyProtection="0"/>
    <xf numFmtId="0" fontId="107" fillId="2" borderId="4" applyNumberFormat="0" applyFill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107" fillId="2" borderId="4" applyNumberFormat="0" applyFill="0" applyAlignment="0" applyProtection="0"/>
    <xf numFmtId="0" fontId="107" fillId="2" borderId="4" applyNumberFormat="0" applyFill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107" fillId="2" borderId="4" applyNumberFormat="0" applyFill="0" applyAlignment="0" applyProtection="0"/>
    <xf numFmtId="0" fontId="107" fillId="2" borderId="4" applyNumberFormat="0" applyFill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08" fillId="2" borderId="0" applyFont="0" applyFill="0" applyBorder="0" applyAlignment="0" applyProtection="0"/>
    <xf numFmtId="178" fontId="65" fillId="2" borderId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4" fontId="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1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2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1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6" fillId="2" borderId="0" applyFont="0" applyFill="0" applyBorder="0" applyAlignment="0" applyProtection="0">
      <alignment wrapText="1"/>
    </xf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>
      <alignment wrapText="1"/>
    </xf>
    <xf numFmtId="43" fontId="9" fillId="2" borderId="0" applyFont="0" applyFill="0" applyBorder="0" applyAlignment="0" applyProtection="0"/>
    <xf numFmtId="3" fontId="109" fillId="2" borderId="0" applyFill="0" applyBorder="0" applyAlignment="0" applyProtection="0"/>
    <xf numFmtId="44" fontId="8" fillId="2" borderId="0" applyFont="0" applyFill="0" applyBorder="0" applyAlignment="0" applyProtection="0"/>
    <xf numFmtId="3" fontId="109" fillId="2" borderId="0" applyFill="0" applyBorder="0" applyAlignment="0" applyProtection="0"/>
    <xf numFmtId="3" fontId="109" fillId="2" borderId="0" applyFill="0" applyBorder="0" applyAlignment="0" applyProtection="0"/>
    <xf numFmtId="3" fontId="109" fillId="2" borderId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3" fontId="109" fillId="2" borderId="0" applyFill="0" applyBorder="0" applyAlignment="0" applyProtection="0"/>
    <xf numFmtId="3" fontId="109" fillId="2" borderId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3" fontId="109" fillId="2" borderId="0" applyFill="0" applyBorder="0" applyAlignment="0" applyProtection="0"/>
    <xf numFmtId="3" fontId="109" fillId="2" borderId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3" fontId="109" fillId="2" borderId="0" applyFill="0" applyBorder="0" applyAlignment="0" applyProtection="0"/>
    <xf numFmtId="3" fontId="109" fillId="2" borderId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3" fontId="109" fillId="2" borderId="0" applyFill="0" applyBorder="0" applyAlignment="0" applyProtection="0"/>
    <xf numFmtId="3" fontId="109" fillId="2" borderId="0" applyFill="0" applyBorder="0" applyAlignment="0" applyProtection="0"/>
    <xf numFmtId="3" fontId="109" fillId="2" borderId="0" applyFill="0" applyBorder="0" applyAlignment="0" applyProtection="0"/>
    <xf numFmtId="3" fontId="109" fillId="2" borderId="0" applyFill="0" applyBorder="0" applyAlignment="0" applyProtection="0"/>
    <xf numFmtId="3" fontId="109" fillId="2" borderId="0" applyFill="0" applyBorder="0" applyAlignment="0" applyProtection="0"/>
    <xf numFmtId="0" fontId="33" fillId="2" borderId="88"/>
    <xf numFmtId="0" fontId="110" fillId="28" borderId="88"/>
    <xf numFmtId="0" fontId="98" fillId="21" borderId="88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4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4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>
      <alignment wrapText="1"/>
    </xf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>
      <alignment wrapText="1"/>
    </xf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>
      <alignment wrapText="1"/>
    </xf>
    <xf numFmtId="44" fontId="8" fillId="2" borderId="0" applyFont="0" applyFill="0" applyBorder="0" applyAlignment="0" applyProtection="0"/>
    <xf numFmtId="44" fontId="6" fillId="2" borderId="0" applyFont="0" applyFill="0" applyBorder="0" applyAlignment="0" applyProtection="0">
      <alignment wrapText="1"/>
    </xf>
    <xf numFmtId="44" fontId="6" fillId="2" borderId="0" applyFont="0" applyFill="0" applyBorder="0" applyAlignment="0" applyProtection="0">
      <alignment wrapText="1"/>
    </xf>
    <xf numFmtId="44" fontId="6" fillId="2" borderId="0" applyFont="0" applyFill="0" applyBorder="0" applyAlignment="0" applyProtection="0">
      <alignment wrapText="1"/>
    </xf>
    <xf numFmtId="44" fontId="6" fillId="2" borderId="0" applyFont="0" applyFill="0" applyBorder="0" applyAlignment="0" applyProtection="0">
      <alignment wrapText="1"/>
    </xf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6" fillId="2" borderId="0" applyFont="0" applyFill="0" applyBorder="0" applyAlignment="0" applyProtection="0">
      <alignment wrapText="1"/>
    </xf>
    <xf numFmtId="44" fontId="1" fillId="2" borderId="0" applyFont="0" applyFill="0" applyBorder="0" applyAlignment="0" applyProtection="0"/>
    <xf numFmtId="44" fontId="6" fillId="2" borderId="0" applyFont="0" applyFill="0" applyBorder="0" applyAlignment="0" applyProtection="0">
      <alignment wrapText="1"/>
    </xf>
    <xf numFmtId="44" fontId="9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5" fontId="65" fillId="2" borderId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5" fontId="65" fillId="2" borderId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6" fillId="2" borderId="0" applyFont="0" applyFill="0" applyBorder="0" applyAlignment="0" applyProtection="0">
      <alignment wrapText="1"/>
    </xf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1" fillId="2" borderId="0" applyFont="0" applyFill="0" applyBorder="0" applyAlignment="0" applyProtection="0"/>
    <xf numFmtId="5" fontId="109" fillId="2" borderId="0" applyFill="0" applyBorder="0" applyAlignment="0" applyProtection="0"/>
    <xf numFmtId="5" fontId="109" fillId="2" borderId="0" applyFill="0" applyBorder="0" applyAlignment="0" applyProtection="0"/>
    <xf numFmtId="5" fontId="109" fillId="2" borderId="0" applyFill="0" applyBorder="0" applyAlignment="0" applyProtection="0"/>
    <xf numFmtId="178" fontId="109" fillId="2" borderId="0" applyFill="0" applyBorder="0" applyAlignment="0" applyProtection="0"/>
    <xf numFmtId="178" fontId="109" fillId="2" borderId="0" applyFill="0" applyBorder="0" applyAlignment="0" applyProtection="0"/>
    <xf numFmtId="178" fontId="109" fillId="2" borderId="0" applyFill="0" applyBorder="0" applyAlignment="0" applyProtection="0"/>
    <xf numFmtId="22" fontId="6" fillId="2" borderId="0" applyFont="0" applyFill="0" applyBorder="0" applyAlignment="0" applyProtection="0">
      <alignment wrapText="1"/>
    </xf>
    <xf numFmtId="22" fontId="6" fillId="2" borderId="0" applyFont="0" applyFill="0" applyBorder="0" applyAlignment="0" applyProtection="0">
      <alignment wrapText="1"/>
    </xf>
    <xf numFmtId="22" fontId="6" fillId="2" borderId="0" applyFont="0" applyFill="0" applyBorder="0" applyAlignment="0" applyProtection="0">
      <alignment wrapText="1"/>
    </xf>
    <xf numFmtId="22" fontId="6" fillId="2" borderId="0" applyFont="0" applyFill="0" applyBorder="0" applyAlignment="0" applyProtection="0">
      <alignment wrapText="1"/>
    </xf>
    <xf numFmtId="180" fontId="6" fillId="2" borderId="0" applyFont="0" applyFill="0" applyBorder="0" applyAlignment="0" applyProtection="0"/>
    <xf numFmtId="0" fontId="55" fillId="2" borderId="0" applyNumberFormat="0" applyFill="0" applyBorder="0" applyAlignment="0" applyProtection="0"/>
    <xf numFmtId="0" fontId="62" fillId="2" borderId="0" applyNumberFormat="0" applyFill="0" applyBorder="0" applyAlignment="0" applyProtection="0"/>
    <xf numFmtId="0" fontId="55" fillId="2" borderId="0" applyNumberFormat="0" applyFill="0" applyBorder="0" applyAlignment="0" applyProtection="0"/>
    <xf numFmtId="0" fontId="62" fillId="2" borderId="0" applyNumberFormat="0" applyFill="0" applyBorder="0" applyAlignment="0" applyProtection="0"/>
    <xf numFmtId="0" fontId="55" fillId="2" borderId="0" applyNumberFormat="0" applyFill="0" applyBorder="0" applyAlignment="0" applyProtection="0"/>
    <xf numFmtId="0" fontId="62" fillId="2" borderId="0" applyNumberFormat="0" applyFill="0" applyBorder="0" applyAlignment="0" applyProtection="0"/>
    <xf numFmtId="0" fontId="111" fillId="2" borderId="0" applyNumberFormat="0" applyFill="0" applyBorder="0" applyAlignment="0" applyProtection="0"/>
    <xf numFmtId="0" fontId="62" fillId="2" borderId="0" applyNumberFormat="0" applyFill="0" applyBorder="0" applyAlignment="0" applyProtection="0"/>
    <xf numFmtId="0" fontId="62" fillId="2" borderId="0" applyNumberFormat="0" applyFill="0" applyBorder="0" applyAlignment="0" applyProtection="0"/>
    <xf numFmtId="0" fontId="62" fillId="2" borderId="0" applyNumberFormat="0" applyFill="0" applyBorder="0" applyAlignment="0" applyProtection="0"/>
    <xf numFmtId="0" fontId="62" fillId="2" borderId="0" applyNumberFormat="0" applyFill="0" applyBorder="0" applyAlignment="0" applyProtection="0"/>
    <xf numFmtId="0" fontId="33" fillId="2" borderId="88"/>
    <xf numFmtId="2" fontId="109" fillId="2" borderId="0" applyFill="0" applyBorder="0" applyAlignment="0" applyProtection="0"/>
    <xf numFmtId="2" fontId="109" fillId="2" borderId="0" applyFill="0" applyBorder="0" applyAlignment="0" applyProtection="0"/>
    <xf numFmtId="2" fontId="109" fillId="2" borderId="0" applyFill="0" applyBorder="0" applyAlignment="0" applyProtection="0"/>
    <xf numFmtId="0" fontId="85" fillId="39" borderId="0" applyNumberFormat="0" applyBorder="0" applyAlignment="0" applyProtection="0"/>
    <xf numFmtId="0" fontId="63" fillId="15" borderId="0" applyNumberFormat="0" applyBorder="0" applyAlignment="0" applyProtection="0"/>
    <xf numFmtId="0" fontId="85" fillId="39" borderId="0" applyNumberFormat="0" applyBorder="0" applyAlignment="0" applyProtection="0"/>
    <xf numFmtId="0" fontId="63" fillId="15" borderId="0" applyNumberFormat="0" applyBorder="0" applyAlignment="0" applyProtection="0"/>
    <xf numFmtId="0" fontId="85" fillId="39" borderId="0" applyNumberFormat="0" applyBorder="0" applyAlignment="0" applyProtection="0"/>
    <xf numFmtId="0" fontId="63" fillId="15" borderId="0" applyNumberFormat="0" applyBorder="0" applyAlignment="0" applyProtection="0"/>
    <xf numFmtId="0" fontId="112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38" fontId="109" fillId="3" borderId="0" applyNumberFormat="0" applyBorder="0" applyAlignment="0" applyProtection="0"/>
    <xf numFmtId="181" fontId="79" fillId="2" borderId="0" applyNumberFormat="0" applyFill="0" applyBorder="0" applyProtection="0">
      <alignment horizontal="right"/>
    </xf>
    <xf numFmtId="180" fontId="78" fillId="2" borderId="26" applyNumberFormat="0" applyAlignment="0" applyProtection="0">
      <alignment horizontal="left" vertical="center"/>
    </xf>
    <xf numFmtId="180" fontId="78" fillId="2" borderId="89">
      <alignment horizontal="left" vertical="center"/>
    </xf>
    <xf numFmtId="0" fontId="50" fillId="2" borderId="59" applyNumberFormat="0" applyFill="0" applyAlignment="0" applyProtection="0"/>
    <xf numFmtId="0" fontId="64" fillId="2" borderId="66" applyNumberFormat="0" applyFill="0" applyAlignment="0" applyProtection="0"/>
    <xf numFmtId="0" fontId="50" fillId="2" borderId="59" applyNumberFormat="0" applyFill="0" applyAlignment="0" applyProtection="0"/>
    <xf numFmtId="0" fontId="64" fillId="2" borderId="66" applyNumberFormat="0" applyFill="0" applyAlignment="0" applyProtection="0"/>
    <xf numFmtId="0" fontId="50" fillId="2" borderId="59" applyNumberFormat="0" applyFill="0" applyAlignment="0" applyProtection="0"/>
    <xf numFmtId="0" fontId="64" fillId="2" borderId="66" applyNumberFormat="0" applyFill="0" applyAlignment="0" applyProtection="0"/>
    <xf numFmtId="0" fontId="113" fillId="2" borderId="66" applyNumberFormat="0" applyFill="0" applyAlignment="0" applyProtection="0"/>
    <xf numFmtId="0" fontId="64" fillId="2" borderId="66" applyNumberFormat="0" applyFill="0" applyAlignment="0" applyProtection="0"/>
    <xf numFmtId="0" fontId="64" fillId="2" borderId="66" applyNumberFormat="0" applyFill="0" applyAlignment="0" applyProtection="0"/>
    <xf numFmtId="0" fontId="64" fillId="2" borderId="66" applyNumberFormat="0" applyFill="0" applyAlignment="0" applyProtection="0"/>
    <xf numFmtId="0" fontId="64" fillId="2" borderId="66" applyNumberFormat="0" applyFill="0" applyAlignment="0" applyProtection="0"/>
    <xf numFmtId="0" fontId="51" fillId="2" borderId="60" applyNumberFormat="0" applyFill="0" applyAlignment="0" applyProtection="0"/>
    <xf numFmtId="0" fontId="65" fillId="2" borderId="67" applyNumberFormat="0" applyFill="0" applyAlignment="0" applyProtection="0"/>
    <xf numFmtId="0" fontId="51" fillId="2" borderId="60" applyNumberFormat="0" applyFill="0" applyAlignment="0" applyProtection="0"/>
    <xf numFmtId="0" fontId="65" fillId="2" borderId="67" applyNumberFormat="0" applyFill="0" applyAlignment="0" applyProtection="0"/>
    <xf numFmtId="0" fontId="51" fillId="2" borderId="60" applyNumberFormat="0" applyFill="0" applyAlignment="0" applyProtection="0"/>
    <xf numFmtId="0" fontId="65" fillId="2" borderId="67" applyNumberFormat="0" applyFill="0" applyAlignment="0" applyProtection="0"/>
    <xf numFmtId="0" fontId="114" fillId="2" borderId="67" applyNumberFormat="0" applyFill="0" applyAlignment="0" applyProtection="0"/>
    <xf numFmtId="0" fontId="65" fillId="2" borderId="67" applyNumberFormat="0" applyFill="0" applyAlignment="0" applyProtection="0"/>
    <xf numFmtId="0" fontId="65" fillId="2" borderId="67" applyNumberFormat="0" applyFill="0" applyAlignment="0" applyProtection="0"/>
    <xf numFmtId="0" fontId="65" fillId="2" borderId="67" applyNumberFormat="0" applyFill="0" applyAlignment="0" applyProtection="0"/>
    <xf numFmtId="0" fontId="65" fillId="2" borderId="67" applyNumberFormat="0" applyFill="0" applyAlignment="0" applyProtection="0"/>
    <xf numFmtId="0" fontId="52" fillId="2" borderId="61" applyNumberFormat="0" applyFill="0" applyAlignment="0" applyProtection="0"/>
    <xf numFmtId="0" fontId="66" fillId="2" borderId="68" applyNumberFormat="0" applyFill="0" applyAlignment="0" applyProtection="0"/>
    <xf numFmtId="0" fontId="66" fillId="2" borderId="68" applyNumberFormat="0" applyFill="0" applyAlignment="0" applyProtection="0"/>
    <xf numFmtId="0" fontId="66" fillId="2" borderId="68" applyNumberFormat="0" applyFill="0" applyAlignment="0" applyProtection="0"/>
    <xf numFmtId="0" fontId="52" fillId="2" borderId="61" applyNumberFormat="0" applyFill="0" applyAlignment="0" applyProtection="0"/>
    <xf numFmtId="0" fontId="66" fillId="2" borderId="68" applyNumberFormat="0" applyFill="0" applyAlignment="0" applyProtection="0"/>
    <xf numFmtId="0" fontId="66" fillId="2" borderId="68" applyNumberFormat="0" applyFill="0" applyAlignment="0" applyProtection="0"/>
    <xf numFmtId="0" fontId="52" fillId="2" borderId="61" applyNumberFormat="0" applyFill="0" applyAlignment="0" applyProtection="0"/>
    <xf numFmtId="0" fontId="66" fillId="2" borderId="68" applyNumberFormat="0" applyFill="0" applyAlignment="0" applyProtection="0"/>
    <xf numFmtId="0" fontId="66" fillId="2" borderId="68" applyNumberFormat="0" applyFill="0" applyAlignment="0" applyProtection="0"/>
    <xf numFmtId="0" fontId="115" fillId="2" borderId="68" applyNumberFormat="0" applyFill="0" applyAlignment="0" applyProtection="0"/>
    <xf numFmtId="0" fontId="66" fillId="2" borderId="68" applyNumberFormat="0" applyFill="0" applyAlignment="0" applyProtection="0"/>
    <xf numFmtId="0" fontId="66" fillId="2" borderId="68" applyNumberFormat="0" applyFill="0" applyAlignment="0" applyProtection="0"/>
    <xf numFmtId="0" fontId="115" fillId="2" borderId="68" applyNumberFormat="0" applyFill="0" applyAlignment="0" applyProtection="0"/>
    <xf numFmtId="0" fontId="66" fillId="2" borderId="68" applyNumberFormat="0" applyFill="0" applyAlignment="0" applyProtection="0"/>
    <xf numFmtId="0" fontId="66" fillId="2" borderId="68" applyNumberFormat="0" applyFill="0" applyAlignment="0" applyProtection="0"/>
    <xf numFmtId="0" fontId="66" fillId="2" borderId="68" applyNumberFormat="0" applyFill="0" applyAlignment="0" applyProtection="0"/>
    <xf numFmtId="0" fontId="66" fillId="2" borderId="68" applyNumberFormat="0" applyFill="0" applyAlignment="0" applyProtection="0"/>
    <xf numFmtId="0" fontId="66" fillId="2" borderId="68" applyNumberFormat="0" applyFill="0" applyAlignment="0" applyProtection="0"/>
    <xf numFmtId="0" fontId="66" fillId="2" borderId="68" applyNumberFormat="0" applyFill="0" applyAlignment="0" applyProtection="0"/>
    <xf numFmtId="0" fontId="52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0" fontId="52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0" fontId="52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0" fontId="115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0" fontId="116" fillId="2" borderId="0" applyNumberFormat="0" applyFill="0" applyBorder="0" applyAlignment="0" applyProtection="0">
      <alignment vertical="top"/>
      <protection locked="0"/>
    </xf>
    <xf numFmtId="0" fontId="107" fillId="2" borderId="0" applyNumberFormat="0" applyFill="0" applyBorder="0" applyAlignment="0" applyProtection="0">
      <alignment vertical="top"/>
      <protection locked="0"/>
    </xf>
    <xf numFmtId="0" fontId="107" fillId="2" borderId="0" applyNumberFormat="0" applyFill="0" applyBorder="0" applyAlignment="0" applyProtection="0">
      <alignment vertical="top"/>
      <protection locked="0"/>
    </xf>
    <xf numFmtId="0" fontId="116" fillId="2" borderId="0" applyNumberFormat="0" applyFill="0" applyBorder="0" applyAlignment="0" applyProtection="0">
      <alignment vertical="top"/>
      <protection locked="0"/>
    </xf>
    <xf numFmtId="0" fontId="117" fillId="2" borderId="0" applyNumberFormat="0" applyFill="0" applyBorder="0" applyAlignment="0" applyProtection="0"/>
    <xf numFmtId="0" fontId="116" fillId="2" borderId="0" applyNumberFormat="0" applyFill="0" applyBorder="0" applyAlignment="0" applyProtection="0">
      <alignment vertical="top"/>
      <protection locked="0"/>
    </xf>
    <xf numFmtId="0" fontId="117" fillId="2" borderId="0" applyNumberFormat="0" applyFill="0" applyBorder="0" applyAlignment="0" applyProtection="0"/>
    <xf numFmtId="0" fontId="117" fillId="2" borderId="0" applyNumberFormat="0" applyFill="0" applyBorder="0" applyAlignment="0" applyProtection="0"/>
    <xf numFmtId="0" fontId="117" fillId="2" borderId="0" applyNumberFormat="0" applyFill="0" applyBorder="0" applyAlignment="0" applyProtection="0"/>
    <xf numFmtId="0" fontId="117" fillId="2" borderId="0" applyNumberFormat="0" applyFill="0" applyBorder="0" applyAlignment="0" applyProtection="0"/>
    <xf numFmtId="10" fontId="109" fillId="69" borderId="51" applyNumberFormat="0" applyBorder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0" fontId="88" fillId="41" borderId="81" applyNumberFormat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0" fontId="88" fillId="41" borderId="81" applyNumberFormat="0" applyAlignment="0" applyProtection="0"/>
    <xf numFmtId="0" fontId="67" fillId="18" borderId="84" applyNumberFormat="0" applyAlignment="0" applyProtection="0"/>
    <xf numFmtId="0" fontId="88" fillId="41" borderId="81" applyNumberFormat="0" applyAlignment="0" applyProtection="0"/>
    <xf numFmtId="0" fontId="67" fillId="18" borderId="84" applyNumberFormat="0" applyAlignment="0" applyProtection="0"/>
    <xf numFmtId="44" fontId="8" fillId="2" borderId="0" applyFont="0" applyFill="0" applyBorder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0" fontId="118" fillId="18" borderId="84" applyNumberFormat="0" applyAlignment="0" applyProtection="0"/>
    <xf numFmtId="0" fontId="118" fillId="18" borderId="84" applyNumberFormat="0" applyAlignment="0" applyProtection="0"/>
    <xf numFmtId="0" fontId="118" fillId="18" borderId="84" applyNumberFormat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0" fontId="67" fillId="18" borderId="84" applyNumberFormat="0" applyAlignment="0" applyProtection="0"/>
    <xf numFmtId="0" fontId="88" fillId="41" borderId="81" applyNumberFormat="0" applyAlignment="0" applyProtection="0"/>
    <xf numFmtId="0" fontId="88" fillId="41" borderId="81" applyNumberFormat="0" applyAlignment="0" applyProtection="0"/>
    <xf numFmtId="0" fontId="88" fillId="41" borderId="81" applyNumberFormat="0" applyAlignment="0" applyProtection="0"/>
    <xf numFmtId="0" fontId="119" fillId="2" borderId="0"/>
    <xf numFmtId="0" fontId="120" fillId="2" borderId="0"/>
    <xf numFmtId="0" fontId="53" fillId="2" borderId="62" applyNumberFormat="0" applyFill="0" applyAlignment="0" applyProtection="0"/>
    <xf numFmtId="0" fontId="68" fillId="2" borderId="69" applyNumberFormat="0" applyFill="0" applyAlignment="0" applyProtection="0"/>
    <xf numFmtId="0" fontId="53" fillId="2" borderId="62" applyNumberFormat="0" applyFill="0" applyAlignment="0" applyProtection="0"/>
    <xf numFmtId="0" fontId="68" fillId="2" borderId="69" applyNumberFormat="0" applyFill="0" applyAlignment="0" applyProtection="0"/>
    <xf numFmtId="0" fontId="53" fillId="2" borderId="62" applyNumberFormat="0" applyFill="0" applyAlignment="0" applyProtection="0"/>
    <xf numFmtId="0" fontId="68" fillId="2" borderId="69" applyNumberFormat="0" applyFill="0" applyAlignment="0" applyProtection="0"/>
    <xf numFmtId="0" fontId="121" fillId="2" borderId="69" applyNumberFormat="0" applyFill="0" applyAlignment="0" applyProtection="0"/>
    <xf numFmtId="0" fontId="68" fillId="2" borderId="69" applyNumberFormat="0" applyFill="0" applyAlignment="0" applyProtection="0"/>
    <xf numFmtId="0" fontId="68" fillId="2" borderId="69" applyNumberFormat="0" applyFill="0" applyAlignment="0" applyProtection="0"/>
    <xf numFmtId="0" fontId="68" fillId="2" borderId="69" applyNumberFormat="0" applyFill="0" applyAlignment="0" applyProtection="0"/>
    <xf numFmtId="0" fontId="68" fillId="2" borderId="69" applyNumberFormat="0" applyFill="0" applyAlignment="0" applyProtection="0"/>
    <xf numFmtId="0" fontId="87" fillId="40" borderId="0" applyNumberFormat="0" applyBorder="0" applyAlignment="0" applyProtection="0"/>
    <xf numFmtId="0" fontId="69" fillId="33" borderId="0" applyNumberFormat="0" applyBorder="0" applyAlignment="0" applyProtection="0"/>
    <xf numFmtId="0" fontId="87" fillId="40" borderId="0" applyNumberFormat="0" applyBorder="0" applyAlignment="0" applyProtection="0"/>
    <xf numFmtId="0" fontId="69" fillId="33" borderId="0" applyNumberFormat="0" applyBorder="0" applyAlignment="0" applyProtection="0"/>
    <xf numFmtId="0" fontId="87" fillId="40" borderId="0" applyNumberFormat="0" applyBorder="0" applyAlignment="0" applyProtection="0"/>
    <xf numFmtId="0" fontId="69" fillId="33" borderId="0" applyNumberFormat="0" applyBorder="0" applyAlignment="0" applyProtection="0"/>
    <xf numFmtId="0" fontId="122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98" fillId="70" borderId="88"/>
    <xf numFmtId="0" fontId="33" fillId="71" borderId="88"/>
    <xf numFmtId="0" fontId="6" fillId="72" borderId="88"/>
    <xf numFmtId="0" fontId="33" fillId="31" borderId="88"/>
    <xf numFmtId="0" fontId="33" fillId="73" borderId="88"/>
    <xf numFmtId="182" fontId="123" fillId="2" borderId="0"/>
    <xf numFmtId="0" fontId="1" fillId="2" borderId="0"/>
    <xf numFmtId="0" fontId="6" fillId="2" borderId="0">
      <alignment wrapText="1"/>
    </xf>
    <xf numFmtId="183" fontId="6" fillId="2" borderId="0"/>
    <xf numFmtId="0" fontId="1" fillId="2" borderId="0"/>
    <xf numFmtId="0" fontId="108" fillId="2" borderId="0"/>
    <xf numFmtId="0" fontId="108" fillId="2" borderId="0"/>
    <xf numFmtId="0" fontId="9" fillId="2" borderId="0"/>
    <xf numFmtId="0" fontId="6" fillId="2" borderId="0"/>
    <xf numFmtId="0" fontId="8" fillId="2" borderId="0"/>
    <xf numFmtId="183" fontId="6" fillId="2" borderId="0"/>
    <xf numFmtId="0" fontId="6" fillId="2" borderId="0"/>
    <xf numFmtId="0" fontId="1" fillId="2" borderId="0"/>
    <xf numFmtId="0" fontId="1" fillId="2" borderId="0"/>
    <xf numFmtId="0" fontId="9" fillId="2" borderId="0"/>
    <xf numFmtId="0" fontId="6" fillId="2" borderId="0">
      <alignment wrapText="1"/>
    </xf>
    <xf numFmtId="0" fontId="9" fillId="2" borderId="0"/>
    <xf numFmtId="0" fontId="4" fillId="2" borderId="0"/>
    <xf numFmtId="0" fontId="9" fillId="2" borderId="0"/>
    <xf numFmtId="0" fontId="1" fillId="2" borderId="0"/>
    <xf numFmtId="183" fontId="6" fillId="2" borderId="0"/>
    <xf numFmtId="0" fontId="9" fillId="2" borderId="0"/>
    <xf numFmtId="0" fontId="1" fillId="2" borderId="0"/>
    <xf numFmtId="0" fontId="4" fillId="2" borderId="0"/>
    <xf numFmtId="0" fontId="9" fillId="2" borderId="0"/>
    <xf numFmtId="0" fontId="8" fillId="2" borderId="0"/>
    <xf numFmtId="183" fontId="6" fillId="2" borderId="0"/>
    <xf numFmtId="0" fontId="8" fillId="2" borderId="0"/>
    <xf numFmtId="183" fontId="6" fillId="2" borderId="0"/>
    <xf numFmtId="0" fontId="8" fillId="2" borderId="0"/>
    <xf numFmtId="183" fontId="6" fillId="2" borderId="0"/>
    <xf numFmtId="0" fontId="8" fillId="2" borderId="0"/>
    <xf numFmtId="183" fontId="6" fillId="2" borderId="0"/>
    <xf numFmtId="0" fontId="6" fillId="2" borderId="0">
      <alignment wrapText="1"/>
    </xf>
    <xf numFmtId="183" fontId="6" fillId="2" borderId="0"/>
    <xf numFmtId="0" fontId="6" fillId="2" borderId="0">
      <alignment wrapText="1"/>
    </xf>
    <xf numFmtId="0" fontId="1" fillId="2" borderId="0"/>
    <xf numFmtId="0" fontId="8" fillId="2" borderId="0"/>
    <xf numFmtId="0" fontId="1" fillId="2" borderId="0"/>
    <xf numFmtId="0" fontId="9" fillId="2" borderId="0"/>
    <xf numFmtId="0" fontId="1" fillId="2" borderId="0"/>
    <xf numFmtId="0" fontId="9" fillId="2" borderId="0"/>
    <xf numFmtId="0" fontId="1" fillId="2" borderId="0"/>
    <xf numFmtId="0" fontId="2" fillId="2" borderId="0"/>
    <xf numFmtId="0" fontId="1" fillId="2" borderId="0"/>
    <xf numFmtId="0" fontId="2" fillId="2" borderId="0"/>
    <xf numFmtId="0" fontId="1" fillId="2" borderId="0"/>
    <xf numFmtId="0" fontId="2" fillId="2" borderId="0"/>
    <xf numFmtId="0" fontId="1" fillId="2" borderId="0"/>
    <xf numFmtId="0" fontId="2" fillId="2" borderId="0"/>
    <xf numFmtId="0" fontId="1" fillId="2" borderId="0"/>
    <xf numFmtId="0" fontId="2" fillId="2" borderId="0"/>
    <xf numFmtId="0" fontId="1" fillId="2" borderId="0"/>
    <xf numFmtId="0" fontId="2" fillId="2" borderId="0"/>
    <xf numFmtId="0" fontId="1" fillId="2" borderId="0"/>
    <xf numFmtId="0" fontId="2" fillId="2" borderId="0"/>
    <xf numFmtId="0" fontId="1" fillId="2" borderId="0"/>
    <xf numFmtId="0" fontId="2" fillId="2" borderId="0"/>
    <xf numFmtId="0" fontId="1" fillId="2" borderId="0"/>
    <xf numFmtId="0" fontId="1" fillId="2" borderId="0"/>
    <xf numFmtId="0" fontId="9" fillId="2" borderId="0"/>
    <xf numFmtId="0" fontId="1" fillId="2" borderId="0"/>
    <xf numFmtId="0" fontId="6" fillId="2" borderId="0" applyNumberFormat="0" applyFill="0" applyBorder="0" applyAlignment="0" applyProtection="0"/>
    <xf numFmtId="0" fontId="1" fillId="2" borderId="0"/>
    <xf numFmtId="0" fontId="9" fillId="2" borderId="0"/>
    <xf numFmtId="0" fontId="1" fillId="2" borderId="0"/>
    <xf numFmtId="0" fontId="6" fillId="2" borderId="0"/>
    <xf numFmtId="0" fontId="6" fillId="2" borderId="0"/>
    <xf numFmtId="0" fontId="6" fillId="2" borderId="0"/>
    <xf numFmtId="0" fontId="6" fillId="2" borderId="0">
      <alignment wrapText="1"/>
    </xf>
    <xf numFmtId="0" fontId="6" fillId="2" borderId="0">
      <alignment wrapText="1"/>
    </xf>
    <xf numFmtId="0" fontId="6" fillId="2" borderId="0"/>
    <xf numFmtId="0" fontId="6" fillId="2" borderId="0">
      <alignment wrapText="1"/>
    </xf>
    <xf numFmtId="0" fontId="6" fillId="2" borderId="0"/>
    <xf numFmtId="0" fontId="6" fillId="2" borderId="0">
      <alignment wrapText="1"/>
    </xf>
    <xf numFmtId="183" fontId="6" fillId="2" borderId="0"/>
    <xf numFmtId="0" fontId="6" fillId="2" borderId="0"/>
    <xf numFmtId="0" fontId="6" fillId="2" borderId="0">
      <alignment wrapText="1"/>
    </xf>
    <xf numFmtId="0" fontId="6" fillId="2" borderId="0"/>
    <xf numFmtId="0" fontId="6" fillId="2" borderId="0">
      <alignment wrapText="1"/>
    </xf>
    <xf numFmtId="0" fontId="6" fillId="2" borderId="0"/>
    <xf numFmtId="0" fontId="6" fillId="2" borderId="0">
      <alignment wrapText="1"/>
    </xf>
    <xf numFmtId="0" fontId="6" fillId="2" borderId="0"/>
    <xf numFmtId="0" fontId="6" fillId="2" borderId="0">
      <alignment wrapText="1"/>
    </xf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44" fontId="5" fillId="2" borderId="0" applyFont="0" applyFill="0" applyBorder="0" applyAlignment="0" applyProtection="0">
      <alignment wrapText="1"/>
    </xf>
    <xf numFmtId="0" fontId="6" fillId="2" borderId="0"/>
    <xf numFmtId="0" fontId="6" fillId="2" borderId="0"/>
    <xf numFmtId="0" fontId="6" fillId="2" borderId="0"/>
    <xf numFmtId="44" fontId="5" fillId="2" borderId="0" applyFont="0" applyFill="0" applyBorder="0" applyAlignment="0" applyProtection="0">
      <alignment wrapText="1"/>
    </xf>
    <xf numFmtId="44" fontId="5" fillId="2" borderId="0" applyFont="0" applyFill="0" applyBorder="0" applyAlignment="0" applyProtection="0">
      <alignment wrapText="1"/>
    </xf>
    <xf numFmtId="0" fontId="6" fillId="2" borderId="0"/>
    <xf numFmtId="0" fontId="6" fillId="2" borderId="0"/>
    <xf numFmtId="44" fontId="5" fillId="2" borderId="0" applyFont="0" applyFill="0" applyBorder="0" applyAlignment="0" applyProtection="0">
      <alignment wrapText="1"/>
    </xf>
    <xf numFmtId="44" fontId="5" fillId="2" borderId="0" applyFont="0" applyFill="0" applyBorder="0" applyAlignment="0" applyProtection="0">
      <alignment wrapText="1"/>
    </xf>
    <xf numFmtId="0" fontId="6" fillId="2" borderId="0"/>
    <xf numFmtId="0" fontId="6" fillId="2" borderId="0"/>
    <xf numFmtId="44" fontId="5" fillId="2" borderId="0" applyFont="0" applyFill="0" applyBorder="0" applyAlignment="0" applyProtection="0">
      <alignment wrapText="1"/>
    </xf>
    <xf numFmtId="44" fontId="5" fillId="2" borderId="0" applyFont="0" applyFill="0" applyBorder="0" applyAlignment="0" applyProtection="0">
      <alignment wrapText="1"/>
    </xf>
    <xf numFmtId="0" fontId="6" fillId="2" borderId="0"/>
    <xf numFmtId="0" fontId="6" fillId="2" borderId="0"/>
    <xf numFmtId="44" fontId="5" fillId="2" borderId="0" applyFont="0" applyFill="0" applyBorder="0" applyAlignment="0" applyProtection="0">
      <alignment wrapText="1"/>
    </xf>
    <xf numFmtId="44" fontId="5" fillId="2" borderId="0" applyFont="0" applyFill="0" applyBorder="0" applyAlignment="0" applyProtection="0">
      <alignment wrapText="1"/>
    </xf>
    <xf numFmtId="44" fontId="5" fillId="2" borderId="0" applyFont="0" applyFill="0" applyBorder="0" applyAlignment="0" applyProtection="0">
      <alignment wrapText="1"/>
    </xf>
    <xf numFmtId="0" fontId="6" fillId="2" borderId="0"/>
    <xf numFmtId="0" fontId="6" fillId="2" borderId="0"/>
    <xf numFmtId="0" fontId="6" fillId="2" borderId="0"/>
    <xf numFmtId="0" fontId="6" fillId="2" borderId="0"/>
    <xf numFmtId="0" fontId="2" fillId="2" borderId="0"/>
    <xf numFmtId="0" fontId="1" fillId="2" borderId="0"/>
    <xf numFmtId="0" fontId="6" fillId="2" borderId="0"/>
    <xf numFmtId="0" fontId="1" fillId="2" borderId="0"/>
    <xf numFmtId="0" fontId="6" fillId="2" borderId="0"/>
    <xf numFmtId="0" fontId="1" fillId="2" borderId="0"/>
    <xf numFmtId="0" fontId="6" fillId="2" borderId="0"/>
    <xf numFmtId="0" fontId="1" fillId="2" borderId="0"/>
    <xf numFmtId="0" fontId="6" fillId="2" borderId="0"/>
    <xf numFmtId="0" fontId="1" fillId="2" borderId="0"/>
    <xf numFmtId="0" fontId="2" fillId="2" borderId="0"/>
    <xf numFmtId="0" fontId="1" fillId="2" borderId="0"/>
    <xf numFmtId="0" fontId="2" fillId="2" borderId="0"/>
    <xf numFmtId="0" fontId="1" fillId="2" borderId="0"/>
    <xf numFmtId="0" fontId="2" fillId="2" borderId="0"/>
    <xf numFmtId="0" fontId="1" fillId="2" borderId="0"/>
    <xf numFmtId="0" fontId="6" fillId="2" borderId="0"/>
    <xf numFmtId="0" fontId="6" fillId="2" borderId="0"/>
    <xf numFmtId="0" fontId="108" fillId="2" borderId="0"/>
    <xf numFmtId="0" fontId="108" fillId="2" borderId="0"/>
    <xf numFmtId="0" fontId="1" fillId="2" borderId="0"/>
    <xf numFmtId="183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10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08" fillId="2" borderId="0"/>
    <xf numFmtId="0" fontId="9" fillId="2" borderId="0"/>
    <xf numFmtId="0" fontId="108" fillId="2" borderId="0"/>
    <xf numFmtId="0" fontId="108" fillId="2" borderId="0"/>
    <xf numFmtId="0" fontId="108" fillId="2" borderId="0"/>
    <xf numFmtId="0" fontId="108" fillId="2" borderId="0"/>
    <xf numFmtId="0" fontId="1" fillId="2" borderId="0"/>
    <xf numFmtId="0" fontId="6" fillId="2" borderId="0"/>
    <xf numFmtId="0" fontId="8" fillId="2" borderId="0"/>
    <xf numFmtId="0" fontId="124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83" fontId="1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4" fillId="2" borderId="0"/>
    <xf numFmtId="0" fontId="8" fillId="2" borderId="0"/>
    <xf numFmtId="0" fontId="8" fillId="2" borderId="0"/>
    <xf numFmtId="0" fontId="8" fillId="2" borderId="0"/>
    <xf numFmtId="0" fontId="8" fillId="2" borderId="0"/>
    <xf numFmtId="22" fontId="5" fillId="2" borderId="0" applyFont="0" applyFill="0" applyBorder="0" applyAlignment="0" applyProtection="0">
      <alignment wrapText="1"/>
    </xf>
    <xf numFmtId="0" fontId="8" fillId="2" borderId="0"/>
    <xf numFmtId="0" fontId="8" fillId="2" borderId="0"/>
    <xf numFmtId="0" fontId="8" fillId="2" borderId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8" fillId="2" borderId="0"/>
    <xf numFmtId="0" fontId="8" fillId="2" borderId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8" fillId="2" borderId="0"/>
    <xf numFmtId="0" fontId="8" fillId="2" borderId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8" fillId="2" borderId="0"/>
    <xf numFmtId="0" fontId="8" fillId="2" borderId="0"/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22" fontId="5" fillId="2" borderId="0" applyFont="0" applyFill="0" applyBorder="0" applyAlignment="0" applyProtection="0">
      <alignment wrapText="1"/>
    </xf>
    <xf numFmtId="0" fontId="8" fillId="2" borderId="0"/>
    <xf numFmtId="0" fontId="8" fillId="2" borderId="0"/>
    <xf numFmtId="0" fontId="8" fillId="2" borderId="0"/>
    <xf numFmtId="0" fontId="8" fillId="2" borderId="0"/>
    <xf numFmtId="0" fontId="1" fillId="2" borderId="0"/>
    <xf numFmtId="0" fontId="6" fillId="2" borderId="0"/>
    <xf numFmtId="0" fontId="1" fillId="2" borderId="0"/>
    <xf numFmtId="0" fontId="6" fillId="2" borderId="0"/>
    <xf numFmtId="0" fontId="2" fillId="2" borderId="0"/>
    <xf numFmtId="0" fontId="6" fillId="2" borderId="0"/>
    <xf numFmtId="178" fontId="65" fillId="2" borderId="0" applyFill="0" applyBorder="0" applyAlignment="0" applyProtection="0"/>
    <xf numFmtId="0" fontId="1" fillId="2" borderId="0"/>
    <xf numFmtId="180" fontId="6" fillId="2" borderId="0"/>
    <xf numFmtId="180" fontId="6" fillId="2" borderId="0"/>
    <xf numFmtId="180" fontId="6" fillId="2" borderId="0"/>
    <xf numFmtId="0" fontId="1" fillId="2" borderId="0"/>
    <xf numFmtId="0" fontId="1" fillId="2" borderId="0"/>
    <xf numFmtId="180" fontId="6" fillId="2" borderId="0"/>
    <xf numFmtId="180" fontId="6" fillId="2" borderId="0"/>
    <xf numFmtId="0" fontId="1" fillId="2" borderId="0"/>
    <xf numFmtId="0" fontId="1" fillId="2" borderId="0"/>
    <xf numFmtId="180" fontId="6" fillId="2" borderId="0"/>
    <xf numFmtId="180" fontId="6" fillId="2" borderId="0"/>
    <xf numFmtId="0" fontId="1" fillId="2" borderId="0"/>
    <xf numFmtId="0" fontId="1" fillId="2" borderId="0"/>
    <xf numFmtId="180" fontId="6" fillId="2" borderId="0"/>
    <xf numFmtId="180" fontId="6" fillId="2" borderId="0"/>
    <xf numFmtId="0" fontId="1" fillId="2" borderId="0"/>
    <xf numFmtId="0" fontId="1" fillId="2" borderId="0"/>
    <xf numFmtId="0" fontId="1" fillId="2" borderId="0"/>
    <xf numFmtId="180" fontId="6" fillId="2" borderId="0"/>
    <xf numFmtId="180" fontId="6" fillId="2" borderId="0"/>
    <xf numFmtId="180" fontId="6" fillId="2" borderId="0"/>
    <xf numFmtId="180" fontId="6" fillId="2" borderId="0"/>
    <xf numFmtId="0" fontId="1" fillId="2" borderId="0"/>
    <xf numFmtId="0" fontId="1" fillId="2" borderId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0" fontId="1" fillId="2" borderId="0"/>
    <xf numFmtId="0" fontId="1" fillId="2" borderId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0" fontId="1" fillId="2" borderId="0"/>
    <xf numFmtId="0" fontId="1" fillId="2" borderId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0" fontId="1" fillId="2" borderId="0"/>
    <xf numFmtId="0" fontId="1" fillId="2" borderId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178" fontId="65" fillId="2" borderId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9" fillId="2" borderId="0"/>
    <xf numFmtId="0" fontId="6" fillId="2" borderId="0"/>
    <xf numFmtId="0" fontId="1" fillId="2" borderId="0"/>
    <xf numFmtId="183" fontId="1" fillId="2" borderId="0"/>
    <xf numFmtId="0" fontId="9" fillId="2" borderId="0"/>
    <xf numFmtId="0" fontId="1" fillId="2" borderId="0"/>
    <xf numFmtId="0" fontId="9" fillId="2" borderId="0"/>
    <xf numFmtId="0" fontId="1" fillId="2" borderId="0"/>
    <xf numFmtId="0" fontId="6" fillId="2" borderId="0">
      <alignment wrapText="1"/>
    </xf>
    <xf numFmtId="183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3" fontId="65" fillId="2" borderId="0" applyFill="0" applyBorder="0" applyAlignment="0" applyProtection="0"/>
    <xf numFmtId="0" fontId="1" fillId="2" borderId="0"/>
    <xf numFmtId="0" fontId="1" fillId="2" borderId="0"/>
    <xf numFmtId="0" fontId="1" fillId="2" borderId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1" fillId="2" borderId="0"/>
    <xf numFmtId="0" fontId="1" fillId="2" borderId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1" fillId="2" borderId="0"/>
    <xf numFmtId="0" fontId="1" fillId="2" borderId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1" fillId="2" borderId="0"/>
    <xf numFmtId="0" fontId="1" fillId="2" borderId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3" fontId="65" fillId="2" borderId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8" fillId="2" borderId="0"/>
    <xf numFmtId="0" fontId="8" fillId="2" borderId="0"/>
    <xf numFmtId="0" fontId="1" fillId="2" borderId="0"/>
    <xf numFmtId="0" fontId="1" fillId="2" borderId="0"/>
    <xf numFmtId="0" fontId="8" fillId="2" borderId="0"/>
    <xf numFmtId="0" fontId="8" fillId="2" borderId="0"/>
    <xf numFmtId="0" fontId="1" fillId="2" borderId="0"/>
    <xf numFmtId="0" fontId="1" fillId="2" borderId="0"/>
    <xf numFmtId="0" fontId="8" fillId="2" borderId="0"/>
    <xf numFmtId="0" fontId="8" fillId="2" borderId="0"/>
    <xf numFmtId="0" fontId="1" fillId="2" borderId="0"/>
    <xf numFmtId="0" fontId="1" fillId="2" borderId="0"/>
    <xf numFmtId="0" fontId="8" fillId="2" borderId="0"/>
    <xf numFmtId="0" fontId="8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83" fontId="6" fillId="2" borderId="0"/>
    <xf numFmtId="0" fontId="6" fillId="2" borderId="0">
      <alignment wrapText="1"/>
    </xf>
    <xf numFmtId="0" fontId="1" fillId="2" borderId="0"/>
    <xf numFmtId="0" fontId="6" fillId="2" borderId="0">
      <alignment wrapText="1"/>
    </xf>
    <xf numFmtId="0" fontId="1" fillId="2" borderId="0"/>
    <xf numFmtId="0" fontId="8" fillId="2" borderId="0"/>
    <xf numFmtId="0" fontId="6" fillId="2" borderId="0"/>
    <xf numFmtId="0" fontId="8" fillId="2" borderId="0"/>
    <xf numFmtId="0" fontId="6" fillId="2" borderId="0"/>
    <xf numFmtId="0" fontId="8" fillId="2" borderId="0"/>
    <xf numFmtId="0" fontId="6" fillId="2" borderId="0"/>
    <xf numFmtId="0" fontId="8" fillId="2" borderId="0"/>
    <xf numFmtId="0" fontId="1" fillId="2" borderId="0"/>
    <xf numFmtId="0" fontId="6" fillId="2" borderId="0">
      <alignment wrapText="1"/>
    </xf>
    <xf numFmtId="0" fontId="1" fillId="2" borderId="0"/>
    <xf numFmtId="0" fontId="9" fillId="2" borderId="0"/>
    <xf numFmtId="0" fontId="6" fillId="2" borderId="0">
      <alignment wrapText="1"/>
    </xf>
    <xf numFmtId="0" fontId="1" fillId="2" borderId="0"/>
    <xf numFmtId="0" fontId="9" fillId="2" borderId="0"/>
    <xf numFmtId="0" fontId="1" fillId="2" borderId="0"/>
    <xf numFmtId="0" fontId="6" fillId="2" borderId="0"/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4" fillId="2" borderId="0"/>
    <xf numFmtId="0" fontId="1" fillId="2" borderId="0"/>
    <xf numFmtId="0" fontId="6" fillId="2" borderId="0">
      <alignment wrapText="1"/>
    </xf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9" fillId="2" borderId="0"/>
    <xf numFmtId="0" fontId="1" fillId="2" borderId="0"/>
    <xf numFmtId="180" fontId="1" fillId="2" borderId="0"/>
    <xf numFmtId="0" fontId="1" fillId="2" borderId="0"/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83" fontId="6" fillId="2" borderId="0"/>
    <xf numFmtId="0" fontId="1" fillId="2" borderId="0"/>
    <xf numFmtId="0" fontId="1" fillId="2" borderId="0"/>
    <xf numFmtId="0" fontId="9" fillId="2" borderId="0"/>
    <xf numFmtId="0" fontId="1" fillId="2" borderId="0"/>
    <xf numFmtId="0" fontId="9" fillId="2" borderId="0"/>
    <xf numFmtId="0" fontId="1" fillId="2" borderId="0"/>
    <xf numFmtId="0" fontId="9" fillId="2" borderId="0"/>
    <xf numFmtId="0" fontId="1" fillId="2" borderId="0"/>
    <xf numFmtId="3" fontId="33" fillId="2" borderId="0"/>
    <xf numFmtId="0" fontId="9" fillId="2" borderId="0"/>
    <xf numFmtId="0" fontId="125" fillId="2" borderId="0"/>
    <xf numFmtId="0" fontId="6" fillId="2" borderId="0" applyNumberFormat="0" applyFill="0" applyBorder="0" applyAlignment="0" applyProtection="0"/>
    <xf numFmtId="0" fontId="1" fillId="2" borderId="0"/>
    <xf numFmtId="0" fontId="1" fillId="2" borderId="0"/>
    <xf numFmtId="0" fontId="6" fillId="2" borderId="0">
      <alignment wrapText="1"/>
    </xf>
    <xf numFmtId="0" fontId="1" fillId="2" borderId="0"/>
    <xf numFmtId="0" fontId="6" fillId="2" borderId="0">
      <alignment wrapText="1"/>
    </xf>
    <xf numFmtId="0" fontId="9" fillId="2" borderId="0"/>
    <xf numFmtId="0" fontId="9" fillId="2" borderId="0"/>
    <xf numFmtId="0" fontId="6" fillId="2" borderId="0">
      <alignment wrapText="1"/>
    </xf>
    <xf numFmtId="0" fontId="6" fillId="2" borderId="0"/>
    <xf numFmtId="0" fontId="1" fillId="2" borderId="0"/>
    <xf numFmtId="0" fontId="1" fillId="2" borderId="0"/>
    <xf numFmtId="0" fontId="6" fillId="2" borderId="0">
      <alignment wrapText="1"/>
    </xf>
    <xf numFmtId="0" fontId="6" fillId="2" borderId="0">
      <alignment wrapText="1"/>
    </xf>
    <xf numFmtId="0" fontId="1" fillId="2" borderId="0"/>
    <xf numFmtId="0" fontId="1" fillId="2" borderId="0"/>
    <xf numFmtId="0" fontId="6" fillId="2" borderId="0">
      <alignment wrapText="1"/>
    </xf>
    <xf numFmtId="0" fontId="91" fillId="2" borderId="0"/>
    <xf numFmtId="0" fontId="9" fillId="2" borderId="0"/>
    <xf numFmtId="0" fontId="8" fillId="2" borderId="0"/>
    <xf numFmtId="0" fontId="9" fillId="2" borderId="0"/>
    <xf numFmtId="0" fontId="9" fillId="2" borderId="0"/>
    <xf numFmtId="0" fontId="91" fillId="2" borderId="0"/>
    <xf numFmtId="0" fontId="1" fillId="2" borderId="0"/>
    <xf numFmtId="0" fontId="6" fillId="2" borderId="0"/>
    <xf numFmtId="0" fontId="6" fillId="2" borderId="0"/>
    <xf numFmtId="0" fontId="6" fillId="2" borderId="0"/>
    <xf numFmtId="0" fontId="91" fillId="2" borderId="0"/>
    <xf numFmtId="0" fontId="125" fillId="2" borderId="0"/>
    <xf numFmtId="0" fontId="1" fillId="2" borderId="0"/>
    <xf numFmtId="0" fontId="9" fillId="2" borderId="0"/>
    <xf numFmtId="0" fontId="6" fillId="2" borderId="0"/>
    <xf numFmtId="0" fontId="1" fillId="2" borderId="0"/>
    <xf numFmtId="0" fontId="6" fillId="2" borderId="0">
      <alignment wrapText="1"/>
    </xf>
    <xf numFmtId="0" fontId="6" fillId="2" borderId="0">
      <alignment wrapText="1"/>
    </xf>
    <xf numFmtId="0" fontId="1" fillId="2" borderId="0"/>
    <xf numFmtId="0" fontId="1" fillId="2" borderId="0"/>
    <xf numFmtId="0" fontId="1" fillId="2" borderId="0"/>
    <xf numFmtId="0" fontId="1" fillId="2" borderId="0"/>
    <xf numFmtId="0" fontId="6" fillId="2" borderId="0">
      <alignment wrapText="1"/>
    </xf>
    <xf numFmtId="0" fontId="6" fillId="2" borderId="0">
      <alignment wrapText="1"/>
    </xf>
    <xf numFmtId="0" fontId="6" fillId="2" borderId="0">
      <alignment wrapText="1"/>
    </xf>
    <xf numFmtId="0" fontId="6" fillId="2" borderId="0">
      <alignment wrapText="1"/>
    </xf>
    <xf numFmtId="0" fontId="6" fillId="2" borderId="0">
      <alignment wrapText="1"/>
    </xf>
    <xf numFmtId="0" fontId="6" fillId="2" borderId="0">
      <alignment wrapText="1"/>
    </xf>
    <xf numFmtId="0" fontId="1" fillId="2" borderId="0"/>
    <xf numFmtId="0" fontId="6" fillId="2" borderId="0">
      <alignment wrapText="1"/>
    </xf>
    <xf numFmtId="0" fontId="9" fillId="2" borderId="0"/>
    <xf numFmtId="0" fontId="2" fillId="2" borderId="0"/>
    <xf numFmtId="183" fontId="6" fillId="2" borderId="0"/>
    <xf numFmtId="0" fontId="1" fillId="2" borderId="0"/>
    <xf numFmtId="0" fontId="9" fillId="2" borderId="0"/>
    <xf numFmtId="0" fontId="1" fillId="2" borderId="0"/>
    <xf numFmtId="0" fontId="2" fillId="2" borderId="0"/>
    <xf numFmtId="44" fontId="5" fillId="2" borderId="0" applyFont="0" applyFill="0" applyBorder="0" applyAlignment="0" applyProtection="0">
      <alignment wrapText="1"/>
    </xf>
    <xf numFmtId="0" fontId="8" fillId="2" borderId="0"/>
    <xf numFmtId="0" fontId="1" fillId="2" borderId="0"/>
    <xf numFmtId="0" fontId="1" fillId="2" borderId="0"/>
    <xf numFmtId="0" fontId="1" fillId="2" borderId="0"/>
    <xf numFmtId="0" fontId="8" fillId="2" borderId="0"/>
    <xf numFmtId="0" fontId="8" fillId="2" borderId="0"/>
    <xf numFmtId="0" fontId="1" fillId="2" borderId="0"/>
    <xf numFmtId="0" fontId="1" fillId="2" borderId="0"/>
    <xf numFmtId="0" fontId="8" fillId="2" borderId="0"/>
    <xf numFmtId="0" fontId="8" fillId="2" borderId="0"/>
    <xf numFmtId="0" fontId="1" fillId="2" borderId="0"/>
    <xf numFmtId="0" fontId="1" fillId="2" borderId="0"/>
    <xf numFmtId="0" fontId="8" fillId="2" borderId="0"/>
    <xf numFmtId="0" fontId="8" fillId="2" borderId="0"/>
    <xf numFmtId="0" fontId="1" fillId="2" borderId="0"/>
    <xf numFmtId="0" fontId="1" fillId="2" borderId="0"/>
    <xf numFmtId="0" fontId="8" fillId="2" borderId="0"/>
    <xf numFmtId="0" fontId="8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9" fillId="2" borderId="0"/>
    <xf numFmtId="0" fontId="8" fillId="2" borderId="0"/>
    <xf numFmtId="0" fontId="8" fillId="2" borderId="0"/>
    <xf numFmtId="44" fontId="5" fillId="2" borderId="0" applyFont="0" applyFill="0" applyBorder="0" applyAlignment="0" applyProtection="0">
      <alignment wrapText="1"/>
    </xf>
    <xf numFmtId="44" fontId="5" fillId="2" borderId="0" applyFont="0" applyFill="0" applyBorder="0" applyAlignment="0" applyProtection="0">
      <alignment wrapText="1"/>
    </xf>
    <xf numFmtId="0" fontId="8" fillId="2" borderId="0"/>
    <xf numFmtId="0" fontId="8" fillId="2" borderId="0"/>
    <xf numFmtId="44" fontId="5" fillId="2" borderId="0" applyFont="0" applyFill="0" applyBorder="0" applyAlignment="0" applyProtection="0">
      <alignment wrapText="1"/>
    </xf>
    <xf numFmtId="44" fontId="5" fillId="2" borderId="0" applyFont="0" applyFill="0" applyBorder="0" applyAlignment="0" applyProtection="0">
      <alignment wrapText="1"/>
    </xf>
    <xf numFmtId="0" fontId="8" fillId="2" borderId="0"/>
    <xf numFmtId="0" fontId="8" fillId="2" borderId="0"/>
    <xf numFmtId="44" fontId="5" fillId="2" borderId="0" applyFont="0" applyFill="0" applyBorder="0" applyAlignment="0" applyProtection="0">
      <alignment wrapText="1"/>
    </xf>
    <xf numFmtId="44" fontId="5" fillId="2" borderId="0" applyFont="0" applyFill="0" applyBorder="0" applyAlignment="0" applyProtection="0">
      <alignment wrapText="1"/>
    </xf>
    <xf numFmtId="0" fontId="8" fillId="2" borderId="0"/>
    <xf numFmtId="0" fontId="8" fillId="2" borderId="0"/>
    <xf numFmtId="44" fontId="5" fillId="2" borderId="0" applyFont="0" applyFill="0" applyBorder="0" applyAlignment="0" applyProtection="0">
      <alignment wrapText="1"/>
    </xf>
    <xf numFmtId="44" fontId="5" fillId="2" borderId="0" applyFont="0" applyFill="0" applyBorder="0" applyAlignment="0" applyProtection="0">
      <alignment wrapText="1"/>
    </xf>
    <xf numFmtId="44" fontId="5" fillId="2" borderId="0" applyFont="0" applyFill="0" applyBorder="0" applyAlignment="0" applyProtection="0">
      <alignment wrapText="1"/>
    </xf>
    <xf numFmtId="0" fontId="8" fillId="2" borderId="0"/>
    <xf numFmtId="0" fontId="8" fillId="2" borderId="0"/>
    <xf numFmtId="0" fontId="8" fillId="2" borderId="0"/>
    <xf numFmtId="0" fontId="8" fillId="2" borderId="0"/>
    <xf numFmtId="0" fontId="9" fillId="2" borderId="0"/>
    <xf numFmtId="0" fontId="126" fillId="2" borderId="0"/>
    <xf numFmtId="0" fontId="2" fillId="2" borderId="0"/>
    <xf numFmtId="0" fontId="9" fillId="2" borderId="0"/>
    <xf numFmtId="0" fontId="108" fillId="2" borderId="0"/>
    <xf numFmtId="0" fontId="6" fillId="2" borderId="0">
      <alignment wrapText="1"/>
    </xf>
    <xf numFmtId="0" fontId="6" fillId="2" borderId="0">
      <alignment wrapText="1"/>
    </xf>
    <xf numFmtId="0" fontId="9" fillId="2" borderId="0"/>
    <xf numFmtId="0" fontId="6" fillId="2" borderId="0">
      <alignment wrapText="1"/>
    </xf>
    <xf numFmtId="0" fontId="6" fillId="2" borderId="0">
      <alignment wrapText="1"/>
    </xf>
    <xf numFmtId="0" fontId="6" fillId="2" borderId="0">
      <alignment wrapText="1"/>
    </xf>
    <xf numFmtId="0" fontId="6" fillId="2" borderId="0">
      <alignment wrapText="1"/>
    </xf>
    <xf numFmtId="0" fontId="1" fillId="2" borderId="0"/>
    <xf numFmtId="0" fontId="6" fillId="2" borderId="0">
      <alignment wrapText="1"/>
    </xf>
    <xf numFmtId="0" fontId="6" fillId="2" borderId="0"/>
    <xf numFmtId="0" fontId="6" fillId="2" borderId="0"/>
    <xf numFmtId="0" fontId="1" fillId="2" borderId="0"/>
    <xf numFmtId="0" fontId="6" fillId="2" borderId="0">
      <alignment wrapText="1"/>
    </xf>
    <xf numFmtId="0" fontId="1" fillId="2" borderId="0"/>
    <xf numFmtId="0" fontId="6" fillId="2" borderId="0">
      <alignment wrapText="1"/>
    </xf>
    <xf numFmtId="0" fontId="6" fillId="2" borderId="0">
      <alignment wrapText="1"/>
    </xf>
    <xf numFmtId="0" fontId="6" fillId="2" borderId="0"/>
    <xf numFmtId="0" fontId="6" fillId="2" borderId="0"/>
    <xf numFmtId="0" fontId="6" fillId="2" borderId="0">
      <alignment wrapText="1"/>
    </xf>
    <xf numFmtId="0" fontId="125" fillId="2" borderId="0"/>
    <xf numFmtId="0" fontId="9" fillId="2" borderId="0"/>
    <xf numFmtId="0" fontId="1" fillId="2" borderId="0"/>
    <xf numFmtId="0" fontId="1" fillId="2" borderId="0"/>
    <xf numFmtId="0" fontId="9" fillId="2" borderId="0"/>
    <xf numFmtId="183" fontId="6" fillId="2" borderId="0"/>
    <xf numFmtId="0" fontId="9" fillId="2" borderId="0"/>
    <xf numFmtId="0" fontId="6" fillId="2" borderId="0"/>
    <xf numFmtId="0" fontId="9" fillId="2" borderId="0"/>
    <xf numFmtId="0" fontId="9" fillId="2" borderId="0"/>
    <xf numFmtId="0" fontId="1" fillId="2" borderId="0"/>
    <xf numFmtId="0" fontId="9" fillId="2" borderId="0"/>
    <xf numFmtId="0" fontId="6" fillId="2" borderId="0"/>
    <xf numFmtId="0" fontId="9" fillId="2" borderId="0"/>
    <xf numFmtId="0" fontId="6" fillId="2" borderId="0"/>
    <xf numFmtId="0" fontId="6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" fillId="2" borderId="0"/>
    <xf numFmtId="0" fontId="1" fillId="2" borderId="0"/>
    <xf numFmtId="183" fontId="6" fillId="2" borderId="0"/>
    <xf numFmtId="0" fontId="8" fillId="2" borderId="0"/>
    <xf numFmtId="0" fontId="1" fillId="2" borderId="0"/>
    <xf numFmtId="0" fontId="6" fillId="2" borderId="0"/>
    <xf numFmtId="180" fontId="1" fillId="2" borderId="0"/>
    <xf numFmtId="0" fontId="6" fillId="2" borderId="0"/>
    <xf numFmtId="0" fontId="9" fillId="2" borderId="0"/>
    <xf numFmtId="0" fontId="9" fillId="2" borderId="0"/>
    <xf numFmtId="0" fontId="9" fillId="2" borderId="0"/>
    <xf numFmtId="0" fontId="6" fillId="2" borderId="0">
      <alignment wrapText="1"/>
    </xf>
    <xf numFmtId="0" fontId="6" fillId="2" borderId="0">
      <alignment wrapText="1"/>
    </xf>
    <xf numFmtId="0" fontId="6" fillId="2" borderId="0">
      <alignment wrapText="1"/>
    </xf>
    <xf numFmtId="0" fontId="6" fillId="2" borderId="0">
      <alignment wrapText="1"/>
    </xf>
    <xf numFmtId="0" fontId="9" fillId="2" borderId="0"/>
    <xf numFmtId="0" fontId="9" fillId="2" borderId="0"/>
    <xf numFmtId="0" fontId="9" fillId="2" borderId="0"/>
    <xf numFmtId="0" fontId="9" fillId="2" borderId="0"/>
    <xf numFmtId="0" fontId="1" fillId="2" borderId="0"/>
    <xf numFmtId="0" fontId="1" fillId="2" borderId="0"/>
    <xf numFmtId="0" fontId="1" fillId="2" borderId="0"/>
    <xf numFmtId="183" fontId="6" fillId="2" borderId="0"/>
    <xf numFmtId="0" fontId="2" fillId="2" borderId="0"/>
    <xf numFmtId="0" fontId="1" fillId="2" borderId="0"/>
    <xf numFmtId="0" fontId="6" fillId="2" borderId="0">
      <alignment wrapText="1"/>
    </xf>
    <xf numFmtId="0" fontId="1" fillId="2" borderId="0"/>
    <xf numFmtId="0" fontId="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" fillId="2" borderId="0"/>
    <xf numFmtId="0" fontId="108" fillId="2" borderId="0"/>
    <xf numFmtId="183" fontId="6" fillId="2" borderId="0"/>
    <xf numFmtId="0" fontId="2" fillId="2" borderId="0"/>
    <xf numFmtId="0" fontId="9" fillId="2" borderId="0"/>
    <xf numFmtId="0" fontId="8" fillId="2" borderId="0"/>
    <xf numFmtId="0" fontId="1" fillId="2" borderId="0"/>
    <xf numFmtId="0" fontId="6" fillId="2" borderId="0"/>
    <xf numFmtId="0" fontId="6" fillId="2" borderId="0"/>
    <xf numFmtId="0" fontId="9" fillId="2" borderId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6" fillId="34" borderId="70" applyNumberFormat="0" applyFont="0" applyAlignment="0" applyProtection="0"/>
    <xf numFmtId="0" fontId="6" fillId="34" borderId="70" applyNumberFormat="0" applyFont="0" applyAlignment="0" applyProtection="0"/>
    <xf numFmtId="0" fontId="1" fillId="6" borderId="16" applyNumberFormat="0" applyFont="0" applyAlignment="0" applyProtection="0"/>
    <xf numFmtId="0" fontId="6" fillId="34" borderId="70" applyNumberFormat="0" applyFont="0" applyAlignment="0" applyProtection="0"/>
    <xf numFmtId="0" fontId="8" fillId="6" borderId="16" applyNumberFormat="0" applyFont="0" applyAlignment="0" applyProtection="0"/>
    <xf numFmtId="0" fontId="1" fillId="6" borderId="16" applyNumberFormat="0" applyFont="0" applyAlignment="0" applyProtection="0"/>
    <xf numFmtId="0" fontId="9" fillId="34" borderId="70" applyNumberFormat="0" applyFont="0" applyAlignment="0" applyProtection="0"/>
    <xf numFmtId="0" fontId="8" fillId="6" borderId="16" applyNumberFormat="0" applyFont="0" applyAlignment="0" applyProtection="0"/>
    <xf numFmtId="0" fontId="6" fillId="34" borderId="70" applyNumberFormat="0" applyFont="0" applyAlignment="0" applyProtection="0"/>
    <xf numFmtId="0" fontId="1" fillId="6" borderId="16" applyNumberFormat="0" applyFont="0" applyAlignment="0" applyProtection="0"/>
    <xf numFmtId="0" fontId="6" fillId="34" borderId="70" applyNumberFormat="0" applyFont="0" applyAlignment="0" applyProtection="0"/>
    <xf numFmtId="0" fontId="1" fillId="6" borderId="16" applyNumberFormat="0" applyFont="0" applyAlignment="0" applyProtection="0"/>
    <xf numFmtId="0" fontId="9" fillId="34" borderId="70" applyNumberFormat="0" applyFont="0" applyAlignment="0" applyProtection="0"/>
    <xf numFmtId="0" fontId="9" fillId="34" borderId="70" applyNumberFormat="0" applyFont="0" applyAlignment="0" applyProtection="0"/>
    <xf numFmtId="0" fontId="9" fillId="34" borderId="70" applyNumberFormat="0" applyFont="0" applyAlignment="0" applyProtection="0"/>
    <xf numFmtId="0" fontId="1" fillId="6" borderId="16" applyNumberFormat="0" applyFont="0" applyAlignment="0" applyProtection="0"/>
    <xf numFmtId="0" fontId="6" fillId="34" borderId="70" applyNumberFormat="0" applyFont="0" applyAlignment="0" applyProtection="0"/>
    <xf numFmtId="0" fontId="6" fillId="34" borderId="70" applyNumberFormat="0" applyFont="0" applyAlignment="0" applyProtection="0"/>
    <xf numFmtId="0" fontId="9" fillId="34" borderId="70" applyNumberFormat="0" applyFont="0" applyAlignment="0" applyProtection="0"/>
    <xf numFmtId="0" fontId="1" fillId="6" borderId="16" applyNumberFormat="0" applyFont="0" applyAlignment="0" applyProtection="0"/>
    <xf numFmtId="0" fontId="6" fillId="34" borderId="70" applyNumberFormat="0" applyFont="0" applyAlignment="0" applyProtection="0"/>
    <xf numFmtId="0" fontId="8" fillId="34" borderId="70" applyNumberFormat="0" applyFont="0" applyAlignment="0" applyProtection="0"/>
    <xf numFmtId="0" fontId="6" fillId="34" borderId="70" applyNumberFormat="0" applyFont="0" applyAlignment="0" applyProtection="0"/>
    <xf numFmtId="0" fontId="6" fillId="34" borderId="70" applyNumberFormat="0" applyFont="0" applyAlignment="0" applyProtection="0"/>
    <xf numFmtId="0" fontId="6" fillId="34" borderId="70" applyNumberFormat="0" applyFont="0" applyAlignment="0" applyProtection="0"/>
    <xf numFmtId="0" fontId="6" fillId="34" borderId="70" applyNumberFormat="0" applyFont="0" applyAlignment="0" applyProtection="0"/>
    <xf numFmtId="0" fontId="6" fillId="34" borderId="70" applyNumberFormat="0" applyFont="0" applyAlignment="0" applyProtection="0"/>
    <xf numFmtId="0" fontId="1" fillId="6" borderId="16" applyNumberFormat="0" applyFont="0" applyAlignment="0" applyProtection="0"/>
    <xf numFmtId="0" fontId="6" fillId="34" borderId="70" applyNumberFormat="0" applyFont="0" applyAlignment="0" applyProtection="0"/>
    <xf numFmtId="0" fontId="6" fillId="34" borderId="70" applyNumberFormat="0" applyFont="0" applyAlignment="0" applyProtection="0"/>
    <xf numFmtId="0" fontId="1" fillId="6" borderId="16" applyNumberFormat="0" applyFont="0" applyAlignment="0" applyProtection="0"/>
    <xf numFmtId="0" fontId="6" fillId="34" borderId="70" applyNumberFormat="0" applyFont="0" applyAlignment="0" applyProtection="0"/>
    <xf numFmtId="0" fontId="1" fillId="6" borderId="16" applyNumberFormat="0" applyFont="0" applyAlignment="0" applyProtection="0"/>
    <xf numFmtId="0" fontId="33" fillId="68" borderId="88"/>
    <xf numFmtId="0" fontId="71" fillId="31" borderId="85" applyNumberFormat="0" applyAlignment="0" applyProtection="0"/>
    <xf numFmtId="0" fontId="71" fillId="31" borderId="85" applyNumberFormat="0" applyAlignment="0" applyProtection="0"/>
    <xf numFmtId="0" fontId="89" fillId="42" borderId="82" applyNumberFormat="0" applyAlignment="0" applyProtection="0"/>
    <xf numFmtId="0" fontId="71" fillId="31" borderId="85" applyNumberFormat="0" applyAlignment="0" applyProtection="0"/>
    <xf numFmtId="0" fontId="71" fillId="31" borderId="85" applyNumberFormat="0" applyAlignment="0" applyProtection="0"/>
    <xf numFmtId="0" fontId="89" fillId="42" borderId="82" applyNumberFormat="0" applyAlignment="0" applyProtection="0"/>
    <xf numFmtId="0" fontId="71" fillId="31" borderId="85" applyNumberFormat="0" applyAlignment="0" applyProtection="0"/>
    <xf numFmtId="0" fontId="89" fillId="42" borderId="82" applyNumberFormat="0" applyAlignment="0" applyProtection="0"/>
    <xf numFmtId="0" fontId="71" fillId="31" borderId="85" applyNumberFormat="0" applyAlignment="0" applyProtection="0"/>
    <xf numFmtId="0" fontId="71" fillId="31" borderId="85" applyNumberFormat="0" applyAlignment="0" applyProtection="0"/>
    <xf numFmtId="0" fontId="71" fillId="31" borderId="85" applyNumberFormat="0" applyAlignment="0" applyProtection="0"/>
    <xf numFmtId="0" fontId="127" fillId="31" borderId="85" applyNumberFormat="0" applyAlignment="0" applyProtection="0"/>
    <xf numFmtId="0" fontId="127" fillId="31" borderId="85" applyNumberFormat="0" applyAlignment="0" applyProtection="0"/>
    <xf numFmtId="0" fontId="127" fillId="31" borderId="85" applyNumberFormat="0" applyAlignment="0" applyProtection="0"/>
    <xf numFmtId="0" fontId="71" fillId="31" borderId="85" applyNumberFormat="0" applyAlignment="0" applyProtection="0"/>
    <xf numFmtId="0" fontId="71" fillId="31" borderId="85" applyNumberFormat="0" applyAlignment="0" applyProtection="0"/>
    <xf numFmtId="0" fontId="71" fillId="31" borderId="85" applyNumberFormat="0" applyAlignment="0" applyProtection="0"/>
    <xf numFmtId="175" fontId="6" fillId="2" borderId="0" applyFont="0" applyFill="0" applyBorder="0" applyAlignment="0" applyProtection="0"/>
    <xf numFmtId="10" fontId="6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4" fillId="2" borderId="0" applyFont="0" applyFill="0" applyBorder="0" applyAlignment="0" applyProtection="0"/>
    <xf numFmtId="9" fontId="4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71" fillId="2" borderId="0" applyNumberForma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71" fillId="2" borderId="0" applyNumberFormat="0" applyFill="0" applyBorder="0" applyAlignment="0" applyProtection="0"/>
    <xf numFmtId="0" fontId="71" fillId="2" borderId="0" applyNumberForma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71" fillId="2" borderId="0" applyNumberFormat="0" applyFill="0" applyBorder="0" applyAlignment="0" applyProtection="0"/>
    <xf numFmtId="0" fontId="71" fillId="2" borderId="0" applyNumberForma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71" fillId="2" borderId="0" applyNumberFormat="0" applyFill="0" applyBorder="0" applyAlignment="0" applyProtection="0"/>
    <xf numFmtId="0" fontId="71" fillId="2" borderId="0" applyNumberForma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71" fillId="2" borderId="0" applyNumberFormat="0" applyFill="0" applyBorder="0" applyAlignment="0" applyProtection="0"/>
    <xf numFmtId="0" fontId="71" fillId="2" borderId="0" applyNumberFormat="0" applyFill="0" applyBorder="0" applyAlignment="0" applyProtection="0"/>
    <xf numFmtId="0" fontId="71" fillId="2" borderId="0" applyNumberForma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116" fillId="17" borderId="0" applyNumberFormat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6" fillId="2" borderId="0" applyFont="0" applyFill="0" applyBorder="0" applyAlignment="0" applyProtection="0">
      <alignment wrapText="1"/>
    </xf>
    <xf numFmtId="9" fontId="6" fillId="2" borderId="0" applyFont="0" applyFill="0" applyBorder="0" applyAlignment="0" applyProtection="0">
      <alignment wrapText="1"/>
    </xf>
    <xf numFmtId="9" fontId="6" fillId="2" borderId="0" applyFont="0" applyFill="0" applyBorder="0" applyAlignment="0" applyProtection="0">
      <alignment wrapText="1"/>
    </xf>
    <xf numFmtId="9" fontId="6" fillId="2" borderId="0" applyFont="0" applyFill="0" applyBorder="0" applyAlignment="0" applyProtection="0">
      <alignment wrapText="1"/>
    </xf>
    <xf numFmtId="9" fontId="6" fillId="2" borderId="0" applyFont="0" applyFill="0" applyBorder="0" applyAlignment="0" applyProtection="0">
      <alignment wrapText="1"/>
    </xf>
    <xf numFmtId="9" fontId="6" fillId="2" borderId="0" applyFont="0" applyFill="0" applyBorder="0" applyAlignment="0" applyProtection="0">
      <alignment wrapText="1"/>
    </xf>
    <xf numFmtId="9" fontId="6" fillId="2" borderId="0" applyFont="0" applyFill="0" applyBorder="0" applyAlignment="0" applyProtection="0">
      <alignment wrapText="1"/>
    </xf>
    <xf numFmtId="9" fontId="6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108" fillId="2" borderId="0" applyFont="0" applyFill="0" applyBorder="0" applyAlignment="0" applyProtection="0"/>
    <xf numFmtId="44" fontId="8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5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6" fillId="2" borderId="0" applyFont="0" applyFill="0" applyBorder="0" applyAlignment="0" applyProtection="0">
      <alignment wrapText="1"/>
    </xf>
    <xf numFmtId="9" fontId="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0" fontId="4" fillId="2" borderId="0" applyNumberFormat="0" applyFont="0" applyFill="0" applyBorder="0" applyAlignment="0" applyProtection="0">
      <alignment horizontal="left"/>
    </xf>
    <xf numFmtId="180" fontId="4" fillId="2" borderId="0" applyNumberFormat="0" applyFont="0" applyFill="0" applyBorder="0" applyAlignment="0" applyProtection="0">
      <alignment horizontal="left"/>
    </xf>
    <xf numFmtId="15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180" fontId="128" fillId="2" borderId="4">
      <alignment horizontal="center"/>
    </xf>
    <xf numFmtId="18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0" fontId="128" fillId="2" borderId="4">
      <alignment horizontal="center"/>
    </xf>
    <xf numFmtId="3" fontId="4" fillId="2" borderId="0" applyFont="0" applyFill="0" applyBorder="0" applyAlignment="0" applyProtection="0"/>
    <xf numFmtId="180" fontId="4" fillId="74" borderId="0" applyNumberFormat="0" applyFont="0" applyBorder="0" applyAlignment="0" applyProtection="0"/>
    <xf numFmtId="0" fontId="119" fillId="2" borderId="0"/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2" borderId="0" applyNumberFormat="0" applyFill="0" applyBorder="0" applyAlignment="0" applyProtection="0"/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75" borderId="90" applyNumberFormat="0" applyProtection="0">
      <alignment horizontal="center" wrapText="1"/>
    </xf>
    <xf numFmtId="0" fontId="5" fillId="2" borderId="0" applyNumberFormat="0" applyFill="0" applyBorder="0" applyProtection="0">
      <alignment horizontal="left"/>
    </xf>
    <xf numFmtId="0" fontId="5" fillId="2" borderId="0" applyNumberFormat="0" applyFill="0" applyBorder="0" applyProtection="0">
      <alignment horizontal="left"/>
    </xf>
    <xf numFmtId="0" fontId="5" fillId="2" borderId="0" applyNumberFormat="0" applyFill="0" applyBorder="0" applyAlignment="0" applyProtection="0"/>
    <xf numFmtId="0" fontId="5" fillId="2" borderId="0" applyNumberFormat="0" applyFill="0" applyBorder="0" applyProtection="0">
      <alignment horizontal="left"/>
    </xf>
    <xf numFmtId="0" fontId="6" fillId="2" borderId="0" applyNumberFormat="0" applyFill="0" applyBorder="0" applyProtection="0">
      <alignment horizontal="right"/>
    </xf>
    <xf numFmtId="0" fontId="6" fillId="2" borderId="0" applyNumberFormat="0" applyFill="0" applyBorder="0" applyProtection="0">
      <alignment horizontal="right"/>
    </xf>
    <xf numFmtId="0" fontId="5" fillId="2" borderId="0" applyNumberFormat="0" applyFill="0" applyBorder="0" applyAlignment="0" applyProtection="0"/>
    <xf numFmtId="0" fontId="67" fillId="2" borderId="9" applyNumberFormat="0" applyFill="0" applyAlignment="0" applyProtection="0"/>
    <xf numFmtId="2" fontId="6" fillId="2" borderId="0" applyFont="0" applyFill="0" applyBorder="0" applyProtection="0">
      <alignment horizontal="right"/>
    </xf>
    <xf numFmtId="0" fontId="66" fillId="2" borderId="0" applyNumberFormat="0" applyFill="0" applyBorder="0" applyAlignment="0" applyProtection="0"/>
    <xf numFmtId="2" fontId="6" fillId="76" borderId="0" applyFont="0" applyBorder="0" applyProtection="0">
      <alignment horizontal="right"/>
    </xf>
    <xf numFmtId="2" fontId="6" fillId="2" borderId="0" applyFont="0" applyFill="0" applyBorder="0" applyProtection="0">
      <alignment horizontal="right"/>
    </xf>
    <xf numFmtId="2" fontId="6" fillId="76" borderId="0" applyFont="0" applyBorder="0" applyProtection="0">
      <alignment horizontal="right"/>
    </xf>
    <xf numFmtId="2" fontId="6" fillId="76" borderId="0" applyFont="0" applyBorder="0" applyProtection="0">
      <alignment horizontal="right"/>
    </xf>
    <xf numFmtId="0" fontId="66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2" fontId="6" fillId="76" borderId="0" applyFont="0" applyBorder="0" applyProtection="0">
      <alignment horizontal="right"/>
    </xf>
    <xf numFmtId="2" fontId="6" fillId="76" borderId="0" applyFont="0" applyBorder="0" applyProtection="0">
      <alignment horizontal="right"/>
    </xf>
    <xf numFmtId="0" fontId="66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2" fontId="6" fillId="76" borderId="0" applyFont="0" applyBorder="0" applyProtection="0">
      <alignment horizontal="right"/>
    </xf>
    <xf numFmtId="2" fontId="6" fillId="76" borderId="0" applyFont="0" applyBorder="0" applyProtection="0">
      <alignment horizontal="right"/>
    </xf>
    <xf numFmtId="0" fontId="66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2" fontId="6" fillId="76" borderId="0" applyFont="0" applyBorder="0" applyProtection="0">
      <alignment horizontal="right"/>
    </xf>
    <xf numFmtId="2" fontId="6" fillId="76" borderId="0" applyFont="0" applyBorder="0" applyProtection="0">
      <alignment horizontal="right"/>
    </xf>
    <xf numFmtId="0" fontId="66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2" fontId="6" fillId="76" borderId="0" applyFont="0" applyBorder="0" applyProtection="0">
      <alignment horizontal="right"/>
    </xf>
    <xf numFmtId="2" fontId="6" fillId="76" borderId="0" applyFont="0" applyBorder="0" applyProtection="0">
      <alignment horizontal="right"/>
    </xf>
    <xf numFmtId="2" fontId="6" fillId="76" borderId="0" applyFont="0" applyBorder="0" applyProtection="0">
      <alignment horizontal="right"/>
    </xf>
    <xf numFmtId="2" fontId="6" fillId="76" borderId="0" applyFont="0" applyBorder="0" applyProtection="0">
      <alignment horizontal="right"/>
    </xf>
    <xf numFmtId="44" fontId="8" fillId="2" borderId="0" applyFont="0" applyFill="0" applyBorder="0" applyAlignment="0" applyProtection="0"/>
    <xf numFmtId="2" fontId="6" fillId="77" borderId="0" applyFont="0" applyBorder="0" applyProtection="0">
      <alignment horizontal="right"/>
    </xf>
    <xf numFmtId="0" fontId="5" fillId="2" borderId="0" applyNumberFormat="0" applyFill="0" applyBorder="0" applyProtection="0">
      <alignment horizontal="right"/>
    </xf>
    <xf numFmtId="2" fontId="6" fillId="77" borderId="0" applyFont="0" applyBorder="0" applyProtection="0">
      <alignment horizontal="right"/>
    </xf>
    <xf numFmtId="2" fontId="6" fillId="77" borderId="0" applyFont="0" applyBorder="0" applyProtection="0">
      <alignment horizontal="right"/>
    </xf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2" fontId="6" fillId="77" borderId="0" applyFont="0" applyBorder="0" applyProtection="0">
      <alignment horizontal="right"/>
    </xf>
    <xf numFmtId="2" fontId="6" fillId="77" borderId="0" applyFont="0" applyBorder="0" applyProtection="0">
      <alignment horizontal="right"/>
    </xf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2" fontId="6" fillId="77" borderId="0" applyFont="0" applyBorder="0" applyProtection="0">
      <alignment horizontal="right"/>
    </xf>
    <xf numFmtId="2" fontId="6" fillId="77" borderId="0" applyFont="0" applyBorder="0" applyProtection="0">
      <alignment horizontal="right"/>
    </xf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2" fontId="6" fillId="77" borderId="0" applyFont="0" applyBorder="0" applyProtection="0">
      <alignment horizontal="right"/>
    </xf>
    <xf numFmtId="2" fontId="6" fillId="77" borderId="0" applyFont="0" applyBorder="0" applyProtection="0">
      <alignment horizontal="right"/>
    </xf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2" fontId="6" fillId="77" borderId="0" applyFont="0" applyBorder="0" applyProtection="0">
      <alignment horizontal="right"/>
    </xf>
    <xf numFmtId="2" fontId="6" fillId="77" borderId="0" applyFont="0" applyBorder="0" applyProtection="0">
      <alignment horizontal="right"/>
    </xf>
    <xf numFmtId="2" fontId="6" fillId="77" borderId="0" applyFont="0" applyBorder="0" applyProtection="0">
      <alignment horizontal="right"/>
    </xf>
    <xf numFmtId="2" fontId="6" fillId="77" borderId="0" applyFont="0" applyBorder="0" applyProtection="0">
      <alignment horizontal="right"/>
    </xf>
    <xf numFmtId="44" fontId="53" fillId="2" borderId="0" applyFont="0" applyFill="0" applyBorder="0" applyAlignment="0" applyProtection="0"/>
    <xf numFmtId="0" fontId="5" fillId="76" borderId="0" applyNumberFormat="0" applyBorder="0" applyProtection="0">
      <alignment horizontal="right"/>
    </xf>
    <xf numFmtId="0" fontId="5" fillId="2" borderId="0" applyNumberFormat="0" applyFill="0" applyBorder="0" applyProtection="0">
      <alignment horizontal="right"/>
    </xf>
    <xf numFmtId="0" fontId="5" fillId="76" borderId="0" applyNumberFormat="0" applyBorder="0" applyProtection="0">
      <alignment horizontal="right"/>
    </xf>
    <xf numFmtId="0" fontId="5" fillId="76" borderId="0" applyNumberFormat="0" applyBorder="0" applyProtection="0">
      <alignment horizontal="right"/>
    </xf>
    <xf numFmtId="44" fontId="53" fillId="2" borderId="0" applyFont="0" applyFill="0" applyBorder="0" applyAlignment="0" applyProtection="0"/>
    <xf numFmtId="44" fontId="53" fillId="2" borderId="0" applyFont="0" applyFill="0" applyBorder="0" applyAlignment="0" applyProtection="0"/>
    <xf numFmtId="0" fontId="5" fillId="76" borderId="0" applyNumberFormat="0" applyBorder="0" applyProtection="0">
      <alignment horizontal="right"/>
    </xf>
    <xf numFmtId="0" fontId="5" fillId="76" borderId="0" applyNumberFormat="0" applyBorder="0" applyProtection="0">
      <alignment horizontal="right"/>
    </xf>
    <xf numFmtId="44" fontId="53" fillId="2" borderId="0" applyFont="0" applyFill="0" applyBorder="0" applyAlignment="0" applyProtection="0"/>
    <xf numFmtId="44" fontId="53" fillId="2" borderId="0" applyFont="0" applyFill="0" applyBorder="0" applyAlignment="0" applyProtection="0"/>
    <xf numFmtId="0" fontId="5" fillId="76" borderId="0" applyNumberFormat="0" applyBorder="0" applyProtection="0">
      <alignment horizontal="right"/>
    </xf>
    <xf numFmtId="0" fontId="5" fillId="76" borderId="0" applyNumberFormat="0" applyBorder="0" applyProtection="0">
      <alignment horizontal="right"/>
    </xf>
    <xf numFmtId="44" fontId="53" fillId="2" borderId="0" applyFont="0" applyFill="0" applyBorder="0" applyAlignment="0" applyProtection="0"/>
    <xf numFmtId="44" fontId="53" fillId="2" borderId="0" applyFont="0" applyFill="0" applyBorder="0" applyAlignment="0" applyProtection="0"/>
    <xf numFmtId="0" fontId="5" fillId="76" borderId="0" applyNumberFormat="0" applyBorder="0" applyProtection="0">
      <alignment horizontal="right"/>
    </xf>
    <xf numFmtId="0" fontId="5" fillId="76" borderId="0" applyNumberFormat="0" applyBorder="0" applyProtection="0">
      <alignment horizontal="right"/>
    </xf>
    <xf numFmtId="44" fontId="53" fillId="2" borderId="0" applyFont="0" applyFill="0" applyBorder="0" applyAlignment="0" applyProtection="0"/>
    <xf numFmtId="44" fontId="53" fillId="2" borderId="0" applyFont="0" applyFill="0" applyBorder="0" applyAlignment="0" applyProtection="0"/>
    <xf numFmtId="44" fontId="53" fillId="2" borderId="0" applyFont="0" applyFill="0" applyBorder="0" applyAlignment="0" applyProtection="0"/>
    <xf numFmtId="0" fontId="5" fillId="76" borderId="0" applyNumberFormat="0" applyBorder="0" applyProtection="0">
      <alignment horizontal="right"/>
    </xf>
    <xf numFmtId="0" fontId="5" fillId="76" borderId="0" applyNumberFormat="0" applyBorder="0" applyProtection="0">
      <alignment horizontal="right"/>
    </xf>
    <xf numFmtId="0" fontId="5" fillId="76" borderId="0" applyNumberFormat="0" applyBorder="0" applyProtection="0">
      <alignment horizontal="right"/>
    </xf>
    <xf numFmtId="0" fontId="5" fillId="76" borderId="0" applyNumberFormat="0" applyBorder="0" applyProtection="0">
      <alignment horizontal="right"/>
    </xf>
    <xf numFmtId="0" fontId="5" fillId="76" borderId="0" applyNumberFormat="0" applyBorder="0" applyProtection="0">
      <alignment horizontal="right"/>
    </xf>
    <xf numFmtId="0" fontId="5" fillId="77" borderId="0" applyNumberFormat="0" applyBorder="0" applyProtection="0">
      <alignment horizontal="right"/>
    </xf>
    <xf numFmtId="0" fontId="5" fillId="77" borderId="0" applyNumberFormat="0" applyBorder="0" applyProtection="0">
      <alignment horizontal="right"/>
    </xf>
    <xf numFmtId="0" fontId="5" fillId="2" borderId="0" applyNumberFormat="0" applyFill="0" applyBorder="0" applyProtection="0">
      <alignment horizontal="right"/>
    </xf>
    <xf numFmtId="44" fontId="53" fillId="2" borderId="0" applyFont="0" applyFill="0" applyBorder="0" applyAlignment="0" applyProtection="0"/>
    <xf numFmtId="184" fontId="6" fillId="2" borderId="0" applyFill="0" applyBorder="0" applyAlignment="0" applyProtection="0">
      <alignment wrapText="1"/>
    </xf>
    <xf numFmtId="0" fontId="117" fillId="2" borderId="90" applyNumberFormat="0" applyFill="0" applyAlignment="0" applyProtection="0"/>
    <xf numFmtId="184" fontId="6" fillId="2" borderId="0" applyFill="0" applyBorder="0" applyAlignment="0" applyProtection="0">
      <alignment wrapText="1"/>
    </xf>
    <xf numFmtId="184" fontId="6" fillId="2" borderId="0" applyFill="0" applyBorder="0" applyAlignment="0" applyProtection="0">
      <alignment wrapText="1"/>
    </xf>
    <xf numFmtId="184" fontId="6" fillId="2" borderId="0" applyFill="0" applyBorder="0" applyAlignment="0" applyProtection="0">
      <alignment wrapText="1"/>
    </xf>
    <xf numFmtId="0" fontId="117" fillId="2" borderId="90" applyNumberFormat="0" applyFill="0" applyAlignment="0" applyProtection="0"/>
    <xf numFmtId="0" fontId="117" fillId="2" borderId="90" applyNumberFormat="0" applyFill="0" applyAlignment="0" applyProtection="0"/>
    <xf numFmtId="184" fontId="6" fillId="2" borderId="0" applyFill="0" applyBorder="0" applyAlignment="0" applyProtection="0">
      <alignment wrapText="1"/>
    </xf>
    <xf numFmtId="184" fontId="6" fillId="2" borderId="0" applyFill="0" applyBorder="0" applyAlignment="0" applyProtection="0">
      <alignment wrapText="1"/>
    </xf>
    <xf numFmtId="0" fontId="117" fillId="2" borderId="90" applyNumberFormat="0" applyFill="0" applyAlignment="0" applyProtection="0"/>
    <xf numFmtId="0" fontId="117" fillId="2" borderId="90" applyNumberFormat="0" applyFill="0" applyAlignment="0" applyProtection="0"/>
    <xf numFmtId="184" fontId="6" fillId="2" borderId="0" applyFill="0" applyBorder="0" applyAlignment="0" applyProtection="0">
      <alignment wrapText="1"/>
    </xf>
    <xf numFmtId="184" fontId="6" fillId="2" borderId="0" applyFill="0" applyBorder="0" applyAlignment="0" applyProtection="0">
      <alignment wrapText="1"/>
    </xf>
    <xf numFmtId="0" fontId="117" fillId="2" borderId="90" applyNumberFormat="0" applyFill="0" applyAlignment="0" applyProtection="0"/>
    <xf numFmtId="0" fontId="117" fillId="2" borderId="90" applyNumberFormat="0" applyFill="0" applyAlignment="0" applyProtection="0"/>
    <xf numFmtId="184" fontId="6" fillId="2" borderId="0" applyFill="0" applyBorder="0" applyAlignment="0" applyProtection="0">
      <alignment wrapText="1"/>
    </xf>
    <xf numFmtId="184" fontId="6" fillId="2" borderId="0" applyFill="0" applyBorder="0" applyAlignment="0" applyProtection="0">
      <alignment wrapText="1"/>
    </xf>
    <xf numFmtId="0" fontId="117" fillId="2" borderId="90" applyNumberFormat="0" applyFill="0" applyAlignment="0" applyProtection="0"/>
    <xf numFmtId="0" fontId="117" fillId="2" borderId="90" applyNumberFormat="0" applyFill="0" applyAlignment="0" applyProtection="0"/>
    <xf numFmtId="0" fontId="117" fillId="2" borderId="90" applyNumberFormat="0" applyFill="0" applyAlignment="0" applyProtection="0"/>
    <xf numFmtId="184" fontId="6" fillId="2" borderId="0" applyFill="0" applyBorder="0" applyAlignment="0" applyProtection="0">
      <alignment wrapText="1"/>
    </xf>
    <xf numFmtId="184" fontId="6" fillId="2" borderId="0" applyFill="0" applyBorder="0" applyAlignment="0" applyProtection="0">
      <alignment wrapText="1"/>
    </xf>
    <xf numFmtId="184" fontId="6" fillId="2" borderId="0" applyFill="0" applyBorder="0" applyAlignment="0" applyProtection="0">
      <alignment wrapText="1"/>
    </xf>
    <xf numFmtId="184" fontId="6" fillId="2" borderId="0" applyFill="0" applyBorder="0" applyAlignment="0" applyProtection="0">
      <alignment wrapText="1"/>
    </xf>
    <xf numFmtId="184" fontId="6" fillId="2" borderId="0" applyFill="0" applyBorder="0" applyAlignment="0" applyProtection="0">
      <alignment wrapText="1"/>
    </xf>
    <xf numFmtId="0" fontId="6" fillId="2" borderId="0" applyNumberFormat="0" applyFill="0" applyBorder="0" applyProtection="0">
      <alignment horizontal="right" wrapText="1"/>
    </xf>
    <xf numFmtId="0" fontId="6" fillId="2" borderId="0" applyNumberFormat="0" applyFill="0" applyBorder="0" applyProtection="0">
      <alignment horizontal="right" wrapText="1"/>
    </xf>
    <xf numFmtId="0" fontId="6" fillId="2" borderId="0" applyNumberFormat="0" applyFill="0" applyBorder="0" applyProtection="0">
      <alignment horizontal="right" wrapText="1"/>
    </xf>
    <xf numFmtId="0" fontId="6" fillId="2" borderId="0" applyNumberFormat="0" applyFill="0" applyBorder="0">
      <alignment horizontal="right" wrapText="1"/>
    </xf>
    <xf numFmtId="0" fontId="6" fillId="2" borderId="0" applyNumberFormat="0" applyFill="0" applyBorder="0">
      <alignment horizontal="right" wrapText="1"/>
    </xf>
    <xf numFmtId="0" fontId="6" fillId="2" borderId="0" applyNumberFormat="0" applyFill="0" applyBorder="0">
      <alignment horizontal="right" wrapText="1"/>
    </xf>
    <xf numFmtId="17" fontId="6" fillId="2" borderId="0" applyFill="0" applyBorder="0">
      <alignment horizontal="right" wrapText="1"/>
    </xf>
    <xf numFmtId="17" fontId="6" fillId="2" borderId="0" applyFill="0" applyBorder="0">
      <alignment horizontal="right" wrapText="1"/>
    </xf>
    <xf numFmtId="17" fontId="6" fillId="2" borderId="0" applyFill="0" applyBorder="0">
      <alignment horizontal="right" wrapText="1"/>
    </xf>
    <xf numFmtId="8" fontId="6" fillId="2" borderId="0" applyFill="0" applyBorder="0" applyAlignment="0" applyProtection="0">
      <alignment wrapText="1"/>
    </xf>
    <xf numFmtId="8" fontId="6" fillId="2" borderId="0" applyFill="0" applyBorder="0" applyAlignment="0" applyProtection="0">
      <alignment wrapText="1"/>
    </xf>
    <xf numFmtId="43" fontId="5" fillId="2" borderId="0" applyFont="0" applyFill="0" applyBorder="0" applyAlignment="0" applyProtection="0">
      <alignment wrapText="1"/>
    </xf>
    <xf numFmtId="0" fontId="5" fillId="2" borderId="0" applyNumberFormat="0" applyFill="0" applyBorder="0">
      <alignment horizontal="center" wrapText="1"/>
    </xf>
    <xf numFmtId="0" fontId="5" fillId="2" borderId="0" applyNumberFormat="0" applyFill="0" applyBorder="0">
      <alignment horizontal="center" wrapText="1"/>
    </xf>
    <xf numFmtId="0" fontId="5" fillId="2" borderId="0" applyNumberFormat="0" applyFill="0" applyBorder="0">
      <alignment horizontal="center" wrapText="1"/>
    </xf>
    <xf numFmtId="0" fontId="5" fillId="2" borderId="0" applyNumberFormat="0" applyFill="0" applyBorder="0">
      <alignment horizontal="center" wrapText="1"/>
    </xf>
    <xf numFmtId="0" fontId="5" fillId="2" borderId="0" applyNumberFormat="0" applyFill="0" applyBorder="0">
      <alignment horizontal="center" wrapText="1"/>
    </xf>
    <xf numFmtId="0" fontId="129" fillId="2" borderId="9">
      <alignment horizontal="center"/>
    </xf>
    <xf numFmtId="180" fontId="130" fillId="2" borderId="0"/>
    <xf numFmtId="0" fontId="49" fillId="2" borderId="0" applyNumberFormat="0" applyFill="0" applyBorder="0" applyAlignment="0" applyProtection="0"/>
    <xf numFmtId="0" fontId="73" fillId="2" borderId="0" applyNumberFormat="0" applyFill="0" applyBorder="0" applyAlignment="0" applyProtection="0"/>
    <xf numFmtId="0" fontId="49" fillId="2" borderId="0" applyNumberFormat="0" applyFill="0" applyBorder="0" applyAlignment="0" applyProtection="0"/>
    <xf numFmtId="0" fontId="73" fillId="2" borderId="0" applyNumberFormat="0" applyFill="0" applyBorder="0" applyAlignment="0" applyProtection="0"/>
    <xf numFmtId="0" fontId="49" fillId="2" borderId="0" applyNumberFormat="0" applyFill="0" applyBorder="0" applyAlignment="0" applyProtection="0"/>
    <xf numFmtId="0" fontId="73" fillId="2" borderId="0" applyNumberFormat="0" applyFill="0" applyBorder="0" applyAlignment="0" applyProtection="0"/>
    <xf numFmtId="0" fontId="73" fillId="2" borderId="0" applyNumberFormat="0" applyFill="0" applyBorder="0" applyAlignment="0" applyProtection="0"/>
    <xf numFmtId="0" fontId="73" fillId="2" borderId="0" applyNumberFormat="0" applyFill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0" fontId="74" fillId="2" borderId="86" applyNumberFormat="0" applyFill="0" applyAlignment="0" applyProtection="0"/>
    <xf numFmtId="0" fontId="74" fillId="2" borderId="86" applyNumberFormat="0" applyFill="0" applyAlignment="0" applyProtection="0"/>
    <xf numFmtId="0" fontId="3" fillId="2" borderId="63" applyNumberFormat="0" applyFill="0" applyAlignment="0" applyProtection="0"/>
    <xf numFmtId="0" fontId="74" fillId="2" borderId="86" applyNumberFormat="0" applyFill="0" applyAlignment="0" applyProtection="0"/>
    <xf numFmtId="0" fontId="74" fillId="2" borderId="86" applyNumberFormat="0" applyFill="0" applyAlignment="0" applyProtection="0"/>
    <xf numFmtId="0" fontId="74" fillId="2" borderId="86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3" fillId="2" borderId="63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74" fillId="2" borderId="86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3" fillId="2" borderId="63" applyNumberFormat="0" applyFill="0" applyAlignment="0" applyProtection="0"/>
    <xf numFmtId="0" fontId="109" fillId="2" borderId="91" applyNumberFormat="0" applyFill="0" applyAlignment="0" applyProtection="0"/>
    <xf numFmtId="0" fontId="109" fillId="2" borderId="91" applyNumberFormat="0" applyFill="0" applyAlignment="0" applyProtection="0"/>
    <xf numFmtId="0" fontId="74" fillId="2" borderId="86" applyNumberFormat="0" applyFill="0" applyAlignment="0" applyProtection="0"/>
    <xf numFmtId="0" fontId="74" fillId="2" borderId="86" applyNumberFormat="0" applyFill="0" applyAlignment="0" applyProtection="0"/>
    <xf numFmtId="0" fontId="93" fillId="2" borderId="86" applyNumberFormat="0" applyFill="0" applyAlignment="0" applyProtection="0"/>
    <xf numFmtId="0" fontId="93" fillId="2" borderId="86" applyNumberFormat="0" applyFill="0" applyAlignment="0" applyProtection="0"/>
    <xf numFmtId="0" fontId="93" fillId="2" borderId="86" applyNumberFormat="0" applyFill="0" applyAlignment="0" applyProtection="0"/>
    <xf numFmtId="0" fontId="74" fillId="2" borderId="86" applyNumberFormat="0" applyFill="0" applyAlignment="0" applyProtection="0"/>
    <xf numFmtId="0" fontId="74" fillId="2" borderId="86" applyNumberFormat="0" applyFill="0" applyAlignment="0" applyProtection="0"/>
    <xf numFmtId="0" fontId="74" fillId="2" borderId="86" applyNumberFormat="0" applyFill="0" applyAlignment="0" applyProtection="0"/>
    <xf numFmtId="0" fontId="54" fillId="2" borderId="0" applyNumberFormat="0" applyFill="0" applyBorder="0" applyAlignment="0" applyProtection="0"/>
    <xf numFmtId="0" fontId="75" fillId="2" borderId="0" applyNumberFormat="0" applyFill="0" applyBorder="0" applyAlignment="0" applyProtection="0"/>
    <xf numFmtId="0" fontId="54" fillId="2" borderId="0" applyNumberFormat="0" applyFill="0" applyBorder="0" applyAlignment="0" applyProtection="0"/>
    <xf numFmtId="0" fontId="75" fillId="2" borderId="0" applyNumberFormat="0" applyFill="0" applyBorder="0" applyAlignment="0" applyProtection="0"/>
    <xf numFmtId="0" fontId="54" fillId="2" borderId="0" applyNumberFormat="0" applyFill="0" applyBorder="0" applyAlignment="0" applyProtection="0"/>
    <xf numFmtId="0" fontId="75" fillId="2" borderId="0" applyNumberFormat="0" applyFill="0" applyBorder="0" applyAlignment="0" applyProtection="0"/>
    <xf numFmtId="0" fontId="131" fillId="2" borderId="0" applyNumberFormat="0" applyFill="0" applyBorder="0" applyAlignment="0" applyProtection="0"/>
    <xf numFmtId="0" fontId="75" fillId="2" borderId="0" applyNumberFormat="0" applyFill="0" applyBorder="0" applyAlignment="0" applyProtection="0"/>
    <xf numFmtId="0" fontId="75" fillId="2" borderId="0" applyNumberFormat="0" applyFill="0" applyBorder="0" applyAlignment="0" applyProtection="0"/>
    <xf numFmtId="0" fontId="75" fillId="2" borderId="0" applyNumberFormat="0" applyFill="0" applyBorder="0" applyAlignment="0" applyProtection="0"/>
    <xf numFmtId="0" fontId="75" fillId="2" borderId="0" applyNumberFormat="0" applyFill="0" applyBorder="0" applyAlignment="0" applyProtection="0"/>
    <xf numFmtId="0" fontId="9" fillId="2" borderId="0">
      <alignment horizontal="left" wrapText="1"/>
    </xf>
    <xf numFmtId="0" fontId="9" fillId="2" borderId="0">
      <alignment horizontal="left" wrapText="1"/>
    </xf>
    <xf numFmtId="0" fontId="9" fillId="2" borderId="0">
      <alignment horizontal="left" wrapText="1"/>
    </xf>
    <xf numFmtId="0" fontId="9" fillId="2" borderId="0">
      <alignment horizontal="left" wrapText="1"/>
    </xf>
    <xf numFmtId="0" fontId="9" fillId="2" borderId="0">
      <alignment horizontal="left" wrapText="1"/>
    </xf>
    <xf numFmtId="44" fontId="1" fillId="2" borderId="0" applyFont="0" applyFill="0" applyBorder="0" applyAlignment="0" applyProtection="0"/>
    <xf numFmtId="0" fontId="92" fillId="2" borderId="0"/>
    <xf numFmtId="0" fontId="94" fillId="2" borderId="0"/>
    <xf numFmtId="0" fontId="92" fillId="2" borderId="0"/>
    <xf numFmtId="0" fontId="94" fillId="2" borderId="0"/>
    <xf numFmtId="0" fontId="92" fillId="2" borderId="0"/>
    <xf numFmtId="0" fontId="92" fillId="2" borderId="0"/>
    <xf numFmtId="9" fontId="1" fillId="2" borderId="0" applyFont="0" applyFill="0" applyBorder="0" applyAlignment="0" applyProtection="0"/>
    <xf numFmtId="0" fontId="1" fillId="6" borderId="16" applyNumberFormat="0" applyFont="0" applyAlignment="0" applyProtection="0"/>
    <xf numFmtId="0" fontId="91" fillId="2" borderId="0"/>
    <xf numFmtId="43" fontId="6" fillId="2" borderId="0" applyFont="0" applyFill="0" applyBorder="0" applyAlignment="0" applyProtection="0">
      <alignment vertical="center"/>
    </xf>
    <xf numFmtId="0" fontId="6" fillId="2" borderId="0">
      <alignment vertical="center"/>
    </xf>
    <xf numFmtId="0" fontId="95" fillId="2" borderId="0"/>
    <xf numFmtId="0" fontId="96" fillId="44" borderId="0" applyNumberFormat="0" applyBorder="0" applyAlignment="0" applyProtection="0"/>
    <xf numFmtId="43" fontId="2" fillId="2" borderId="0" applyFont="0" applyFill="0" applyBorder="0" applyAlignment="0" applyProtection="0">
      <alignment vertical="top"/>
    </xf>
    <xf numFmtId="0" fontId="2" fillId="2" borderId="0">
      <alignment vertical="top"/>
    </xf>
    <xf numFmtId="0" fontId="6" fillId="2" borderId="0"/>
    <xf numFmtId="0" fontId="2" fillId="2" borderId="0">
      <alignment vertical="top"/>
    </xf>
    <xf numFmtId="0" fontId="2" fillId="2" borderId="0">
      <alignment vertical="top"/>
    </xf>
    <xf numFmtId="9" fontId="2" fillId="2" borderId="0" applyFont="0" applyFill="0" applyBorder="0" applyAlignment="0" applyProtection="0">
      <alignment vertical="top"/>
    </xf>
    <xf numFmtId="9" fontId="2" fillId="2" borderId="0" applyFont="0" applyFill="0" applyBorder="0" applyAlignment="0" applyProtection="0">
      <alignment vertical="top"/>
    </xf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5" fillId="2" borderId="0" applyNumberFormat="0" applyFill="0" applyBorder="0" applyProtection="0">
      <alignment horizontal="right"/>
    </xf>
    <xf numFmtId="44" fontId="6" fillId="2" borderId="0" applyFont="0" applyFill="0" applyBorder="0" applyAlignment="0" applyProtection="0">
      <alignment vertical="center"/>
    </xf>
    <xf numFmtId="9" fontId="6" fillId="2" borderId="0" applyFont="0" applyFill="0" applyBorder="0" applyAlignment="0" applyProtection="0">
      <alignment vertical="center"/>
    </xf>
    <xf numFmtId="0" fontId="6" fillId="2" borderId="0"/>
    <xf numFmtId="44" fontId="8" fillId="2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57" fillId="21" borderId="0" applyNumberFormat="0" applyBorder="0" applyAlignment="0" applyProtection="0"/>
    <xf numFmtId="0" fontId="1" fillId="2" borderId="0"/>
    <xf numFmtId="43" fontId="8" fillId="2" borderId="0" applyFont="0" applyFill="0" applyBorder="0" applyAlignment="0" applyProtection="0"/>
    <xf numFmtId="44" fontId="13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44" fontId="8" fillId="2" borderId="0" applyFont="0" applyFill="0" applyBorder="0" applyAlignment="0" applyProtection="0"/>
    <xf numFmtId="44" fontId="6" fillId="2" borderId="0" applyFont="0" applyFill="0" applyBorder="0" applyAlignment="0" applyProtection="0"/>
    <xf numFmtId="0" fontId="62" fillId="2" borderId="0" applyNumberFormat="0" applyFill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43" fontId="97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6" fillId="2" borderId="0"/>
    <xf numFmtId="0" fontId="6" fillId="2" borderId="0"/>
    <xf numFmtId="9" fontId="72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57" fillId="28" borderId="0" applyNumberFormat="0" applyBorder="0" applyAlignment="0" applyProtection="0"/>
    <xf numFmtId="0" fontId="6" fillId="2" borderId="0"/>
    <xf numFmtId="0" fontId="73" fillId="2" borderId="0" applyNumberFormat="0" applyFill="0" applyBorder="0" applyAlignment="0" applyProtection="0"/>
    <xf numFmtId="0" fontId="63" fillId="15" borderId="0" applyNumberFormat="0" applyBorder="0" applyAlignment="0" applyProtection="0"/>
    <xf numFmtId="43" fontId="6" fillId="2" borderId="0" applyFont="0" applyFill="0" applyBorder="0" applyAlignment="0" applyProtection="0"/>
    <xf numFmtId="0" fontId="57" fillId="24" borderId="0" applyNumberFormat="0" applyBorder="0" applyAlignment="0" applyProtection="0"/>
    <xf numFmtId="0" fontId="13" fillId="2" borderId="0"/>
    <xf numFmtId="0" fontId="6" fillId="2" borderId="0"/>
    <xf numFmtId="44" fontId="9" fillId="2" borderId="0" applyFont="0" applyFill="0" applyBorder="0" applyAlignment="0" applyProtection="0"/>
    <xf numFmtId="0" fontId="75" fillId="2" borderId="0" applyNumberFormat="0" applyFill="0" applyBorder="0" applyAlignment="0" applyProtection="0"/>
    <xf numFmtId="9" fontId="6" fillId="2" borderId="0" applyFont="0" applyFill="0" applyBorder="0" applyAlignment="0" applyProtection="0"/>
    <xf numFmtId="0" fontId="69" fillId="33" borderId="0" applyNumberFormat="0" applyBorder="0" applyAlignment="0" applyProtection="0"/>
    <xf numFmtId="0" fontId="68" fillId="2" borderId="69" applyNumberFormat="0" applyFill="0" applyAlignment="0" applyProtection="0"/>
    <xf numFmtId="0" fontId="66" fillId="2" borderId="0" applyNumberFormat="0" applyFill="0" applyBorder="0" applyAlignment="0" applyProtection="0"/>
    <xf numFmtId="0" fontId="65" fillId="2" borderId="67" applyNumberFormat="0" applyFill="0" applyAlignment="0" applyProtection="0"/>
    <xf numFmtId="0" fontId="64" fillId="2" borderId="66" applyNumberFormat="0" applyFill="0" applyAlignment="0" applyProtection="0"/>
    <xf numFmtId="0" fontId="58" fillId="14" borderId="0" applyNumberFormat="0" applyBorder="0" applyAlignment="0" applyProtection="0"/>
    <xf numFmtId="0" fontId="57" fillId="30" borderId="0" applyNumberFormat="0" applyBorder="0" applyAlignment="0" applyProtection="0"/>
    <xf numFmtId="0" fontId="57" fillId="25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44" fontId="2" fillId="2" borderId="0" applyFont="0" applyFill="0" applyBorder="0" applyAlignment="0" applyProtection="0"/>
    <xf numFmtId="43" fontId="2" fillId="2" borderId="0" applyFont="0" applyFill="0" applyBorder="0" applyAlignment="0" applyProtection="0"/>
    <xf numFmtId="0" fontId="2" fillId="2" borderId="0"/>
    <xf numFmtId="0" fontId="57" fillId="20" borderId="0" applyNumberFormat="0" applyBorder="0" applyAlignment="0" applyProtection="0"/>
    <xf numFmtId="0" fontId="96" fillId="44" borderId="0" applyNumberFormat="0" applyBorder="0" applyAlignment="0" applyProtection="0"/>
    <xf numFmtId="43" fontId="6" fillId="2" borderId="0" applyFont="0" applyFill="0" applyBorder="0" applyAlignment="0" applyProtection="0">
      <alignment vertical="center"/>
    </xf>
    <xf numFmtId="44" fontId="6" fillId="2" borderId="0" applyFont="0" applyFill="0" applyBorder="0" applyAlignment="0" applyProtection="0">
      <alignment vertical="center"/>
    </xf>
    <xf numFmtId="44" fontId="1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2" fillId="2" borderId="0">
      <alignment vertical="top"/>
    </xf>
    <xf numFmtId="0" fontId="1" fillId="2" borderId="0"/>
    <xf numFmtId="0" fontId="1" fillId="2" borderId="0"/>
    <xf numFmtId="0" fontId="1" fillId="2" borderId="0"/>
    <xf numFmtId="9" fontId="6" fillId="2" borderId="0" applyFont="0" applyFill="0" applyBorder="0" applyAlignment="0" applyProtection="0">
      <alignment vertical="center"/>
    </xf>
    <xf numFmtId="9" fontId="1" fillId="2" borderId="0" applyFont="0" applyFill="0" applyBorder="0" applyAlignment="0" applyProtection="0"/>
    <xf numFmtId="9" fontId="2" fillId="2" borderId="0" applyFont="0" applyFill="0" applyBorder="0" applyAlignment="0" applyProtection="0">
      <alignment vertical="top"/>
    </xf>
    <xf numFmtId="9" fontId="2" fillId="2" borderId="0" applyFont="0" applyFill="0" applyBorder="0" applyAlignment="0" applyProtection="0">
      <alignment vertical="top"/>
    </xf>
    <xf numFmtId="43" fontId="1" fillId="2" borderId="0" applyFont="0" applyFill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7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6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86" fillId="12" borderId="0" applyNumberFormat="0" applyBorder="0" applyAlignment="0" applyProtection="0"/>
    <xf numFmtId="0" fontId="90" fillId="42" borderId="81" applyNumberFormat="0" applyAlignment="0" applyProtection="0"/>
    <xf numFmtId="0" fontId="18" fillId="43" borderId="83" applyNumberFormat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55" fillId="2" borderId="0" applyNumberFormat="0" applyFill="0" applyBorder="0" applyAlignment="0" applyProtection="0"/>
    <xf numFmtId="0" fontId="85" fillId="39" borderId="0" applyNumberFormat="0" applyBorder="0" applyAlignment="0" applyProtection="0"/>
    <xf numFmtId="0" fontId="50" fillId="2" borderId="59" applyNumberFormat="0" applyFill="0" applyAlignment="0" applyProtection="0"/>
    <xf numFmtId="0" fontId="51" fillId="2" borderId="60" applyNumberFormat="0" applyFill="0" applyAlignment="0" applyProtection="0"/>
    <xf numFmtId="0" fontId="52" fillId="2" borderId="61" applyNumberFormat="0" applyFill="0" applyAlignment="0" applyProtection="0"/>
    <xf numFmtId="0" fontId="52" fillId="2" borderId="0" applyNumberFormat="0" applyFill="0" applyBorder="0" applyAlignment="0" applyProtection="0"/>
    <xf numFmtId="0" fontId="88" fillId="41" borderId="81" applyNumberFormat="0" applyAlignment="0" applyProtection="0"/>
    <xf numFmtId="0" fontId="53" fillId="2" borderId="62" applyNumberFormat="0" applyFill="0" applyAlignment="0" applyProtection="0"/>
    <xf numFmtId="0" fontId="87" fillId="40" borderId="0" applyNumberFormat="0" applyBorder="0" applyAlignment="0" applyProtection="0"/>
    <xf numFmtId="0" fontId="1" fillId="2" borderId="0"/>
    <xf numFmtId="0" fontId="1" fillId="6" borderId="16" applyNumberFormat="0" applyFont="0" applyAlignment="0" applyProtection="0"/>
    <xf numFmtId="0" fontId="89" fillId="42" borderId="82" applyNumberFormat="0" applyAlignment="0" applyProtection="0"/>
    <xf numFmtId="0" fontId="49" fillId="2" borderId="0" applyNumberFormat="0" applyFill="0" applyBorder="0" applyAlignment="0" applyProtection="0"/>
    <xf numFmtId="0" fontId="3" fillId="2" borderId="63" applyNumberFormat="0" applyFill="0" applyAlignment="0" applyProtection="0"/>
    <xf numFmtId="0" fontId="54" fillId="2" borderId="0" applyNumberFormat="0" applyFill="0" applyBorder="0" applyAlignment="0" applyProtection="0"/>
    <xf numFmtId="43" fontId="6" fillId="2" borderId="0" applyFont="0" applyFill="0" applyBorder="0" applyAlignment="0" applyProtection="0">
      <alignment vertical="center"/>
    </xf>
    <xf numFmtId="0" fontId="2" fillId="2" borderId="0"/>
    <xf numFmtId="43" fontId="8" fillId="2" borderId="0" applyFont="0" applyFill="0" applyBorder="0" applyAlignment="0" applyProtection="0"/>
    <xf numFmtId="43" fontId="6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6" fillId="2" borderId="0"/>
    <xf numFmtId="0" fontId="6" fillId="2" borderId="0"/>
    <xf numFmtId="0" fontId="6" fillId="34" borderId="70" applyNumberFormat="0" applyFont="0" applyAlignment="0" applyProtection="0"/>
    <xf numFmtId="9" fontId="6" fillId="2" borderId="0" applyFont="0" applyFill="0" applyBorder="0" applyAlignment="0" applyProtection="0"/>
    <xf numFmtId="9" fontId="72" fillId="2" borderId="0" applyFont="0" applyFill="0" applyBorder="0" applyAlignment="0" applyProtection="0"/>
    <xf numFmtId="0" fontId="6" fillId="2" borderId="0"/>
    <xf numFmtId="44" fontId="2" fillId="2" borderId="0" applyFont="0" applyFill="0" applyBorder="0" applyAlignment="0" applyProtection="0">
      <alignment vertical="top"/>
    </xf>
    <xf numFmtId="0" fontId="2" fillId="2" borderId="0">
      <alignment vertical="top"/>
    </xf>
    <xf numFmtId="0" fontId="2" fillId="2" borderId="0">
      <alignment vertical="top"/>
    </xf>
    <xf numFmtId="43" fontId="2" fillId="2" borderId="0" applyFont="0" applyFill="0" applyBorder="0" applyAlignment="0" applyProtection="0">
      <alignment vertical="top"/>
    </xf>
    <xf numFmtId="44" fontId="2" fillId="2" borderId="0" applyFont="0" applyFill="0" applyBorder="0" applyAlignment="0" applyProtection="0">
      <alignment vertical="top"/>
    </xf>
    <xf numFmtId="9" fontId="2" fillId="2" borderId="0" applyFont="0" applyFill="0" applyBorder="0" applyAlignment="0" applyProtection="0">
      <alignment vertical="top"/>
    </xf>
    <xf numFmtId="9" fontId="91" fillId="2" borderId="0" applyFont="0" applyFill="0" applyBorder="0" applyAlignment="0" applyProtection="0"/>
    <xf numFmtId="0" fontId="91" fillId="2" borderId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44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94" fillId="2" borderId="0"/>
    <xf numFmtId="0" fontId="92" fillId="2" borderId="0"/>
    <xf numFmtId="0" fontId="94" fillId="2" borderId="0"/>
    <xf numFmtId="0" fontId="1" fillId="2" borderId="0"/>
    <xf numFmtId="43" fontId="1" fillId="2" borderId="0" applyFont="0" applyFill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" fillId="20" borderId="0" applyNumberFormat="0" applyBorder="0" applyAlignment="0" applyProtection="0"/>
    <xf numFmtId="0" fontId="8" fillId="20" borderId="0" applyNumberFormat="0" applyBorder="0" applyAlignment="0" applyProtection="0"/>
    <xf numFmtId="5" fontId="65" fillId="2" borderId="0" applyFill="0" applyBorder="0" applyAlignment="0" applyProtection="0"/>
    <xf numFmtId="0" fontId="8" fillId="2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" fillId="19" borderId="0" applyNumberFormat="0" applyBorder="0" applyAlignment="0" applyProtection="0"/>
    <xf numFmtId="0" fontId="8" fillId="19" borderId="0" applyNumberFormat="0" applyBorder="0" applyAlignment="0" applyProtection="0"/>
    <xf numFmtId="9" fontId="91" fillId="2" borderId="0" applyFont="0" applyFill="0" applyBorder="0" applyAlignment="0" applyProtection="0"/>
    <xf numFmtId="0" fontId="8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7" fillId="2" borderId="0" applyNumberFormat="0" applyFill="0" applyBorder="0" applyAlignment="0" applyProtection="0"/>
    <xf numFmtId="0" fontId="57" fillId="23" borderId="0" applyNumberFormat="0" applyBorder="0" applyAlignment="0" applyProtection="0"/>
    <xf numFmtId="0" fontId="91" fillId="2" borderId="0"/>
    <xf numFmtId="0" fontId="102" fillId="23" borderId="0" applyNumberFormat="0" applyBorder="0" applyAlignment="0" applyProtection="0"/>
    <xf numFmtId="0" fontId="19" fillId="51" borderId="0" applyNumberFormat="0" applyBorder="0" applyAlignment="0" applyProtection="0"/>
    <xf numFmtId="0" fontId="57" fillId="20" borderId="0" applyNumberFormat="0" applyBorder="0" applyAlignment="0" applyProtection="0"/>
    <xf numFmtId="0" fontId="102" fillId="20" borderId="0" applyNumberFormat="0" applyBorder="0" applyAlignment="0" applyProtection="0"/>
    <xf numFmtId="0" fontId="19" fillId="55" borderId="0" applyNumberFormat="0" applyBorder="0" applyAlignment="0" applyProtection="0"/>
    <xf numFmtId="0" fontId="57" fillId="21" borderId="0" applyNumberFormat="0" applyBorder="0" applyAlignment="0" applyProtection="0"/>
    <xf numFmtId="0" fontId="102" fillId="21" borderId="0" applyNumberFormat="0" applyBorder="0" applyAlignment="0" applyProtection="0"/>
    <xf numFmtId="0" fontId="19" fillId="59" borderId="0" applyNumberFormat="0" applyBorder="0" applyAlignment="0" applyProtection="0"/>
    <xf numFmtId="2" fontId="65" fillId="2" borderId="0" applyFill="0" applyBorder="0" applyAlignment="0" applyProtection="0"/>
    <xf numFmtId="0" fontId="102" fillId="24" borderId="0" applyNumberFormat="0" applyBorder="0" applyAlignment="0" applyProtection="0"/>
    <xf numFmtId="0" fontId="19" fillId="63" borderId="0" applyNumberFormat="0" applyBorder="0" applyAlignment="0" applyProtection="0"/>
    <xf numFmtId="0" fontId="57" fillId="25" borderId="0" applyNumberFormat="0" applyBorder="0" applyAlignment="0" applyProtection="0"/>
    <xf numFmtId="0" fontId="102" fillId="25" borderId="0" applyNumberFormat="0" applyBorder="0" applyAlignment="0" applyProtection="0"/>
    <xf numFmtId="0" fontId="19" fillId="67" borderId="0" applyNumberFormat="0" applyBorder="0" applyAlignment="0" applyProtection="0"/>
    <xf numFmtId="0" fontId="57" fillId="26" borderId="0" applyNumberFormat="0" applyBorder="0" applyAlignment="0" applyProtection="0"/>
    <xf numFmtId="0" fontId="102" fillId="2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57" fillId="27" borderId="0" applyNumberFormat="0" applyBorder="0" applyAlignment="0" applyProtection="0"/>
    <xf numFmtId="0" fontId="102" fillId="27" borderId="0" applyNumberFormat="0" applyBorder="0" applyAlignment="0" applyProtection="0"/>
    <xf numFmtId="0" fontId="19" fillId="48" borderId="0" applyNumberFormat="0" applyBorder="0" applyAlignment="0" applyProtection="0"/>
    <xf numFmtId="0" fontId="57" fillId="28" borderId="0" applyNumberFormat="0" applyBorder="0" applyAlignment="0" applyProtection="0"/>
    <xf numFmtId="0" fontId="102" fillId="28" borderId="0" applyNumberFormat="0" applyBorder="0" applyAlignment="0" applyProtection="0"/>
    <xf numFmtId="0" fontId="19" fillId="52" borderId="0" applyNumberFormat="0" applyBorder="0" applyAlignment="0" applyProtection="0"/>
    <xf numFmtId="0" fontId="57" fillId="29" borderId="0" applyNumberFormat="0" applyBorder="0" applyAlignment="0" applyProtection="0"/>
    <xf numFmtId="0" fontId="102" fillId="29" borderId="0" applyNumberFormat="0" applyBorder="0" applyAlignment="0" applyProtection="0"/>
    <xf numFmtId="0" fontId="19" fillId="56" borderId="0" applyNumberFormat="0" applyBorder="0" applyAlignment="0" applyProtection="0"/>
    <xf numFmtId="0" fontId="57" fillId="24" borderId="0" applyNumberFormat="0" applyBorder="0" applyAlignment="0" applyProtection="0"/>
    <xf numFmtId="0" fontId="102" fillId="24" borderId="0" applyNumberFormat="0" applyBorder="0" applyAlignment="0" applyProtection="0"/>
    <xf numFmtId="0" fontId="19" fillId="60" borderId="0" applyNumberFormat="0" applyBorder="0" applyAlignment="0" applyProtection="0"/>
    <xf numFmtId="0" fontId="57" fillId="25" borderId="0" applyNumberFormat="0" applyBorder="0" applyAlignment="0" applyProtection="0"/>
    <xf numFmtId="0" fontId="102" fillId="25" borderId="0" applyNumberFormat="0" applyBorder="0" applyAlignment="0" applyProtection="0"/>
    <xf numFmtId="43" fontId="8" fillId="2" borderId="0" applyFont="0" applyFill="0" applyBorder="0" applyAlignment="0" applyProtection="0"/>
    <xf numFmtId="0" fontId="57" fillId="30" borderId="0" applyNumberFormat="0" applyBorder="0" applyAlignment="0" applyProtection="0"/>
    <xf numFmtId="0" fontId="102" fillId="30" borderId="0" applyNumberFormat="0" applyBorder="0" applyAlignment="0" applyProtection="0"/>
    <xf numFmtId="0" fontId="86" fillId="12" borderId="0" applyNumberFormat="0" applyBorder="0" applyAlignment="0" applyProtection="0"/>
    <xf numFmtId="0" fontId="58" fillId="14" borderId="0" applyNumberFormat="0" applyBorder="0" applyAlignment="0" applyProtection="0"/>
    <xf numFmtId="0" fontId="104" fillId="14" borderId="0" applyNumberFormat="0" applyBorder="0" applyAlignment="0" applyProtection="0"/>
    <xf numFmtId="0" fontId="60" fillId="31" borderId="84" applyNumberFormat="0" applyAlignment="0" applyProtection="0"/>
    <xf numFmtId="0" fontId="61" fillId="32" borderId="65" applyNumberFormat="0" applyAlignment="0" applyProtection="0"/>
    <xf numFmtId="0" fontId="106" fillId="32" borderId="65" applyNumberFormat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91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9" fillId="2" borderId="0" applyFont="0" applyFill="0" applyBorder="0" applyAlignment="0" applyProtection="0"/>
    <xf numFmtId="43" fontId="108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>
      <alignment wrapText="1"/>
    </xf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6" fillId="2" borderId="0" applyFont="0" applyFill="0" applyBorder="0" applyAlignment="0" applyProtection="0">
      <alignment wrapText="1"/>
    </xf>
    <xf numFmtId="44" fontId="6" fillId="2" borderId="0" applyFont="0" applyFill="0" applyBorder="0" applyAlignment="0" applyProtection="0">
      <alignment wrapText="1"/>
    </xf>
    <xf numFmtId="44" fontId="1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6" fillId="2" borderId="0" applyFont="0" applyFill="0" applyBorder="0" applyAlignment="0" applyProtection="0">
      <alignment wrapText="1"/>
    </xf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5" fontId="65" fillId="2" borderId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6" fillId="2" borderId="0" applyFont="0" applyFill="0" applyBorder="0" applyAlignment="0" applyProtection="0">
      <alignment wrapText="1"/>
    </xf>
    <xf numFmtId="44" fontId="9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9" fillId="2" borderId="0" applyFont="0" applyFill="0" applyBorder="0" applyAlignment="0" applyProtection="0"/>
    <xf numFmtId="0" fontId="55" fillId="2" borderId="0" applyNumberFormat="0" applyFill="0" applyBorder="0" applyAlignment="0" applyProtection="0"/>
    <xf numFmtId="0" fontId="62" fillId="2" borderId="0" applyNumberFormat="0" applyFill="0" applyBorder="0" applyAlignment="0" applyProtection="0"/>
    <xf numFmtId="0" fontId="111" fillId="2" borderId="0" applyNumberFormat="0" applyFill="0" applyBorder="0" applyAlignment="0" applyProtection="0"/>
    <xf numFmtId="0" fontId="85" fillId="39" borderId="0" applyNumberFormat="0" applyBorder="0" applyAlignment="0" applyProtection="0"/>
    <xf numFmtId="0" fontId="63" fillId="15" borderId="0" applyNumberFormat="0" applyBorder="0" applyAlignment="0" applyProtection="0"/>
    <xf numFmtId="0" fontId="112" fillId="15" borderId="0" applyNumberFormat="0" applyBorder="0" applyAlignment="0" applyProtection="0"/>
    <xf numFmtId="0" fontId="50" fillId="2" borderId="59" applyNumberFormat="0" applyFill="0" applyAlignment="0" applyProtection="0"/>
    <xf numFmtId="0" fontId="64" fillId="2" borderId="66" applyNumberFormat="0" applyFill="0" applyAlignment="0" applyProtection="0"/>
    <xf numFmtId="0" fontId="113" fillId="2" borderId="66" applyNumberFormat="0" applyFill="0" applyAlignment="0" applyProtection="0"/>
    <xf numFmtId="0" fontId="51" fillId="2" borderId="60" applyNumberFormat="0" applyFill="0" applyAlignment="0" applyProtection="0"/>
    <xf numFmtId="0" fontId="65" fillId="2" borderId="67" applyNumberFormat="0" applyFill="0" applyAlignment="0" applyProtection="0"/>
    <xf numFmtId="0" fontId="114" fillId="2" borderId="67" applyNumberFormat="0" applyFill="0" applyAlignment="0" applyProtection="0"/>
    <xf numFmtId="0" fontId="66" fillId="2" borderId="68" applyNumberFormat="0" applyFill="0" applyAlignment="0" applyProtection="0"/>
    <xf numFmtId="0" fontId="115" fillId="2" borderId="68" applyNumberFormat="0" applyFill="0" applyAlignment="0" applyProtection="0"/>
    <xf numFmtId="0" fontId="52" fillId="2" borderId="0" applyNumberFormat="0" applyFill="0" applyBorder="0" applyAlignment="0" applyProtection="0"/>
    <xf numFmtId="0" fontId="66" fillId="2" borderId="0" applyNumberFormat="0" applyFill="0" applyBorder="0" applyAlignment="0" applyProtection="0"/>
    <xf numFmtId="0" fontId="115" fillId="2" borderId="0" applyNumberFormat="0" applyFill="0" applyBorder="0" applyAlignment="0" applyProtection="0"/>
    <xf numFmtId="0" fontId="67" fillId="18" borderId="84" applyNumberFormat="0" applyAlignment="0" applyProtection="0"/>
    <xf numFmtId="44" fontId="8" fillId="2" borderId="0" applyFont="0" applyFill="0" applyBorder="0" applyAlignment="0" applyProtection="0"/>
    <xf numFmtId="0" fontId="53" fillId="2" borderId="62" applyNumberFormat="0" applyFill="0" applyAlignment="0" applyProtection="0"/>
    <xf numFmtId="0" fontId="68" fillId="2" borderId="69" applyNumberFormat="0" applyFill="0" applyAlignment="0" applyProtection="0"/>
    <xf numFmtId="0" fontId="121" fillId="2" borderId="69" applyNumberFormat="0" applyFill="0" applyAlignment="0" applyProtection="0"/>
    <xf numFmtId="0" fontId="87" fillId="40" borderId="0" applyNumberFormat="0" applyBorder="0" applyAlignment="0" applyProtection="0"/>
    <xf numFmtId="0" fontId="69" fillId="33" borderId="0" applyNumberFormat="0" applyBorder="0" applyAlignment="0" applyProtection="0"/>
    <xf numFmtId="0" fontId="122" fillId="33" borderId="0" applyNumberFormat="0" applyBorder="0" applyAlignment="0" applyProtection="0"/>
    <xf numFmtId="0" fontId="1" fillId="2" borderId="0"/>
    <xf numFmtId="0" fontId="6" fillId="2" borderId="0">
      <alignment wrapText="1"/>
    </xf>
    <xf numFmtId="0" fontId="6" fillId="2" borderId="0"/>
    <xf numFmtId="0" fontId="8" fillId="2" borderId="0"/>
    <xf numFmtId="0" fontId="6" fillId="2" borderId="0">
      <alignment wrapText="1"/>
    </xf>
    <xf numFmtId="0" fontId="8" fillId="2" borderId="0"/>
    <xf numFmtId="0" fontId="8" fillId="2" borderId="0"/>
    <xf numFmtId="0" fontId="8" fillId="2" borderId="0"/>
    <xf numFmtId="0" fontId="8" fillId="2" borderId="0"/>
    <xf numFmtId="0" fontId="6" fillId="2" borderId="0">
      <alignment wrapText="1"/>
    </xf>
    <xf numFmtId="0" fontId="6" fillId="2" borderId="0">
      <alignment wrapText="1"/>
    </xf>
    <xf numFmtId="0" fontId="8" fillId="2" borderId="0"/>
    <xf numFmtId="0" fontId="1" fillId="2" borderId="0"/>
    <xf numFmtId="0" fontId="6" fillId="2" borderId="0"/>
    <xf numFmtId="0" fontId="1" fillId="2" borderId="0"/>
    <xf numFmtId="0" fontId="108" fillId="2" borderId="0"/>
    <xf numFmtId="0" fontId="6" fillId="2" borderId="0"/>
    <xf numFmtId="0" fontId="6" fillId="2" borderId="0"/>
    <xf numFmtId="0" fontId="1" fillId="2" borderId="0"/>
    <xf numFmtId="0" fontId="6" fillId="2" borderId="0"/>
    <xf numFmtId="0" fontId="6" fillId="2" borderId="0"/>
    <xf numFmtId="0" fontId="1" fillId="2" borderId="0"/>
    <xf numFmtId="0" fontId="6" fillId="2" borderId="0"/>
    <xf numFmtId="0" fontId="1" fillId="2" borderId="0"/>
    <xf numFmtId="0" fontId="1" fillId="2" borderId="0"/>
    <xf numFmtId="180" fontId="1" fillId="2" borderId="0"/>
    <xf numFmtId="0" fontId="1" fillId="2" borderId="0"/>
    <xf numFmtId="0" fontId="6" fillId="2" borderId="0"/>
    <xf numFmtId="0" fontId="91" fillId="2" borderId="0"/>
    <xf numFmtId="0" fontId="9" fillId="2" borderId="0"/>
    <xf numFmtId="0" fontId="8" fillId="2" borderId="0"/>
    <xf numFmtId="0" fontId="9" fillId="2" borderId="0"/>
    <xf numFmtId="0" fontId="6" fillId="2" borderId="0"/>
    <xf numFmtId="0" fontId="6" fillId="2" borderId="0"/>
    <xf numFmtId="0" fontId="9" fillId="2" borderId="0"/>
    <xf numFmtId="0" fontId="2" fillId="2" borderId="0"/>
    <xf numFmtId="183" fontId="6" fillId="2" borderId="0"/>
    <xf numFmtId="0" fontId="1" fillId="2" borderId="0"/>
    <xf numFmtId="0" fontId="9" fillId="2" borderId="0"/>
    <xf numFmtId="0" fontId="1" fillId="2" borderId="0"/>
    <xf numFmtId="44" fontId="5" fillId="2" borderId="0" applyFont="0" applyFill="0" applyBorder="0" applyAlignment="0" applyProtection="0">
      <alignment wrapText="1"/>
    </xf>
    <xf numFmtId="0" fontId="8" fillId="2" borderId="0"/>
    <xf numFmtId="0" fontId="1" fillId="2" borderId="0"/>
    <xf numFmtId="0" fontId="1" fillId="2" borderId="0"/>
    <xf numFmtId="0" fontId="9" fillId="2" borderId="0"/>
    <xf numFmtId="0" fontId="1" fillId="2" borderId="0"/>
    <xf numFmtId="0" fontId="1" fillId="2" borderId="0"/>
    <xf numFmtId="0" fontId="8" fillId="2" borderId="0"/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08" fillId="2" borderId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6" fillId="34" borderId="70" applyNumberFormat="0" applyFont="0" applyAlignment="0" applyProtection="0"/>
    <xf numFmtId="0" fontId="1" fillId="6" borderId="16" applyNumberFormat="0" applyFont="0" applyAlignment="0" applyProtection="0"/>
    <xf numFmtId="0" fontId="9" fillId="34" borderId="70" applyNumberFormat="0" applyFont="0" applyAlignment="0" applyProtection="0"/>
    <xf numFmtId="0" fontId="6" fillId="34" borderId="70" applyNumberFormat="0" applyFont="0" applyAlignment="0" applyProtection="0"/>
    <xf numFmtId="0" fontId="1" fillId="6" borderId="16" applyNumberFormat="0" applyFont="0" applyAlignment="0" applyProtection="0"/>
    <xf numFmtId="0" fontId="6" fillId="34" borderId="70" applyNumberFormat="0" applyFont="0" applyAlignment="0" applyProtection="0"/>
    <xf numFmtId="0" fontId="6" fillId="34" borderId="70" applyNumberFormat="0" applyFont="0" applyAlignment="0" applyProtection="0"/>
    <xf numFmtId="0" fontId="6" fillId="34" borderId="70" applyNumberFormat="0" applyFont="0" applyAlignment="0" applyProtection="0"/>
    <xf numFmtId="0" fontId="1" fillId="6" borderId="16" applyNumberFormat="0" applyFont="0" applyAlignment="0" applyProtection="0"/>
    <xf numFmtId="0" fontId="71" fillId="31" borderId="85" applyNumberFormat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6" fillId="2" borderId="0" applyFont="0" applyFill="0" applyBorder="0" applyAlignment="0" applyProtection="0">
      <alignment wrapText="1"/>
    </xf>
    <xf numFmtId="9" fontId="1" fillId="2" borderId="0" applyFont="0" applyFill="0" applyBorder="0" applyAlignment="0" applyProtection="0"/>
    <xf numFmtId="9" fontId="108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9" fillId="2" borderId="0" applyFont="0" applyFill="0" applyBorder="0" applyAlignment="0" applyProtection="0"/>
    <xf numFmtId="9" fontId="6" fillId="2" borderId="0" applyFont="0" applyFill="0" applyBorder="0" applyAlignment="0" applyProtection="0"/>
    <xf numFmtId="9" fontId="6" fillId="2" borderId="0" applyFont="0" applyFill="0" applyBorder="0" applyAlignment="0" applyProtection="0"/>
    <xf numFmtId="0" fontId="5" fillId="75" borderId="90" applyNumberFormat="0" applyProtection="0">
      <alignment horizontal="center" wrapText="1"/>
    </xf>
    <xf numFmtId="0" fontId="5" fillId="2" borderId="0" applyNumberFormat="0" applyFill="0" applyBorder="0" applyProtection="0">
      <alignment horizontal="left"/>
    </xf>
    <xf numFmtId="0" fontId="5" fillId="2" borderId="0" applyNumberFormat="0" applyFill="0" applyBorder="0" applyProtection="0">
      <alignment horizontal="left"/>
    </xf>
    <xf numFmtId="0" fontId="6" fillId="2" borderId="0" applyNumberFormat="0" applyFill="0" applyBorder="0" applyProtection="0">
      <alignment horizontal="right"/>
    </xf>
    <xf numFmtId="0" fontId="6" fillId="2" borderId="0" applyNumberFormat="0" applyFill="0" applyBorder="0" applyProtection="0">
      <alignment horizontal="right"/>
    </xf>
    <xf numFmtId="0" fontId="66" fillId="2" borderId="0" applyNumberFormat="0" applyFill="0" applyBorder="0" applyAlignment="0" applyProtection="0"/>
    <xf numFmtId="44" fontId="8" fillId="2" borderId="0" applyFont="0" applyFill="0" applyBorder="0" applyAlignment="0" applyProtection="0"/>
    <xf numFmtId="44" fontId="53" fillId="2" borderId="0" applyFont="0" applyFill="0" applyBorder="0" applyAlignment="0" applyProtection="0"/>
    <xf numFmtId="0" fontId="5" fillId="77" borderId="0" applyNumberFormat="0" applyBorder="0" applyProtection="0">
      <alignment horizontal="right"/>
    </xf>
    <xf numFmtId="0" fontId="5" fillId="77" borderId="0" applyNumberFormat="0" applyBorder="0" applyProtection="0">
      <alignment horizontal="right"/>
    </xf>
    <xf numFmtId="0" fontId="91" fillId="2" borderId="0"/>
    <xf numFmtId="0" fontId="49" fillId="2" borderId="0" applyNumberFormat="0" applyFill="0" applyBorder="0" applyAlignment="0" applyProtection="0"/>
    <xf numFmtId="0" fontId="73" fillId="2" borderId="0" applyNumberFormat="0" applyFill="0" applyBorder="0" applyAlignment="0" applyProtection="0"/>
    <xf numFmtId="0" fontId="74" fillId="2" borderId="86" applyNumberFormat="0" applyFill="0" applyAlignment="0" applyProtection="0"/>
    <xf numFmtId="43" fontId="1" fillId="2" borderId="0" applyFont="0" applyFill="0" applyBorder="0" applyAlignment="0" applyProtection="0"/>
    <xf numFmtId="0" fontId="54" fillId="2" borderId="0" applyNumberFormat="0" applyFill="0" applyBorder="0" applyAlignment="0" applyProtection="0"/>
    <xf numFmtId="0" fontId="75" fillId="2" borderId="0" applyNumberFormat="0" applyFill="0" applyBorder="0" applyAlignment="0" applyProtection="0"/>
    <xf numFmtId="0" fontId="131" fillId="2" borderId="0" applyNumberFormat="0" applyFill="0" applyBorder="0" applyAlignment="0" applyProtection="0"/>
    <xf numFmtId="0" fontId="1" fillId="2" borderId="0"/>
    <xf numFmtId="0" fontId="91" fillId="2" borderId="0"/>
    <xf numFmtId="44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6" borderId="16" applyNumberFormat="0" applyFont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0" fontId="91" fillId="2" borderId="0"/>
    <xf numFmtId="0" fontId="1" fillId="2" borderId="0"/>
    <xf numFmtId="44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43" fontId="1" fillId="2" borderId="0" applyFont="0" applyFill="0" applyBorder="0" applyAlignment="0" applyProtection="0"/>
    <xf numFmtId="0" fontId="91" fillId="2" borderId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91" fillId="2" borderId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0" fontId="91" fillId="2" borderId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49" fillId="2" borderId="0" applyNumberFormat="0" applyFill="0" applyBorder="0" applyAlignment="0" applyProtection="0"/>
    <xf numFmtId="0" fontId="91" fillId="2" borderId="0"/>
    <xf numFmtId="43" fontId="1" fillId="2" borderId="0" applyFont="0" applyFill="0" applyBorder="0" applyAlignment="0" applyProtection="0"/>
    <xf numFmtId="0" fontId="92" fillId="2" borderId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2" borderId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0" fontId="1" fillId="6" borderId="16" applyNumberFormat="0" applyFont="0" applyAlignment="0" applyProtection="0"/>
    <xf numFmtId="9" fontId="91" fillId="2" borderId="0" applyFont="0" applyFill="0" applyBorder="0" applyAlignment="0" applyProtection="0"/>
    <xf numFmtId="0" fontId="6" fillId="2" borderId="0"/>
    <xf numFmtId="0" fontId="1" fillId="2" borderId="0"/>
    <xf numFmtId="43" fontId="1" fillId="2" borderId="0" applyFont="0" applyFill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6" fillId="34" borderId="70" applyNumberFormat="0" applyFont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08" fillId="2" borderId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10" fontId="109" fillId="69" borderId="92" applyNumberFormat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94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83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83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83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43" fontId="6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8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8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43" fontId="6" fillId="2" borderId="0" applyFont="0" applyFill="0" applyBorder="0" applyAlignment="0" applyProtection="0"/>
    <xf numFmtId="0" fontId="6" fillId="2" borderId="0"/>
    <xf numFmtId="44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6" borderId="16" applyNumberFormat="0" applyFont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0" fontId="1" fillId="6" borderId="16" applyNumberFormat="0" applyFont="0" applyAlignment="0" applyProtection="0"/>
    <xf numFmtId="44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8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0" fontId="1" fillId="6" borderId="16" applyNumberFormat="0" applyFont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44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6" borderId="16" applyNumberFormat="0" applyFont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0" fontId="1" fillId="2" borderId="0"/>
    <xf numFmtId="44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9" fontId="91" fillId="2" borderId="0" applyFont="0" applyFill="0" applyBorder="0" applyAlignment="0" applyProtection="0"/>
    <xf numFmtId="0" fontId="91" fillId="2" borderId="0"/>
    <xf numFmtId="9" fontId="9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91" fillId="2" borderId="0"/>
    <xf numFmtId="0" fontId="91" fillId="2" borderId="0"/>
    <xf numFmtId="43" fontId="1" fillId="2" borderId="0" applyFont="0" applyFill="0" applyBorder="0" applyAlignment="0" applyProtection="0"/>
    <xf numFmtId="9" fontId="91" fillId="2" borderId="0" applyFont="0" applyFill="0" applyBorder="0" applyAlignment="0" applyProtection="0"/>
    <xf numFmtId="43" fontId="1" fillId="2" borderId="0" applyFont="0" applyFill="0" applyBorder="0" applyAlignment="0" applyProtection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91" fillId="2" borderId="0"/>
    <xf numFmtId="43" fontId="1" fillId="2" borderId="0" applyFont="0" applyFill="0" applyBorder="0" applyAlignment="0" applyProtection="0"/>
    <xf numFmtId="9" fontId="9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91" fillId="2" borderId="0"/>
    <xf numFmtId="9" fontId="91" fillId="2" borderId="0" applyFont="0" applyFill="0" applyBorder="0" applyAlignment="0" applyProtection="0"/>
    <xf numFmtId="0" fontId="91" fillId="2" borderId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0" fontId="6" fillId="2" borderId="0"/>
    <xf numFmtId="0" fontId="1" fillId="2" borderId="0"/>
    <xf numFmtId="0" fontId="95" fillId="2" borderId="0"/>
    <xf numFmtId="43" fontId="1" fillId="2" borderId="0" applyFont="0" applyFill="0" applyBorder="0" applyAlignment="0" applyProtection="0"/>
    <xf numFmtId="0" fontId="95" fillId="2" borderId="0"/>
    <xf numFmtId="0" fontId="6" fillId="2" borderId="0"/>
    <xf numFmtId="9" fontId="9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91" fillId="2" borderId="0"/>
    <xf numFmtId="9" fontId="91" fillId="2" borderId="0" applyFont="0" applyFill="0" applyBorder="0" applyAlignment="0" applyProtection="0"/>
    <xf numFmtId="0" fontId="91" fillId="2" borderId="0"/>
    <xf numFmtId="9" fontId="9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0" fontId="91" fillId="2" borderId="0"/>
    <xf numFmtId="9" fontId="91" fillId="2" borderId="0" applyFont="0" applyFill="0" applyBorder="0" applyAlignment="0" applyProtection="0"/>
    <xf numFmtId="0" fontId="91" fillId="2" borderId="0"/>
    <xf numFmtId="0" fontId="6" fillId="2" borderId="0"/>
    <xf numFmtId="43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0" fontId="6" fillId="2" borderId="0"/>
    <xf numFmtId="43" fontId="6" fillId="2" borderId="0" applyFont="0" applyFill="0" applyBorder="0" applyAlignment="0" applyProtection="0"/>
    <xf numFmtId="0" fontId="6" fillId="2" borderId="0"/>
    <xf numFmtId="0" fontId="91" fillId="2" borderId="0"/>
    <xf numFmtId="43" fontId="1" fillId="2" borderId="0" applyFont="0" applyFill="0" applyBorder="0" applyAlignment="0" applyProtection="0"/>
    <xf numFmtId="0" fontId="91" fillId="2" borderId="0"/>
    <xf numFmtId="43" fontId="1" fillId="2" borderId="0" applyFont="0" applyFill="0" applyBorder="0" applyAlignment="0" applyProtection="0"/>
    <xf numFmtId="9" fontId="91" fillId="2" borderId="0" applyFont="0" applyFill="0" applyBorder="0" applyAlignment="0" applyProtection="0"/>
    <xf numFmtId="0" fontId="6" fillId="34" borderId="93" applyNumberFormat="0" applyFont="0" applyAlignment="0" applyProtection="0"/>
    <xf numFmtId="0" fontId="60" fillId="31" borderId="94" applyNumberFormat="0" applyAlignment="0" applyProtection="0"/>
    <xf numFmtId="0" fontId="67" fillId="18" borderId="94" applyNumberFormat="0" applyAlignment="0" applyProtection="0"/>
    <xf numFmtId="0" fontId="71" fillId="31" borderId="95" applyNumberFormat="0" applyAlignment="0" applyProtection="0"/>
    <xf numFmtId="0" fontId="74" fillId="2" borderId="96" applyNumberFormat="0" applyFill="0" applyAlignment="0" applyProtection="0"/>
    <xf numFmtId="0" fontId="71" fillId="31" borderId="95" applyNumberFormat="0" applyAlignment="0" applyProtection="0"/>
    <xf numFmtId="0" fontId="74" fillId="2" borderId="96" applyNumberFormat="0" applyFill="0" applyAlignment="0" applyProtection="0"/>
    <xf numFmtId="0" fontId="67" fillId="18" borderId="94" applyNumberFormat="0" applyAlignment="0" applyProtection="0"/>
    <xf numFmtId="0" fontId="60" fillId="31" borderId="94" applyNumberForma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9" fontId="91" fillId="2" borderId="0" applyFont="0" applyFill="0" applyBorder="0" applyAlignment="0" applyProtection="0"/>
    <xf numFmtId="0" fontId="98" fillId="68" borderId="97"/>
    <xf numFmtId="0" fontId="60" fillId="31" borderId="94" applyNumberFormat="0" applyAlignment="0" applyProtection="0"/>
    <xf numFmtId="0" fontId="60" fillId="31" borderId="94" applyNumberFormat="0" applyAlignment="0" applyProtection="0"/>
    <xf numFmtId="0" fontId="60" fillId="31" borderId="94" applyNumberFormat="0" applyAlignment="0" applyProtection="0"/>
    <xf numFmtId="0" fontId="60" fillId="31" borderId="94" applyNumberFormat="0" applyAlignment="0" applyProtection="0"/>
    <xf numFmtId="0" fontId="60" fillId="31" borderId="94" applyNumberFormat="0" applyAlignment="0" applyProtection="0"/>
    <xf numFmtId="0" fontId="60" fillId="31" borderId="94" applyNumberFormat="0" applyAlignment="0" applyProtection="0"/>
    <xf numFmtId="0" fontId="60" fillId="31" borderId="94" applyNumberFormat="0" applyAlignment="0" applyProtection="0"/>
    <xf numFmtId="0" fontId="60" fillId="31" borderId="94" applyNumberFormat="0" applyAlignment="0" applyProtection="0"/>
    <xf numFmtId="0" fontId="105" fillId="31" borderId="94" applyNumberFormat="0" applyAlignment="0" applyProtection="0"/>
    <xf numFmtId="0" fontId="105" fillId="31" borderId="94" applyNumberFormat="0" applyAlignment="0" applyProtection="0"/>
    <xf numFmtId="0" fontId="105" fillId="31" borderId="94" applyNumberFormat="0" applyAlignment="0" applyProtection="0"/>
    <xf numFmtId="0" fontId="60" fillId="31" borderId="94" applyNumberFormat="0" applyAlignment="0" applyProtection="0"/>
    <xf numFmtId="0" fontId="60" fillId="31" borderId="94" applyNumberFormat="0" applyAlignment="0" applyProtection="0"/>
    <xf numFmtId="0" fontId="60" fillId="31" borderId="94" applyNumberFormat="0" applyAlignment="0" applyProtection="0"/>
    <xf numFmtId="0" fontId="33" fillId="2" borderId="97"/>
    <xf numFmtId="0" fontId="110" fillId="28" borderId="97"/>
    <xf numFmtId="0" fontId="98" fillId="21" borderId="97"/>
    <xf numFmtId="0" fontId="33" fillId="2" borderId="97"/>
    <xf numFmtId="180" fontId="78" fillId="2" borderId="98">
      <alignment horizontal="left" vertical="center"/>
    </xf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118" fillId="18" borderId="94" applyNumberFormat="0" applyAlignment="0" applyProtection="0"/>
    <xf numFmtId="0" fontId="118" fillId="18" borderId="94" applyNumberFormat="0" applyAlignment="0" applyProtection="0"/>
    <xf numFmtId="0" fontId="118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67" fillId="18" borderId="94" applyNumberFormat="0" applyAlignment="0" applyProtection="0"/>
    <xf numFmtId="0" fontId="98" fillId="70" borderId="97"/>
    <xf numFmtId="0" fontId="33" fillId="71" borderId="97"/>
    <xf numFmtId="0" fontId="6" fillId="72" borderId="97"/>
    <xf numFmtId="0" fontId="33" fillId="31" borderId="97"/>
    <xf numFmtId="0" fontId="33" fillId="73" borderId="97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9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9" fillId="34" borderId="93" applyNumberFormat="0" applyFont="0" applyAlignment="0" applyProtection="0"/>
    <xf numFmtId="0" fontId="9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9" fillId="34" borderId="93" applyNumberFormat="0" applyFont="0" applyAlignment="0" applyProtection="0"/>
    <xf numFmtId="0" fontId="6" fillId="34" borderId="93" applyNumberFormat="0" applyFont="0" applyAlignment="0" applyProtection="0"/>
    <xf numFmtId="0" fontId="8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33" fillId="68" borderId="97"/>
    <xf numFmtId="0" fontId="71" fillId="31" borderId="95" applyNumberFormat="0" applyAlignment="0" applyProtection="0"/>
    <xf numFmtId="0" fontId="71" fillId="31" borderId="95" applyNumberFormat="0" applyAlignment="0" applyProtection="0"/>
    <xf numFmtId="0" fontId="71" fillId="31" borderId="95" applyNumberFormat="0" applyAlignment="0" applyProtection="0"/>
    <xf numFmtId="0" fontId="71" fillId="31" borderId="95" applyNumberFormat="0" applyAlignment="0" applyProtection="0"/>
    <xf numFmtId="0" fontId="71" fillId="31" borderId="95" applyNumberFormat="0" applyAlignment="0" applyProtection="0"/>
    <xf numFmtId="0" fontId="71" fillId="31" borderId="95" applyNumberFormat="0" applyAlignment="0" applyProtection="0"/>
    <xf numFmtId="0" fontId="71" fillId="31" borderId="95" applyNumberFormat="0" applyAlignment="0" applyProtection="0"/>
    <xf numFmtId="0" fontId="71" fillId="31" borderId="95" applyNumberFormat="0" applyAlignment="0" applyProtection="0"/>
    <xf numFmtId="0" fontId="127" fillId="31" borderId="95" applyNumberFormat="0" applyAlignment="0" applyProtection="0"/>
    <xf numFmtId="0" fontId="127" fillId="31" borderId="95" applyNumberFormat="0" applyAlignment="0" applyProtection="0"/>
    <xf numFmtId="0" fontId="127" fillId="31" borderId="95" applyNumberFormat="0" applyAlignment="0" applyProtection="0"/>
    <xf numFmtId="0" fontId="71" fillId="31" borderId="95" applyNumberFormat="0" applyAlignment="0" applyProtection="0"/>
    <xf numFmtId="0" fontId="71" fillId="31" borderId="95" applyNumberFormat="0" applyAlignment="0" applyProtection="0"/>
    <xf numFmtId="0" fontId="71" fillId="31" borderId="95" applyNumberFormat="0" applyAlignment="0" applyProtection="0"/>
    <xf numFmtId="0" fontId="74" fillId="2" borderId="96" applyNumberFormat="0" applyFill="0" applyAlignment="0" applyProtection="0"/>
    <xf numFmtId="0" fontId="74" fillId="2" borderId="96" applyNumberFormat="0" applyFill="0" applyAlignment="0" applyProtection="0"/>
    <xf numFmtId="0" fontId="74" fillId="2" borderId="96" applyNumberFormat="0" applyFill="0" applyAlignment="0" applyProtection="0"/>
    <xf numFmtId="0" fontId="74" fillId="2" borderId="96" applyNumberFormat="0" applyFill="0" applyAlignment="0" applyProtection="0"/>
    <xf numFmtId="0" fontId="74" fillId="2" borderId="96" applyNumberFormat="0" applyFill="0" applyAlignment="0" applyProtection="0"/>
    <xf numFmtId="0" fontId="74" fillId="2" borderId="96" applyNumberFormat="0" applyFill="0" applyAlignment="0" applyProtection="0"/>
    <xf numFmtId="0" fontId="74" fillId="2" borderId="96" applyNumberFormat="0" applyFill="0" applyAlignment="0" applyProtection="0"/>
    <xf numFmtId="0" fontId="74" fillId="2" borderId="96" applyNumberFormat="0" applyFill="0" applyAlignment="0" applyProtection="0"/>
    <xf numFmtId="0" fontId="93" fillId="2" borderId="96" applyNumberFormat="0" applyFill="0" applyAlignment="0" applyProtection="0"/>
    <xf numFmtId="0" fontId="93" fillId="2" borderId="96" applyNumberFormat="0" applyFill="0" applyAlignment="0" applyProtection="0"/>
    <xf numFmtId="0" fontId="93" fillId="2" borderId="96" applyNumberFormat="0" applyFill="0" applyAlignment="0" applyProtection="0"/>
    <xf numFmtId="0" fontId="74" fillId="2" borderId="96" applyNumberFormat="0" applyFill="0" applyAlignment="0" applyProtection="0"/>
    <xf numFmtId="0" fontId="74" fillId="2" borderId="96" applyNumberFormat="0" applyFill="0" applyAlignment="0" applyProtection="0"/>
    <xf numFmtId="0" fontId="74" fillId="2" borderId="96" applyNumberFormat="0" applyFill="0" applyAlignment="0" applyProtection="0"/>
    <xf numFmtId="0" fontId="6" fillId="34" borderId="93" applyNumberFormat="0" applyFont="0" applyAlignment="0" applyProtection="0"/>
    <xf numFmtId="0" fontId="60" fillId="31" borderId="94" applyNumberFormat="0" applyAlignment="0" applyProtection="0"/>
    <xf numFmtId="0" fontId="67" fillId="18" borderId="94" applyNumberFormat="0" applyAlignment="0" applyProtection="0"/>
    <xf numFmtId="0" fontId="6" fillId="34" borderId="93" applyNumberFormat="0" applyFont="0" applyAlignment="0" applyProtection="0"/>
    <xf numFmtId="0" fontId="9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6" fillId="34" borderId="93" applyNumberFormat="0" applyFont="0" applyAlignment="0" applyProtection="0"/>
    <xf numFmtId="0" fontId="71" fillId="31" borderId="95" applyNumberFormat="0" applyAlignment="0" applyProtection="0"/>
    <xf numFmtId="0" fontId="74" fillId="2" borderId="96" applyNumberFormat="0" applyFill="0" applyAlignment="0" applyProtection="0"/>
    <xf numFmtId="0" fontId="6" fillId="34" borderId="93" applyNumberFormat="0" applyFont="0" applyAlignment="0" applyProtection="0"/>
    <xf numFmtId="10" fontId="109" fillId="69" borderId="99" applyNumberFormat="0" applyBorder="0" applyAlignment="0" applyProtection="0"/>
  </cellStyleXfs>
  <cellXfs count="373">
    <xf numFmtId="0" fontId="0" fillId="0" borderId="0" xfId="0"/>
    <xf numFmtId="167" fontId="21" fillId="2" borderId="0" xfId="50" applyNumberFormat="1" applyFont="1" applyFill="1" applyBorder="1" applyAlignment="1">
      <alignment horizontal="left"/>
    </xf>
    <xf numFmtId="0" fontId="23" fillId="2" borderId="0" xfId="50" applyFont="1" applyFill="1" applyBorder="1"/>
    <xf numFmtId="0" fontId="22" fillId="2" borderId="0" xfId="50" applyFont="1" applyFill="1" applyBorder="1"/>
    <xf numFmtId="0" fontId="23" fillId="2" borderId="0" xfId="50" applyFont="1" applyFill="1" applyBorder="1" applyAlignment="1">
      <alignment horizontal="right"/>
    </xf>
    <xf numFmtId="0" fontId="13" fillId="2" borderId="0" xfId="50" applyFont="1"/>
    <xf numFmtId="0" fontId="22" fillId="2" borderId="0" xfId="50" applyFont="1" applyFill="1" applyBorder="1" applyAlignment="1">
      <alignment horizontal="left" vertical="center"/>
    </xf>
    <xf numFmtId="0" fontId="23" fillId="2" borderId="0" xfId="50" applyFont="1" applyFill="1" applyBorder="1" applyAlignment="1">
      <alignment vertical="center"/>
    </xf>
    <xf numFmtId="6" fontId="27" fillId="2" borderId="0" xfId="50" applyNumberFormat="1" applyFont="1" applyFill="1" applyBorder="1" applyAlignment="1">
      <alignment horizontal="right"/>
    </xf>
    <xf numFmtId="0" fontId="25" fillId="2" borderId="13" xfId="50" applyFont="1" applyBorder="1" applyAlignment="1">
      <alignment horizontal="center" vertical="center" wrapText="1"/>
    </xf>
    <xf numFmtId="3" fontId="25" fillId="2" borderId="13" xfId="50" applyNumberFormat="1" applyFont="1" applyBorder="1" applyAlignment="1">
      <alignment horizontal="center" vertical="center" wrapText="1"/>
    </xf>
    <xf numFmtId="0" fontId="11" fillId="2" borderId="0" xfId="50" applyFont="1" applyFill="1" applyBorder="1" applyAlignment="1">
      <alignment horizontal="right"/>
    </xf>
    <xf numFmtId="6" fontId="23" fillId="2" borderId="0" xfId="50" applyNumberFormat="1" applyFont="1" applyFill="1" applyBorder="1" applyAlignment="1">
      <alignment horizontal="right"/>
    </xf>
    <xf numFmtId="4" fontId="23" fillId="2" borderId="0" xfId="50" applyNumberFormat="1" applyFont="1" applyFill="1" applyBorder="1" applyAlignment="1">
      <alignment horizontal="center"/>
    </xf>
    <xf numFmtId="4" fontId="25" fillId="2" borderId="32" xfId="59" applyNumberFormat="1" applyFont="1" applyBorder="1" applyAlignment="1">
      <alignment horizontal="center"/>
    </xf>
    <xf numFmtId="4" fontId="28" fillId="2" borderId="33" xfId="50" applyNumberFormat="1" applyFont="1" applyBorder="1" applyAlignment="1">
      <alignment horizontal="center"/>
    </xf>
    <xf numFmtId="4" fontId="29" fillId="2" borderId="0" xfId="50" applyNumberFormat="1" applyFont="1" applyFill="1" applyBorder="1" applyAlignment="1">
      <alignment horizontal="right"/>
    </xf>
    <xf numFmtId="4" fontId="25" fillId="2" borderId="35" xfId="59" applyNumberFormat="1" applyFont="1" applyBorder="1" applyAlignment="1">
      <alignment horizontal="center"/>
    </xf>
    <xf numFmtId="4" fontId="28" fillId="2" borderId="36" xfId="50" applyNumberFormat="1" applyFont="1" applyBorder="1" applyAlignment="1">
      <alignment horizontal="center"/>
    </xf>
    <xf numFmtId="4" fontId="25" fillId="2" borderId="37" xfId="59" applyNumberFormat="1" applyFont="1" applyBorder="1" applyAlignment="1">
      <alignment horizontal="center"/>
    </xf>
    <xf numFmtId="4" fontId="28" fillId="2" borderId="38" xfId="50" applyNumberFormat="1" applyFont="1" applyBorder="1" applyAlignment="1">
      <alignment horizontal="center"/>
    </xf>
    <xf numFmtId="169" fontId="23" fillId="2" borderId="0" xfId="50" applyNumberFormat="1" applyFont="1" applyFill="1" applyBorder="1" applyAlignment="1">
      <alignment horizontal="center"/>
    </xf>
    <xf numFmtId="170" fontId="27" fillId="2" borderId="0" xfId="50" applyNumberFormat="1" applyFont="1" applyFill="1" applyBorder="1" applyAlignment="1">
      <alignment horizontal="right"/>
    </xf>
    <xf numFmtId="171" fontId="23" fillId="2" borderId="0" xfId="50" applyNumberFormat="1" applyFont="1" applyFill="1" applyBorder="1" applyAlignment="1">
      <alignment horizontal="right"/>
    </xf>
    <xf numFmtId="10" fontId="13" fillId="2" borderId="0" xfId="59" applyNumberFormat="1" applyFont="1"/>
    <xf numFmtId="10" fontId="23" fillId="2" borderId="0" xfId="50" applyNumberFormat="1" applyFont="1" applyFill="1" applyBorder="1" applyAlignment="1">
      <alignment horizontal="right"/>
    </xf>
    <xf numFmtId="8" fontId="13" fillId="2" borderId="0" xfId="50" applyNumberFormat="1" applyFont="1"/>
    <xf numFmtId="0" fontId="13" fillId="2" borderId="0" xfId="50" applyFont="1" applyFill="1" applyBorder="1"/>
    <xf numFmtId="0" fontId="30" fillId="2" borderId="0" xfId="50" applyFont="1" applyFill="1" applyBorder="1" applyAlignment="1">
      <alignment horizontal="center"/>
    </xf>
    <xf numFmtId="0" fontId="23" fillId="2" borderId="0" xfId="50" applyFont="1" applyFill="1" applyBorder="1" applyAlignment="1">
      <alignment horizontal="left"/>
    </xf>
    <xf numFmtId="1" fontId="11" fillId="2" borderId="0" xfId="50" applyNumberFormat="1" applyFont="1" applyFill="1" applyBorder="1" applyAlignment="1">
      <alignment horizontal="center"/>
    </xf>
    <xf numFmtId="4" fontId="25" fillId="2" borderId="0" xfId="59" applyNumberFormat="1" applyFont="1" applyBorder="1" applyAlignment="1">
      <alignment horizontal="center"/>
    </xf>
    <xf numFmtId="0" fontId="23" fillId="2" borderId="0" xfId="50" applyFont="1" applyFill="1" applyBorder="1" applyAlignment="1">
      <alignment horizontal="center"/>
    </xf>
    <xf numFmtId="0" fontId="26" fillId="2" borderId="0" xfId="50" applyFont="1" applyFill="1" applyBorder="1" applyAlignment="1">
      <alignment horizontal="center" vertical="center"/>
    </xf>
    <xf numFmtId="0" fontId="11" fillId="2" borderId="0" xfId="50" applyFont="1" applyFill="1" applyBorder="1"/>
    <xf numFmtId="0" fontId="11" fillId="2" borderId="0" xfId="50" applyFont="1" applyFill="1" applyBorder="1" applyAlignment="1">
      <alignment horizontal="center"/>
    </xf>
    <xf numFmtId="49" fontId="23" fillId="2" borderId="0" xfId="50" applyNumberFormat="1" applyFont="1" applyFill="1" applyBorder="1" applyAlignment="1"/>
    <xf numFmtId="6" fontId="23" fillId="2" borderId="0" xfId="50" applyNumberFormat="1" applyFont="1" applyFill="1" applyBorder="1" applyAlignment="1"/>
    <xf numFmtId="3" fontId="25" fillId="2" borderId="13" xfId="59" applyNumberFormat="1" applyFont="1" applyBorder="1" applyAlignment="1">
      <alignment horizontal="center"/>
    </xf>
    <xf numFmtId="4" fontId="25" fillId="2" borderId="47" xfId="59" applyNumberFormat="1" applyFont="1" applyBorder="1" applyAlignment="1">
      <alignment horizontal="center"/>
    </xf>
    <xf numFmtId="4" fontId="25" fillId="2" borderId="34" xfId="59" applyNumberFormat="1" applyFont="1" applyBorder="1" applyAlignment="1">
      <alignment horizontal="center"/>
    </xf>
    <xf numFmtId="4" fontId="25" fillId="2" borderId="48" xfId="59" applyNumberFormat="1" applyFont="1" applyBorder="1" applyAlignment="1">
      <alignment horizontal="center"/>
    </xf>
    <xf numFmtId="2" fontId="29" fillId="2" borderId="0" xfId="50" applyNumberFormat="1" applyFont="1" applyFill="1" applyBorder="1" applyAlignment="1">
      <alignment horizontal="right"/>
    </xf>
    <xf numFmtId="4" fontId="25" fillId="2" borderId="49" xfId="59" applyNumberFormat="1" applyFont="1" applyBorder="1" applyAlignment="1">
      <alignment horizontal="center"/>
    </xf>
    <xf numFmtId="4" fontId="25" fillId="2" borderId="7" xfId="59" applyNumberFormat="1" applyFont="1" applyBorder="1" applyAlignment="1">
      <alignment horizontal="center"/>
    </xf>
    <xf numFmtId="10" fontId="27" fillId="2" borderId="0" xfId="50" applyNumberFormat="1" applyFont="1" applyFill="1" applyBorder="1" applyAlignment="1">
      <alignment horizontal="right"/>
    </xf>
    <xf numFmtId="0" fontId="23" fillId="2" borderId="0" xfId="50" applyFont="1" applyFill="1" applyBorder="1" applyAlignment="1">
      <alignment horizontal="right" wrapText="1"/>
    </xf>
    <xf numFmtId="49" fontId="11" fillId="2" borderId="0" xfId="50" applyNumberFormat="1" applyFont="1" applyFill="1" applyBorder="1" applyAlignment="1">
      <alignment horizontal="right"/>
    </xf>
    <xf numFmtId="0" fontId="23" fillId="2" borderId="0" xfId="50" applyNumberFormat="1" applyFont="1" applyFill="1" applyBorder="1" applyAlignment="1">
      <alignment horizontal="right"/>
    </xf>
    <xf numFmtId="40" fontId="23" fillId="2" borderId="0" xfId="50" applyNumberFormat="1" applyFont="1" applyFill="1" applyBorder="1" applyAlignment="1">
      <alignment horizontal="right"/>
    </xf>
    <xf numFmtId="170" fontId="23" fillId="2" borderId="0" xfId="50" applyNumberFormat="1" applyFont="1" applyFill="1" applyBorder="1" applyAlignment="1"/>
    <xf numFmtId="10" fontId="31" fillId="2" borderId="0" xfId="22" applyNumberFormat="1" applyFont="1" applyFill="1" applyBorder="1" applyAlignment="1">
      <alignment horizontal="right"/>
    </xf>
    <xf numFmtId="0" fontId="23" fillId="2" borderId="0" xfId="50" applyFont="1" applyFill="1" applyBorder="1" applyAlignment="1"/>
    <xf numFmtId="6" fontId="11" fillId="2" borderId="0" xfId="50" applyNumberFormat="1" applyFont="1" applyFill="1" applyBorder="1" applyAlignment="1"/>
    <xf numFmtId="8" fontId="11" fillId="2" borderId="0" xfId="50" applyNumberFormat="1" applyFont="1" applyFill="1" applyBorder="1" applyAlignment="1">
      <alignment horizontal="right"/>
    </xf>
    <xf numFmtId="8" fontId="11" fillId="2" borderId="0" xfId="50" applyNumberFormat="1" applyFont="1" applyFill="1" applyBorder="1" applyAlignment="1"/>
    <xf numFmtId="0" fontId="32" fillId="2" borderId="0" xfId="50" applyFont="1" applyFill="1" applyBorder="1"/>
    <xf numFmtId="0" fontId="1" fillId="2" borderId="0" xfId="50"/>
    <xf numFmtId="0" fontId="1" fillId="2" borderId="0" xfId="50" applyAlignment="1">
      <alignment wrapText="1"/>
    </xf>
    <xf numFmtId="44" fontId="13" fillId="2" borderId="0" xfId="50" applyNumberFormat="1" applyFont="1"/>
    <xf numFmtId="8" fontId="18" fillId="11" borderId="53" xfId="25" applyNumberFormat="1" applyFont="1" applyFill="1" applyBorder="1" applyAlignment="1">
      <alignment horizontal="center"/>
    </xf>
    <xf numFmtId="2" fontId="18" fillId="11" borderId="53" xfId="25" applyNumberFormat="1" applyFont="1" applyFill="1" applyBorder="1" applyAlignment="1">
      <alignment horizontal="center"/>
    </xf>
    <xf numFmtId="2" fontId="18" fillId="11" borderId="56" xfId="25" applyNumberFormat="1" applyFont="1" applyFill="1" applyBorder="1" applyAlignment="1">
      <alignment horizontal="center"/>
    </xf>
    <xf numFmtId="0" fontId="18" fillId="11" borderId="14" xfId="25" applyFont="1" applyFill="1" applyBorder="1"/>
    <xf numFmtId="167" fontId="35" fillId="2" borderId="4" xfId="50" applyNumberFormat="1" applyFont="1" applyFill="1" applyBorder="1" applyAlignment="1">
      <alignment horizontal="left"/>
    </xf>
    <xf numFmtId="0" fontId="35" fillId="2" borderId="4" xfId="50" applyFont="1" applyFill="1" applyBorder="1" applyAlignment="1">
      <alignment horizontal="left" vertical="center"/>
    </xf>
    <xf numFmtId="0" fontId="36" fillId="2" borderId="0" xfId="50" applyFont="1" applyFill="1" applyBorder="1"/>
    <xf numFmtId="0" fontId="35" fillId="2" borderId="0" xfId="50" applyFont="1" applyFill="1" applyBorder="1"/>
    <xf numFmtId="0" fontId="36" fillId="2" borderId="0" xfId="50" applyFont="1" applyFill="1" applyBorder="1" applyAlignment="1">
      <alignment horizontal="right"/>
    </xf>
    <xf numFmtId="0" fontId="38" fillId="9" borderId="14" xfId="50" applyFont="1" applyFill="1" applyBorder="1" applyAlignment="1">
      <alignment horizontal="center" vertical="center"/>
    </xf>
    <xf numFmtId="0" fontId="39" fillId="2" borderId="8" xfId="50" applyFont="1" applyFill="1" applyBorder="1"/>
    <xf numFmtId="6" fontId="39" fillId="2" borderId="1" xfId="50" applyNumberFormat="1" applyFont="1" applyFill="1" applyBorder="1" applyAlignment="1">
      <alignment horizontal="right"/>
    </xf>
    <xf numFmtId="49" fontId="36" fillId="2" borderId="57" xfId="50" applyNumberFormat="1" applyFont="1" applyFill="1" applyBorder="1" applyAlignment="1"/>
    <xf numFmtId="0" fontId="40" fillId="2" borderId="10" xfId="50" applyFont="1" applyFill="1" applyBorder="1"/>
    <xf numFmtId="6" fontId="39" fillId="2" borderId="11" xfId="50" applyNumberFormat="1" applyFont="1" applyFill="1" applyBorder="1" applyAlignment="1">
      <alignment horizontal="right"/>
    </xf>
    <xf numFmtId="49" fontId="36" fillId="2" borderId="55" xfId="50" applyNumberFormat="1" applyFont="1" applyFill="1" applyBorder="1" applyAlignment="1"/>
    <xf numFmtId="0" fontId="37" fillId="2" borderId="29" xfId="50" applyFont="1" applyFill="1" applyBorder="1"/>
    <xf numFmtId="0" fontId="39" fillId="2" borderId="9" xfId="50" applyFont="1" applyFill="1" applyBorder="1"/>
    <xf numFmtId="0" fontId="38" fillId="2" borderId="0" xfId="50" applyFont="1" applyFill="1" applyBorder="1" applyAlignment="1">
      <alignment horizontal="right"/>
    </xf>
    <xf numFmtId="0" fontId="36" fillId="2" borderId="23" xfId="50" applyFont="1" applyFill="1" applyBorder="1"/>
    <xf numFmtId="4" fontId="36" fillId="0" borderId="0" xfId="50" applyNumberFormat="1" applyFont="1" applyFill="1" applyBorder="1" applyAlignment="1">
      <alignment horizontal="center"/>
    </xf>
    <xf numFmtId="6" fontId="36" fillId="0" borderId="5" xfId="50" applyNumberFormat="1" applyFont="1" applyFill="1" applyBorder="1" applyAlignment="1"/>
    <xf numFmtId="4" fontId="39" fillId="2" borderId="0" xfId="50" applyNumberFormat="1" applyFont="1" applyFill="1" applyBorder="1" applyAlignment="1">
      <alignment horizontal="right"/>
    </xf>
    <xf numFmtId="4" fontId="36" fillId="0" borderId="11" xfId="50" applyNumberFormat="1" applyFont="1" applyFill="1" applyBorder="1" applyAlignment="1">
      <alignment horizontal="center"/>
    </xf>
    <xf numFmtId="6" fontId="36" fillId="0" borderId="34" xfId="50" applyNumberFormat="1" applyFont="1" applyFill="1" applyBorder="1" applyAlignment="1"/>
    <xf numFmtId="2" fontId="39" fillId="2" borderId="11" xfId="50" applyNumberFormat="1" applyFont="1" applyFill="1" applyBorder="1" applyAlignment="1">
      <alignment horizontal="right"/>
    </xf>
    <xf numFmtId="49" fontId="36" fillId="2" borderId="32" xfId="50" applyNumberFormat="1" applyFont="1" applyFill="1" applyBorder="1" applyAlignment="1"/>
    <xf numFmtId="169" fontId="36" fillId="0" borderId="0" xfId="50" applyNumberFormat="1" applyFont="1" applyFill="1" applyBorder="1" applyAlignment="1">
      <alignment horizontal="center"/>
    </xf>
    <xf numFmtId="0" fontId="36" fillId="0" borderId="40" xfId="50" applyFont="1" applyFill="1" applyBorder="1" applyAlignment="1">
      <alignment horizontal="right"/>
    </xf>
    <xf numFmtId="6" fontId="36" fillId="0" borderId="41" xfId="50" applyNumberFormat="1" applyFont="1" applyFill="1" applyBorder="1" applyAlignment="1"/>
    <xf numFmtId="0" fontId="36" fillId="0" borderId="43" xfId="50" applyFont="1" applyFill="1" applyBorder="1" applyAlignment="1">
      <alignment horizontal="right"/>
    </xf>
    <xf numFmtId="6" fontId="36" fillId="0" borderId="44" xfId="50" applyNumberFormat="1" applyFont="1" applyFill="1" applyBorder="1" applyAlignment="1"/>
    <xf numFmtId="0" fontId="36" fillId="0" borderId="0" xfId="50" applyFont="1" applyFill="1" applyBorder="1" applyAlignment="1">
      <alignment horizontal="right"/>
    </xf>
    <xf numFmtId="0" fontId="39" fillId="2" borderId="54" xfId="50" applyFont="1" applyBorder="1"/>
    <xf numFmtId="0" fontId="41" fillId="2" borderId="58" xfId="50" applyFont="1" applyBorder="1"/>
    <xf numFmtId="171" fontId="36" fillId="0" borderId="0" xfId="50" applyNumberFormat="1" applyFont="1" applyFill="1" applyBorder="1" applyAlignment="1">
      <alignment horizontal="right"/>
    </xf>
    <xf numFmtId="170" fontId="36" fillId="0" borderId="5" xfId="50" applyNumberFormat="1" applyFont="1" applyFill="1" applyBorder="1" applyAlignment="1"/>
    <xf numFmtId="0" fontId="39" fillId="2" borderId="54" xfId="50" applyFont="1" applyFill="1" applyBorder="1"/>
    <xf numFmtId="49" fontId="36" fillId="2" borderId="58" xfId="50" applyNumberFormat="1" applyFont="1" applyFill="1" applyBorder="1" applyAlignment="1"/>
    <xf numFmtId="0" fontId="42" fillId="7" borderId="10" xfId="50" applyFont="1" applyFill="1" applyBorder="1" applyAlignment="1">
      <alignment horizontal="left" vertical="top"/>
    </xf>
    <xf numFmtId="0" fontId="43" fillId="7" borderId="0" xfId="50" applyFont="1" applyFill="1" applyBorder="1" applyAlignment="1">
      <alignment horizontal="left" vertical="top"/>
    </xf>
    <xf numFmtId="0" fontId="36" fillId="2" borderId="30" xfId="50" applyFont="1" applyFill="1" applyBorder="1" applyAlignment="1">
      <alignment horizontal="right"/>
    </xf>
    <xf numFmtId="0" fontId="36" fillId="0" borderId="30" xfId="50" applyFont="1" applyFill="1" applyBorder="1" applyAlignment="1">
      <alignment horizontal="right"/>
    </xf>
    <xf numFmtId="6" fontId="36" fillId="0" borderId="31" xfId="50" applyNumberFormat="1" applyFont="1" applyFill="1" applyBorder="1" applyAlignment="1"/>
    <xf numFmtId="0" fontId="36" fillId="2" borderId="24" xfId="50" applyFont="1" applyFill="1" applyBorder="1" applyAlignment="1">
      <alignment horizontal="right"/>
    </xf>
    <xf numFmtId="6" fontId="36" fillId="2" borderId="46" xfId="50" applyNumberFormat="1" applyFont="1" applyFill="1" applyBorder="1" applyAlignment="1"/>
    <xf numFmtId="0" fontId="36" fillId="2" borderId="4" xfId="50" applyFont="1" applyFill="1" applyBorder="1" applyAlignment="1">
      <alignment horizontal="right"/>
    </xf>
    <xf numFmtId="6" fontId="36" fillId="2" borderId="7" xfId="50" applyNumberFormat="1" applyFont="1" applyFill="1" applyBorder="1" applyAlignment="1"/>
    <xf numFmtId="0" fontId="36" fillId="9" borderId="0" xfId="50" applyFont="1" applyFill="1" applyBorder="1"/>
    <xf numFmtId="6" fontId="36" fillId="9" borderId="0" xfId="50" applyNumberFormat="1" applyFont="1" applyFill="1" applyBorder="1"/>
    <xf numFmtId="0" fontId="41" fillId="2" borderId="0" xfId="50" applyFont="1"/>
    <xf numFmtId="0" fontId="42" fillId="7" borderId="12" xfId="50" applyFont="1" applyFill="1" applyBorder="1" applyAlignment="1">
      <alignment horizontal="left" vertical="top"/>
    </xf>
    <xf numFmtId="0" fontId="22" fillId="2" borderId="0" xfId="50" applyFont="1" applyFill="1" applyBorder="1" applyAlignment="1">
      <alignment horizontal="left" vertical="center"/>
    </xf>
    <xf numFmtId="0" fontId="11" fillId="2" borderId="0" xfId="50" applyFont="1" applyFill="1" applyBorder="1" applyAlignment="1">
      <alignment horizontal="center"/>
    </xf>
    <xf numFmtId="0" fontId="11" fillId="2" borderId="0" xfId="50" applyFont="1" applyFill="1" applyBorder="1" applyAlignment="1">
      <alignment horizontal="right"/>
    </xf>
    <xf numFmtId="10" fontId="19" fillId="7" borderId="0" xfId="50" applyNumberFormat="1" applyFont="1" applyFill="1"/>
    <xf numFmtId="0" fontId="3" fillId="2" borderId="0" xfId="50" applyFont="1"/>
    <xf numFmtId="14" fontId="1" fillId="2" borderId="0" xfId="50" applyNumberFormat="1" applyAlignment="1">
      <alignment horizontal="center"/>
    </xf>
    <xf numFmtId="10" fontId="18" fillId="5" borderId="15" xfId="50" applyNumberFormat="1" applyFont="1" applyFill="1" applyBorder="1" applyAlignment="1">
      <alignment horizontal="center"/>
    </xf>
    <xf numFmtId="8" fontId="3" fillId="2" borderId="21" xfId="50" applyNumberFormat="1" applyFont="1" applyFill="1" applyBorder="1" applyAlignment="1">
      <alignment horizontal="center" vertical="center"/>
    </xf>
    <xf numFmtId="0" fontId="1" fillId="2" borderId="13" xfId="50" applyBorder="1"/>
    <xf numFmtId="2" fontId="1" fillId="2" borderId="0" xfId="50" applyNumberFormat="1"/>
    <xf numFmtId="10" fontId="19" fillId="2" borderId="0" xfId="50" applyNumberFormat="1" applyFont="1"/>
    <xf numFmtId="172" fontId="19" fillId="7" borderId="0" xfId="50" applyNumberFormat="1" applyFont="1" applyFill="1"/>
    <xf numFmtId="0" fontId="44" fillId="2" borderId="0" xfId="50" applyFont="1"/>
    <xf numFmtId="0" fontId="45" fillId="2" borderId="0" xfId="50" applyFont="1"/>
    <xf numFmtId="14" fontId="44" fillId="2" borderId="0" xfId="50" applyNumberFormat="1" applyFont="1" applyAlignment="1">
      <alignment horizontal="center"/>
    </xf>
    <xf numFmtId="0" fontId="46" fillId="5" borderId="3" xfId="50" applyFont="1" applyFill="1" applyBorder="1" applyAlignment="1">
      <alignment horizontal="center" vertical="center" wrapText="1"/>
    </xf>
    <xf numFmtId="10" fontId="46" fillId="5" borderId="3" xfId="50" applyNumberFormat="1" applyFont="1" applyFill="1" applyBorder="1" applyAlignment="1">
      <alignment horizontal="center" vertical="center" wrapText="1"/>
    </xf>
    <xf numFmtId="0" fontId="46" fillId="5" borderId="2" xfId="50" applyFont="1" applyFill="1" applyBorder="1" applyAlignment="1">
      <alignment horizontal="center" vertical="center" wrapText="1"/>
    </xf>
    <xf numFmtId="0" fontId="46" fillId="5" borderId="5" xfId="50" applyFont="1" applyFill="1" applyBorder="1" applyAlignment="1">
      <alignment horizontal="center" vertical="center" wrapText="1"/>
    </xf>
    <xf numFmtId="0" fontId="46" fillId="5" borderId="0" xfId="50" applyFont="1" applyFill="1" applyBorder="1" applyAlignment="1">
      <alignment horizontal="center" vertical="center" wrapText="1"/>
    </xf>
    <xf numFmtId="0" fontId="44" fillId="5" borderId="0" xfId="50" applyFont="1" applyFill="1" applyBorder="1" applyAlignment="1">
      <alignment vertical="center" wrapText="1"/>
    </xf>
    <xf numFmtId="0" fontId="44" fillId="5" borderId="7" xfId="50" applyFont="1" applyFill="1" applyBorder="1" applyAlignment="1">
      <alignment vertical="center" wrapText="1"/>
    </xf>
    <xf numFmtId="0" fontId="46" fillId="5" borderId="7" xfId="50" applyFont="1" applyFill="1" applyBorder="1" applyAlignment="1">
      <alignment horizontal="center" vertical="center" wrapText="1"/>
    </xf>
    <xf numFmtId="0" fontId="44" fillId="5" borderId="4" xfId="50" applyFont="1" applyFill="1" applyBorder="1" applyAlignment="1">
      <alignment vertical="center" wrapText="1"/>
    </xf>
    <xf numFmtId="10" fontId="47" fillId="5" borderId="15" xfId="50" applyNumberFormat="1" applyFont="1" applyFill="1" applyBorder="1" applyAlignment="1">
      <alignment horizontal="center"/>
    </xf>
    <xf numFmtId="0" fontId="48" fillId="2" borderId="6" xfId="50" applyFont="1" applyBorder="1" applyAlignment="1">
      <alignment vertical="center" wrapText="1"/>
    </xf>
    <xf numFmtId="8" fontId="48" fillId="2" borderId="7" xfId="50" applyNumberFormat="1" applyFont="1" applyBorder="1" applyAlignment="1">
      <alignment horizontal="center" vertical="center"/>
    </xf>
    <xf numFmtId="8" fontId="48" fillId="2" borderId="4" xfId="50" applyNumberFormat="1" applyFont="1" applyFill="1" applyBorder="1" applyAlignment="1">
      <alignment horizontal="center" vertical="center"/>
    </xf>
    <xf numFmtId="8" fontId="45" fillId="2" borderId="13" xfId="50" applyNumberFormat="1" applyFont="1" applyFill="1" applyBorder="1" applyAlignment="1">
      <alignment horizontal="center" vertical="center"/>
    </xf>
    <xf numFmtId="0" fontId="48" fillId="2" borderId="6" xfId="50" applyFont="1" applyBorder="1" applyAlignment="1">
      <alignment vertical="center"/>
    </xf>
    <xf numFmtId="0" fontId="48" fillId="2" borderId="7" xfId="50" applyFont="1" applyBorder="1" applyAlignment="1">
      <alignment horizontal="center" vertical="center"/>
    </xf>
    <xf numFmtId="8" fontId="44" fillId="2" borderId="0" xfId="50" applyNumberFormat="1" applyFont="1"/>
    <xf numFmtId="0" fontId="46" fillId="5" borderId="2" xfId="50" applyFont="1" applyFill="1" applyBorder="1" applyAlignment="1">
      <alignment horizontal="center" wrapText="1"/>
    </xf>
    <xf numFmtId="0" fontId="44" fillId="5" borderId="4" xfId="50" applyFont="1" applyFill="1" applyBorder="1" applyAlignment="1">
      <alignment horizontal="center" wrapText="1"/>
    </xf>
    <xf numFmtId="8" fontId="45" fillId="2" borderId="13" xfId="50" applyNumberFormat="1" applyFont="1" applyBorder="1" applyAlignment="1">
      <alignment horizontal="center"/>
    </xf>
    <xf numFmtId="8" fontId="45" fillId="4" borderId="13" xfId="50" applyNumberFormat="1" applyFont="1" applyFill="1" applyBorder="1" applyAlignment="1">
      <alignment horizontal="center"/>
    </xf>
    <xf numFmtId="171" fontId="13" fillId="2" borderId="0" xfId="50" applyNumberFormat="1" applyFont="1" applyFill="1" applyBorder="1"/>
    <xf numFmtId="10" fontId="13" fillId="2" borderId="0" xfId="73" applyNumberFormat="1" applyFont="1" applyFill="1" applyBorder="1"/>
    <xf numFmtId="0" fontId="39" fillId="2" borderId="1" xfId="50" applyFont="1" applyFill="1" applyBorder="1"/>
    <xf numFmtId="0" fontId="39" fillId="2" borderId="0" xfId="50" applyFont="1" applyFill="1" applyBorder="1"/>
    <xf numFmtId="0" fontId="40" fillId="2" borderId="11" xfId="50" applyFont="1" applyFill="1" applyBorder="1"/>
    <xf numFmtId="0" fontId="39" fillId="2" borderId="30" xfId="50" applyFont="1" applyBorder="1"/>
    <xf numFmtId="0" fontId="39" fillId="2" borderId="30" xfId="50" applyFont="1" applyFill="1" applyBorder="1"/>
    <xf numFmtId="0" fontId="42" fillId="7" borderId="11" xfId="50" applyFont="1" applyFill="1" applyBorder="1" applyAlignment="1">
      <alignment horizontal="left" vertical="top"/>
    </xf>
    <xf numFmtId="6" fontId="40" fillId="2" borderId="11" xfId="50" applyNumberFormat="1" applyFont="1" applyFill="1" applyBorder="1"/>
    <xf numFmtId="167" fontId="3" fillId="2" borderId="0" xfId="50" applyNumberFormat="1" applyFont="1" applyAlignment="1">
      <alignment horizontal="left" vertical="top"/>
    </xf>
    <xf numFmtId="0" fontId="3" fillId="2" borderId="0" xfId="50" applyFont="1" applyAlignment="1">
      <alignment horizontal="center"/>
    </xf>
    <xf numFmtId="9" fontId="3" fillId="2" borderId="0" xfId="50" applyNumberFormat="1" applyFont="1" applyAlignment="1">
      <alignment horizontal="center"/>
    </xf>
    <xf numFmtId="0" fontId="3" fillId="2" borderId="0" xfId="50" applyFont="1" applyAlignment="1">
      <alignment horizontal="left" wrapText="1"/>
    </xf>
    <xf numFmtId="0" fontId="56" fillId="2" borderId="22" xfId="50" applyFont="1" applyBorder="1"/>
    <xf numFmtId="171" fontId="56" fillId="2" borderId="50" xfId="50" applyNumberFormat="1" applyFont="1" applyBorder="1" applyAlignment="1">
      <alignment horizontal="center"/>
    </xf>
    <xf numFmtId="0" fontId="56" fillId="2" borderId="2" xfId="50" applyFont="1" applyBorder="1"/>
    <xf numFmtId="171" fontId="1" fillId="2" borderId="14" xfId="50" applyNumberFormat="1" applyBorder="1"/>
    <xf numFmtId="171" fontId="1" fillId="2" borderId="0" xfId="50" applyNumberFormat="1"/>
    <xf numFmtId="0" fontId="56" fillId="2" borderId="23" xfId="50" applyFont="1" applyBorder="1"/>
    <xf numFmtId="166" fontId="56" fillId="2" borderId="0" xfId="50" applyNumberFormat="1" applyFont="1" applyBorder="1" applyAlignment="1">
      <alignment horizontal="center"/>
    </xf>
    <xf numFmtId="166" fontId="56" fillId="2" borderId="0" xfId="50" applyNumberFormat="1" applyFont="1" applyFill="1" applyBorder="1" applyAlignment="1">
      <alignment horizontal="center"/>
    </xf>
    <xf numFmtId="0" fontId="56" fillId="2" borderId="0" xfId="50" applyFont="1" applyBorder="1"/>
    <xf numFmtId="166" fontId="1" fillId="2" borderId="6" xfId="50" applyNumberFormat="1" applyBorder="1"/>
    <xf numFmtId="171" fontId="56" fillId="2" borderId="50" xfId="50" applyNumberFormat="1" applyFont="1" applyFill="1" applyBorder="1" applyAlignment="1">
      <alignment horizontal="center"/>
    </xf>
    <xf numFmtId="0" fontId="56" fillId="2" borderId="25" xfId="50" applyFont="1" applyBorder="1"/>
    <xf numFmtId="166" fontId="56" fillId="2" borderId="4" xfId="50" applyNumberFormat="1" applyFont="1" applyBorder="1" applyAlignment="1">
      <alignment horizontal="center"/>
    </xf>
    <xf numFmtId="166" fontId="56" fillId="2" borderId="4" xfId="50" applyNumberFormat="1" applyFont="1" applyFill="1" applyBorder="1" applyAlignment="1">
      <alignment horizontal="center"/>
    </xf>
    <xf numFmtId="0" fontId="56" fillId="2" borderId="4" xfId="50" applyFont="1" applyBorder="1"/>
    <xf numFmtId="0" fontId="56" fillId="2" borderId="2" xfId="50" applyFont="1" applyFill="1" applyBorder="1"/>
    <xf numFmtId="171" fontId="54" fillId="2" borderId="0" xfId="50" applyNumberFormat="1" applyFont="1"/>
    <xf numFmtId="0" fontId="56" fillId="2" borderId="23" xfId="50" applyFont="1" applyBorder="1" applyAlignment="1">
      <alignment wrapText="1"/>
    </xf>
    <xf numFmtId="171" fontId="56" fillId="2" borderId="11" xfId="50" applyNumberFormat="1" applyFont="1" applyBorder="1" applyAlignment="1">
      <alignment horizontal="center"/>
    </xf>
    <xf numFmtId="171" fontId="56" fillId="2" borderId="11" xfId="50" applyNumberFormat="1" applyFont="1" applyFill="1" applyBorder="1" applyAlignment="1">
      <alignment horizontal="center"/>
    </xf>
    <xf numFmtId="171" fontId="1" fillId="2" borderId="15" xfId="50" applyNumberFormat="1" applyBorder="1"/>
    <xf numFmtId="0" fontId="56" fillId="2" borderId="0" xfId="50" applyFont="1" applyAlignment="1">
      <alignment horizontal="right"/>
    </xf>
    <xf numFmtId="166" fontId="56" fillId="2" borderId="0" xfId="50" applyNumberFormat="1" applyFont="1" applyAlignment="1">
      <alignment horizontal="center"/>
    </xf>
    <xf numFmtId="10" fontId="56" fillId="2" borderId="0" xfId="50" applyNumberFormat="1" applyFont="1" applyAlignment="1">
      <alignment horizontal="center"/>
    </xf>
    <xf numFmtId="0" fontId="56" fillId="2" borderId="0" xfId="50" applyFont="1" applyFill="1" applyAlignment="1">
      <alignment horizontal="right"/>
    </xf>
    <xf numFmtId="0" fontId="11" fillId="2" borderId="0" xfId="50" applyFont="1" applyFill="1" applyBorder="1" applyAlignment="1">
      <alignment horizontal="right"/>
    </xf>
    <xf numFmtId="0" fontId="23" fillId="2" borderId="23" xfId="50" applyFont="1" applyFill="1" applyBorder="1" applyAlignment="1">
      <alignment horizontal="left"/>
    </xf>
    <xf numFmtId="168" fontId="11" fillId="10" borderId="3" xfId="2" applyNumberFormat="1" applyFont="1" applyFill="1" applyBorder="1" applyAlignment="1">
      <alignment horizontal="center"/>
    </xf>
    <xf numFmtId="0" fontId="23" fillId="2" borderId="23" xfId="50" applyFont="1" applyFill="1" applyBorder="1" applyAlignment="1">
      <alignment horizontal="center"/>
    </xf>
    <xf numFmtId="0" fontId="11" fillId="2" borderId="73" xfId="50" applyFont="1" applyFill="1" applyBorder="1"/>
    <xf numFmtId="0" fontId="11" fillId="2" borderId="74" xfId="50" applyFont="1" applyFill="1" applyBorder="1" applyAlignment="1">
      <alignment horizontal="center"/>
    </xf>
    <xf numFmtId="0" fontId="11" fillId="2" borderId="75" xfId="50" applyFont="1" applyFill="1" applyBorder="1" applyAlignment="1">
      <alignment horizontal="center"/>
    </xf>
    <xf numFmtId="0" fontId="23" fillId="2" borderId="23" xfId="50" applyFont="1" applyFill="1" applyBorder="1"/>
    <xf numFmtId="6" fontId="23" fillId="2" borderId="5" xfId="50" applyNumberFormat="1" applyFont="1" applyFill="1" applyBorder="1" applyAlignment="1"/>
    <xf numFmtId="0" fontId="23" fillId="2" borderId="39" xfId="50" applyFont="1" applyFill="1" applyBorder="1"/>
    <xf numFmtId="6" fontId="23" fillId="2" borderId="40" xfId="50" applyNumberFormat="1" applyFont="1" applyFill="1" applyBorder="1" applyAlignment="1">
      <alignment horizontal="right"/>
    </xf>
    <xf numFmtId="4" fontId="23" fillId="2" borderId="40" xfId="50" applyNumberFormat="1" applyFont="1" applyFill="1" applyBorder="1" applyAlignment="1">
      <alignment horizontal="center"/>
    </xf>
    <xf numFmtId="6" fontId="23" fillId="2" borderId="41" xfId="50" applyNumberFormat="1" applyFont="1" applyFill="1" applyBorder="1" applyAlignment="1"/>
    <xf numFmtId="0" fontId="11" fillId="2" borderId="23" xfId="50" applyFont="1" applyFill="1" applyBorder="1"/>
    <xf numFmtId="10" fontId="23" fillId="2" borderId="40" xfId="50" applyNumberFormat="1" applyFont="1" applyFill="1" applyBorder="1" applyAlignment="1">
      <alignment horizontal="right"/>
    </xf>
    <xf numFmtId="0" fontId="23" fillId="2" borderId="40" xfId="50" applyFont="1" applyFill="1" applyBorder="1" applyAlignment="1">
      <alignment horizontal="right"/>
    </xf>
    <xf numFmtId="0" fontId="11" fillId="2" borderId="42" xfId="50" applyFont="1" applyFill="1" applyBorder="1"/>
    <xf numFmtId="0" fontId="23" fillId="2" borderId="43" xfId="50" applyFont="1" applyFill="1" applyBorder="1" applyAlignment="1">
      <alignment horizontal="right"/>
    </xf>
    <xf numFmtId="6" fontId="23" fillId="2" borderId="44" xfId="50" applyNumberFormat="1" applyFont="1" applyFill="1" applyBorder="1" applyAlignment="1"/>
    <xf numFmtId="170" fontId="23" fillId="2" borderId="5" xfId="50" applyNumberFormat="1" applyFont="1" applyFill="1" applyBorder="1" applyAlignment="1"/>
    <xf numFmtId="0" fontId="11" fillId="2" borderId="29" xfId="50" applyFont="1" applyFill="1" applyBorder="1"/>
    <xf numFmtId="0" fontId="23" fillId="2" borderId="30" xfId="50" applyFont="1" applyFill="1" applyBorder="1" applyAlignment="1">
      <alignment horizontal="right"/>
    </xf>
    <xf numFmtId="6" fontId="23" fillId="2" borderId="31" xfId="50" applyNumberFormat="1" applyFont="1" applyFill="1" applyBorder="1" applyAlignment="1"/>
    <xf numFmtId="0" fontId="23" fillId="2" borderId="45" xfId="50" applyFont="1" applyFill="1" applyBorder="1"/>
    <xf numFmtId="0" fontId="23" fillId="2" borderId="24" xfId="50" applyFont="1" applyFill="1" applyBorder="1" applyAlignment="1">
      <alignment horizontal="right"/>
    </xf>
    <xf numFmtId="6" fontId="23" fillId="2" borderId="46" xfId="50" applyNumberFormat="1" applyFont="1" applyFill="1" applyBorder="1" applyAlignment="1"/>
    <xf numFmtId="6" fontId="11" fillId="2" borderId="5" xfId="50" applyNumberFormat="1" applyFont="1" applyFill="1" applyBorder="1" applyAlignment="1"/>
    <xf numFmtId="0" fontId="23" fillId="2" borderId="25" xfId="50" applyFont="1" applyFill="1" applyBorder="1"/>
    <xf numFmtId="0" fontId="23" fillId="2" borderId="4" xfId="50" applyFont="1" applyFill="1" applyBorder="1" applyAlignment="1">
      <alignment horizontal="right"/>
    </xf>
    <xf numFmtId="6" fontId="23" fillId="2" borderId="7" xfId="50" applyNumberFormat="1" applyFont="1" applyFill="1" applyBorder="1" applyAlignment="1"/>
    <xf numFmtId="0" fontId="11" fillId="2" borderId="25" xfId="50" applyFont="1" applyFill="1" applyBorder="1"/>
    <xf numFmtId="8" fontId="11" fillId="2" borderId="4" xfId="50" applyNumberFormat="1" applyFont="1" applyFill="1" applyBorder="1" applyAlignment="1">
      <alignment horizontal="right"/>
    </xf>
    <xf numFmtId="0" fontId="11" fillId="2" borderId="4" xfId="50" applyFont="1" applyFill="1" applyBorder="1" applyAlignment="1">
      <alignment horizontal="right"/>
    </xf>
    <xf numFmtId="8" fontId="11" fillId="2" borderId="7" xfId="50" applyNumberFormat="1" applyFont="1" applyFill="1" applyBorder="1" applyAlignment="1"/>
    <xf numFmtId="0" fontId="1" fillId="2" borderId="52" xfId="25" applyBorder="1" applyAlignment="1">
      <alignment horizontal="center" vertical="center"/>
    </xf>
    <xf numFmtId="0" fontId="1" fillId="2" borderId="53" xfId="25" applyBorder="1" applyAlignment="1">
      <alignment horizontal="center" vertical="center"/>
    </xf>
    <xf numFmtId="0" fontId="1" fillId="2" borderId="53" xfId="25" applyBorder="1" applyAlignment="1">
      <alignment horizontal="center" vertical="center" wrapText="1"/>
    </xf>
    <xf numFmtId="0" fontId="1" fillId="2" borderId="56" xfId="25" applyBorder="1" applyAlignment="1">
      <alignment horizontal="center" vertical="center" wrapText="1"/>
    </xf>
    <xf numFmtId="0" fontId="0" fillId="2" borderId="0" xfId="50" applyFont="1"/>
    <xf numFmtId="43" fontId="1" fillId="2" borderId="0" xfId="50" applyNumberFormat="1"/>
    <xf numFmtId="1" fontId="1" fillId="2" borderId="0" xfId="50" applyNumberFormat="1" applyAlignment="1">
      <alignment horizontal="right"/>
    </xf>
    <xf numFmtId="43" fontId="1" fillId="2" borderId="0" xfId="50" applyNumberFormat="1" applyAlignment="1">
      <alignment horizontal="right" vertical="center"/>
    </xf>
    <xf numFmtId="168" fontId="23" fillId="2" borderId="5" xfId="50" applyNumberFormat="1" applyFont="1" applyFill="1" applyBorder="1" applyAlignment="1">
      <alignment horizontal="right"/>
    </xf>
    <xf numFmtId="0" fontId="0" fillId="2" borderId="0" xfId="50" applyFont="1" applyAlignment="1">
      <alignment horizontal="right"/>
    </xf>
    <xf numFmtId="5" fontId="23" fillId="2" borderId="0" xfId="294" applyNumberFormat="1" applyFont="1" applyFill="1" applyBorder="1" applyAlignment="1">
      <alignment horizontal="right"/>
    </xf>
    <xf numFmtId="173" fontId="23" fillId="2" borderId="0" xfId="50" applyNumberFormat="1" applyFont="1" applyFill="1" applyBorder="1" applyAlignment="1">
      <alignment horizontal="center"/>
    </xf>
    <xf numFmtId="166" fontId="23" fillId="2" borderId="5" xfId="50" applyNumberFormat="1" applyFont="1" applyFill="1" applyBorder="1" applyAlignment="1">
      <alignment horizontal="right"/>
    </xf>
    <xf numFmtId="0" fontId="0" fillId="2" borderId="0" xfId="50" applyFont="1" applyAlignment="1">
      <alignment wrapText="1"/>
    </xf>
    <xf numFmtId="166" fontId="1" fillId="2" borderId="0" xfId="50" applyNumberFormat="1"/>
    <xf numFmtId="166" fontId="1" fillId="2" borderId="40" xfId="50" applyNumberFormat="1" applyBorder="1"/>
    <xf numFmtId="0" fontId="0" fillId="2" borderId="40" xfId="50" applyFont="1" applyBorder="1"/>
    <xf numFmtId="0" fontId="0" fillId="2" borderId="0" xfId="50" applyFont="1" applyBorder="1"/>
    <xf numFmtId="166" fontId="1" fillId="2" borderId="0" xfId="50" applyNumberFormat="1" applyBorder="1"/>
    <xf numFmtId="7" fontId="1" fillId="2" borderId="0" xfId="294" applyNumberFormat="1" applyFill="1"/>
    <xf numFmtId="10" fontId="0" fillId="2" borderId="0" xfId="73" applyNumberFormat="1" applyFont="1" applyFill="1" applyBorder="1"/>
    <xf numFmtId="0" fontId="0" fillId="2" borderId="28" xfId="50" applyFont="1" applyBorder="1" applyAlignment="1">
      <alignment horizontal="right"/>
    </xf>
    <xf numFmtId="0" fontId="0" fillId="2" borderId="11" xfId="50" applyFont="1" applyBorder="1" applyAlignment="1">
      <alignment horizontal="right"/>
    </xf>
    <xf numFmtId="43" fontId="1" fillId="2" borderId="28" xfId="50" applyNumberFormat="1" applyBorder="1"/>
    <xf numFmtId="43" fontId="1" fillId="2" borderId="11" xfId="50" applyNumberFormat="1" applyBorder="1"/>
    <xf numFmtId="0" fontId="77" fillId="3" borderId="2" xfId="295" applyFont="1" applyFill="1" applyBorder="1"/>
    <xf numFmtId="0" fontId="78" fillId="3" borderId="3" xfId="295" applyFont="1" applyFill="1" applyBorder="1"/>
    <xf numFmtId="0" fontId="76" fillId="2" borderId="0" xfId="295"/>
    <xf numFmtId="0" fontId="78" fillId="3" borderId="0" xfId="295" applyFont="1" applyFill="1" applyBorder="1"/>
    <xf numFmtId="0" fontId="5" fillId="3" borderId="5" xfId="295" applyFont="1" applyFill="1" applyBorder="1"/>
    <xf numFmtId="0" fontId="79" fillId="3" borderId="4" xfId="295" applyFont="1" applyFill="1" applyBorder="1"/>
    <xf numFmtId="0" fontId="5" fillId="3" borderId="7" xfId="295" applyFont="1" applyFill="1" applyBorder="1"/>
    <xf numFmtId="0" fontId="5" fillId="2" borderId="0" xfId="295" applyFont="1"/>
    <xf numFmtId="0" fontId="80" fillId="35" borderId="0" xfId="67" applyFont="1" applyFill="1"/>
    <xf numFmtId="0" fontId="80" fillId="36" borderId="0" xfId="67" applyFont="1" applyFill="1"/>
    <xf numFmtId="0" fontId="80" fillId="37" borderId="0" xfId="67" applyFont="1" applyFill="1"/>
    <xf numFmtId="0" fontId="80" fillId="38" borderId="0" xfId="67" applyFont="1" applyFill="1"/>
    <xf numFmtId="14" fontId="5" fillId="2" borderId="0" xfId="295" applyNumberFormat="1" applyFont="1"/>
    <xf numFmtId="174" fontId="76" fillId="2" borderId="0" xfId="295" applyNumberFormat="1"/>
    <xf numFmtId="2" fontId="76" fillId="2" borderId="0" xfId="295" applyNumberFormat="1"/>
    <xf numFmtId="0" fontId="5" fillId="2" borderId="0" xfId="8" applyFont="1"/>
    <xf numFmtId="0" fontId="6" fillId="2" borderId="0" xfId="8"/>
    <xf numFmtId="0" fontId="81" fillId="2" borderId="0" xfId="8" applyFont="1"/>
    <xf numFmtId="0" fontId="82" fillId="2" borderId="0" xfId="8" applyFont="1"/>
    <xf numFmtId="0" fontId="6" fillId="2" borderId="76" xfId="8" applyBorder="1"/>
    <xf numFmtId="0" fontId="6" fillId="2" borderId="74" xfId="8" applyBorder="1"/>
    <xf numFmtId="0" fontId="6" fillId="2" borderId="77" xfId="8" applyBorder="1"/>
    <xf numFmtId="0" fontId="6" fillId="2" borderId="9" xfId="8" applyBorder="1"/>
    <xf numFmtId="0" fontId="6" fillId="2" borderId="0" xfId="8" applyBorder="1" applyAlignment="1">
      <alignment horizontal="right"/>
    </xf>
    <xf numFmtId="0" fontId="6" fillId="2" borderId="0" xfId="8" applyBorder="1"/>
    <xf numFmtId="0" fontId="6" fillId="2" borderId="78" xfId="8" applyBorder="1"/>
    <xf numFmtId="0" fontId="83" fillId="2" borderId="78" xfId="8" applyFont="1" applyBorder="1" applyAlignment="1">
      <alignment horizontal="center"/>
    </xf>
    <xf numFmtId="173" fontId="76" fillId="2" borderId="0" xfId="295" applyNumberFormat="1"/>
    <xf numFmtId="174" fontId="76" fillId="2" borderId="79" xfId="295" applyNumberFormat="1" applyBorder="1"/>
    <xf numFmtId="0" fontId="6" fillId="2" borderId="80" xfId="8" applyBorder="1"/>
    <xf numFmtId="174" fontId="6" fillId="2" borderId="78" xfId="8" applyNumberFormat="1" applyBorder="1" applyAlignment="1">
      <alignment horizontal="center"/>
    </xf>
    <xf numFmtId="0" fontId="6" fillId="2" borderId="78" xfId="8" applyBorder="1" applyAlignment="1">
      <alignment horizontal="center"/>
    </xf>
    <xf numFmtId="0" fontId="5" fillId="4" borderId="0" xfId="8" applyFont="1" applyFill="1" applyBorder="1" applyAlignment="1">
      <alignment horizontal="right"/>
    </xf>
    <xf numFmtId="10" fontId="5" fillId="4" borderId="78" xfId="9" applyNumberFormat="1" applyFont="1" applyFill="1" applyBorder="1" applyAlignment="1">
      <alignment horizontal="center"/>
    </xf>
    <xf numFmtId="0" fontId="6" fillId="2" borderId="10" xfId="8" applyBorder="1"/>
    <xf numFmtId="0" fontId="6" fillId="2" borderId="11" xfId="8" applyBorder="1"/>
    <xf numFmtId="0" fontId="6" fillId="2" borderId="12" xfId="8" applyBorder="1"/>
    <xf numFmtId="0" fontId="84" fillId="2" borderId="21" xfId="50" applyFont="1" applyBorder="1"/>
    <xf numFmtId="0" fontId="84" fillId="2" borderId="26" xfId="50" applyFont="1" applyBorder="1"/>
    <xf numFmtId="6" fontId="36" fillId="2" borderId="5" xfId="50" applyNumberFormat="1" applyFont="1" applyFill="1" applyBorder="1" applyAlignment="1"/>
    <xf numFmtId="4" fontId="36" fillId="9" borderId="0" xfId="50" applyNumberFormat="1" applyFont="1" applyFill="1" applyBorder="1" applyAlignment="1">
      <alignment horizontal="right"/>
    </xf>
    <xf numFmtId="0" fontId="6" fillId="2" borderId="9" xfId="8" applyBorder="1" applyAlignment="1">
      <alignment horizontal="right"/>
    </xf>
    <xf numFmtId="0" fontId="6" fillId="2" borderId="0" xfId="8" applyBorder="1" applyAlignment="1">
      <alignment horizontal="right"/>
    </xf>
    <xf numFmtId="171" fontId="1" fillId="2" borderId="14" xfId="50" applyNumberFormat="1" applyBorder="1" applyAlignment="1">
      <alignment horizontal="right" vertical="center"/>
    </xf>
    <xf numFmtId="171" fontId="1" fillId="2" borderId="6" xfId="50" applyNumberFormat="1" applyBorder="1" applyAlignment="1">
      <alignment horizontal="right" vertical="center"/>
    </xf>
    <xf numFmtId="0" fontId="56" fillId="2" borderId="2" xfId="50" applyFont="1" applyBorder="1" applyAlignment="1">
      <alignment horizontal="left" vertical="top" wrapText="1"/>
    </xf>
    <xf numFmtId="0" fontId="56" fillId="2" borderId="4" xfId="50" applyFont="1" applyBorder="1" applyAlignment="1">
      <alignment horizontal="left" vertical="top" wrapText="1"/>
    </xf>
    <xf numFmtId="0" fontId="56" fillId="2" borderId="3" xfId="50" applyFont="1" applyBorder="1" applyAlignment="1">
      <alignment horizontal="left" vertical="center" wrapText="1"/>
    </xf>
    <xf numFmtId="0" fontId="56" fillId="2" borderId="7" xfId="50" applyFont="1" applyBorder="1" applyAlignment="1">
      <alignment horizontal="left" vertical="center" wrapText="1"/>
    </xf>
    <xf numFmtId="0" fontId="56" fillId="2" borderId="5" xfId="50" applyFont="1" applyBorder="1" applyAlignment="1">
      <alignment horizontal="left" vertical="center" wrapText="1"/>
    </xf>
    <xf numFmtId="0" fontId="56" fillId="2" borderId="2" xfId="50" applyFont="1" applyBorder="1" applyAlignment="1">
      <alignment vertical="top" wrapText="1"/>
    </xf>
    <xf numFmtId="0" fontId="56" fillId="2" borderId="4" xfId="50" applyFont="1" applyBorder="1" applyAlignment="1">
      <alignment vertical="top" wrapText="1"/>
    </xf>
    <xf numFmtId="43" fontId="1" fillId="2" borderId="23" xfId="50" applyNumberFormat="1" applyBorder="1" applyAlignment="1">
      <alignment horizontal="right" vertical="center"/>
    </xf>
    <xf numFmtId="43" fontId="1" fillId="2" borderId="28" xfId="50" applyNumberFormat="1" applyBorder="1" applyAlignment="1">
      <alignment horizontal="right" vertical="center"/>
    </xf>
    <xf numFmtId="43" fontId="1" fillId="2" borderId="0" xfId="50" applyNumberFormat="1" applyBorder="1" applyAlignment="1">
      <alignment horizontal="right" vertical="center"/>
    </xf>
    <xf numFmtId="43" fontId="1" fillId="2" borderId="11" xfId="50" applyNumberFormat="1" applyBorder="1" applyAlignment="1">
      <alignment horizontal="right" vertical="center"/>
    </xf>
    <xf numFmtId="0" fontId="24" fillId="8" borderId="21" xfId="50" applyFont="1" applyFill="1" applyBorder="1" applyAlignment="1">
      <alignment horizontal="center" vertical="center"/>
    </xf>
    <xf numFmtId="0" fontId="24" fillId="8" borderId="26" xfId="50" applyFont="1" applyFill="1" applyBorder="1" applyAlignment="1">
      <alignment horizontal="center" vertical="center"/>
    </xf>
    <xf numFmtId="0" fontId="24" fillId="8" borderId="27" xfId="50" applyFont="1" applyFill="1" applyBorder="1" applyAlignment="1">
      <alignment horizontal="center" vertical="center"/>
    </xf>
    <xf numFmtId="0" fontId="11" fillId="2" borderId="2" xfId="50" applyFont="1" applyFill="1" applyBorder="1" applyAlignment="1">
      <alignment horizontal="right"/>
    </xf>
    <xf numFmtId="43" fontId="1" fillId="2" borderId="23" xfId="50" applyNumberFormat="1" applyBorder="1" applyAlignment="1">
      <alignment horizontal="center" vertical="center"/>
    </xf>
    <xf numFmtId="43" fontId="1" fillId="2" borderId="28" xfId="50" applyNumberFormat="1" applyBorder="1" applyAlignment="1">
      <alignment horizontal="center" vertical="center"/>
    </xf>
    <xf numFmtId="43" fontId="1" fillId="2" borderId="0" xfId="50" applyNumberFormat="1" applyBorder="1" applyAlignment="1">
      <alignment horizontal="center" vertical="center"/>
    </xf>
    <xf numFmtId="43" fontId="1" fillId="2" borderId="11" xfId="50" applyNumberFormat="1" applyBorder="1" applyAlignment="1">
      <alignment horizontal="center" vertical="center"/>
    </xf>
    <xf numFmtId="0" fontId="18" fillId="5" borderId="14" xfId="50" applyFont="1" applyFill="1" applyBorder="1" applyAlignment="1">
      <alignment horizontal="center" vertical="center" wrapText="1"/>
    </xf>
    <xf numFmtId="0" fontId="18" fillId="5" borderId="15" xfId="50" applyFont="1" applyFill="1" applyBorder="1" applyAlignment="1">
      <alignment horizontal="center" vertical="center" wrapText="1"/>
    </xf>
    <xf numFmtId="0" fontId="18" fillId="5" borderId="6" xfId="50" applyFont="1" applyFill="1" applyBorder="1" applyAlignment="1">
      <alignment horizontal="center" vertical="center" wrapText="1"/>
    </xf>
    <xf numFmtId="0" fontId="46" fillId="5" borderId="15" xfId="50" applyFont="1" applyFill="1" applyBorder="1" applyAlignment="1">
      <alignment horizontal="center" vertical="center" wrapText="1"/>
    </xf>
    <xf numFmtId="0" fontId="46" fillId="5" borderId="14" xfId="50" applyFont="1" applyFill="1" applyBorder="1" applyAlignment="1">
      <alignment horizontal="center" vertical="center" wrapText="1"/>
    </xf>
    <xf numFmtId="0" fontId="46" fillId="5" borderId="6" xfId="50" applyFont="1" applyFill="1" applyBorder="1" applyAlignment="1">
      <alignment horizontal="center" vertical="center" wrapText="1"/>
    </xf>
    <xf numFmtId="0" fontId="47" fillId="5" borderId="14" xfId="50" applyFont="1" applyFill="1" applyBorder="1" applyAlignment="1">
      <alignment horizontal="center" vertical="center" wrapText="1"/>
    </xf>
    <xf numFmtId="0" fontId="47" fillId="5" borderId="15" xfId="50" applyFont="1" applyFill="1" applyBorder="1" applyAlignment="1">
      <alignment horizontal="center" vertical="center" wrapText="1"/>
    </xf>
    <xf numFmtId="0" fontId="45" fillId="2" borderId="4" xfId="50" applyFont="1" applyBorder="1" applyAlignment="1">
      <alignment horizontal="center"/>
    </xf>
    <xf numFmtId="0" fontId="46" fillId="5" borderId="15" xfId="50" applyFont="1" applyFill="1" applyBorder="1" applyAlignment="1">
      <alignment horizontal="center" wrapText="1"/>
    </xf>
    <xf numFmtId="0" fontId="22" fillId="2" borderId="0" xfId="50" applyFont="1" applyFill="1" applyBorder="1" applyAlignment="1">
      <alignment horizontal="left" vertical="center"/>
    </xf>
    <xf numFmtId="0" fontId="10" fillId="8" borderId="21" xfId="50" applyFont="1" applyFill="1" applyBorder="1" applyAlignment="1">
      <alignment horizontal="center" vertical="center"/>
    </xf>
    <xf numFmtId="0" fontId="10" fillId="8" borderId="26" xfId="50" applyFont="1" applyFill="1" applyBorder="1" applyAlignment="1">
      <alignment horizontal="center" vertical="center"/>
    </xf>
    <xf numFmtId="0" fontId="10" fillId="8" borderId="27" xfId="50" applyFont="1" applyFill="1" applyBorder="1" applyAlignment="1">
      <alignment horizontal="center" vertical="center"/>
    </xf>
    <xf numFmtId="0" fontId="25" fillId="2" borderId="14" xfId="50" applyFont="1" applyBorder="1" applyAlignment="1">
      <alignment horizontal="center" vertical="center" wrapText="1"/>
    </xf>
    <xf numFmtId="0" fontId="25" fillId="2" borderId="15" xfId="50" applyFont="1" applyBorder="1" applyAlignment="1">
      <alignment horizontal="center" vertical="center" wrapText="1"/>
    </xf>
    <xf numFmtId="0" fontId="25" fillId="2" borderId="6" xfId="50" applyFont="1" applyBorder="1" applyAlignment="1">
      <alignment horizontal="center" vertical="center" wrapText="1"/>
    </xf>
    <xf numFmtId="0" fontId="37" fillId="2" borderId="23" xfId="50" applyFont="1" applyFill="1" applyBorder="1" applyAlignment="1">
      <alignment horizontal="center"/>
    </xf>
    <xf numFmtId="0" fontId="37" fillId="2" borderId="0" xfId="50" applyFont="1" applyFill="1" applyBorder="1" applyAlignment="1">
      <alignment horizontal="center"/>
    </xf>
    <xf numFmtId="0" fontId="11" fillId="2" borderId="0" xfId="50" applyFont="1" applyFill="1" applyBorder="1" applyAlignment="1">
      <alignment horizontal="center"/>
    </xf>
    <xf numFmtId="0" fontId="38" fillId="2" borderId="9" xfId="50" applyFont="1" applyFill="1" applyBorder="1" applyAlignment="1">
      <alignment horizontal="center"/>
    </xf>
    <xf numFmtId="0" fontId="38" fillId="2" borderId="5" xfId="50" applyFont="1" applyFill="1" applyBorder="1" applyAlignment="1">
      <alignment horizontal="center"/>
    </xf>
    <xf numFmtId="0" fontId="24" fillId="2" borderId="0" xfId="50" applyFont="1" applyFill="1" applyBorder="1" applyAlignment="1">
      <alignment horizontal="center" vertical="center"/>
    </xf>
    <xf numFmtId="0" fontId="11" fillId="2" borderId="0" xfId="50" applyFont="1" applyFill="1" applyBorder="1" applyAlignment="1">
      <alignment horizontal="right"/>
    </xf>
    <xf numFmtId="0" fontId="38" fillId="2" borderId="0" xfId="50" applyFont="1" applyFill="1" applyBorder="1" applyAlignment="1">
      <alignment horizontal="center"/>
    </xf>
    <xf numFmtId="0" fontId="36" fillId="0" borderId="23" xfId="50" applyFont="1" applyFill="1" applyBorder="1" applyAlignment="1">
      <alignment horizontal="left"/>
    </xf>
    <xf numFmtId="0" fontId="37" fillId="0" borderId="2" xfId="50" applyFont="1" applyFill="1" applyBorder="1" applyAlignment="1">
      <alignment horizontal="right"/>
    </xf>
    <xf numFmtId="168" fontId="37" fillId="0" borderId="3" xfId="2" applyNumberFormat="1" applyFont="1" applyFill="1" applyBorder="1" applyAlignment="1">
      <alignment horizontal="center"/>
    </xf>
    <xf numFmtId="0" fontId="36" fillId="0" borderId="23" xfId="50" applyFont="1" applyFill="1" applyBorder="1" applyAlignment="1">
      <alignment horizontal="center"/>
    </xf>
    <xf numFmtId="0" fontId="36" fillId="0" borderId="5" xfId="50" applyFont="1" applyFill="1" applyBorder="1" applyAlignment="1">
      <alignment horizontal="right"/>
    </xf>
    <xf numFmtId="0" fontId="37" fillId="0" borderId="29" xfId="50" applyFont="1" applyFill="1" applyBorder="1"/>
    <xf numFmtId="0" fontId="37" fillId="0" borderId="30" xfId="50" applyFont="1" applyFill="1" applyBorder="1" applyAlignment="1">
      <alignment horizontal="center"/>
    </xf>
    <xf numFmtId="0" fontId="37" fillId="0" borderId="31" xfId="50" applyFont="1" applyFill="1" applyBorder="1" applyAlignment="1">
      <alignment horizontal="center"/>
    </xf>
    <xf numFmtId="0" fontId="36" fillId="0" borderId="23" xfId="50" applyFont="1" applyFill="1" applyBorder="1"/>
    <xf numFmtId="6" fontId="36" fillId="0" borderId="0" xfId="50" applyNumberFormat="1" applyFont="1" applyFill="1" applyBorder="1" applyAlignment="1">
      <alignment horizontal="right"/>
    </xf>
    <xf numFmtId="0" fontId="36" fillId="0" borderId="28" xfId="50" applyFont="1" applyFill="1" applyBorder="1"/>
    <xf numFmtId="6" fontId="36" fillId="0" borderId="11" xfId="50" applyNumberFormat="1" applyFont="1" applyFill="1" applyBorder="1" applyAlignment="1">
      <alignment horizontal="right"/>
    </xf>
    <xf numFmtId="0" fontId="37" fillId="0" borderId="23" xfId="50" applyFont="1" applyFill="1" applyBorder="1"/>
    <xf numFmtId="0" fontId="38" fillId="0" borderId="39" xfId="50" applyFont="1" applyFill="1" applyBorder="1"/>
    <xf numFmtId="10" fontId="36" fillId="0" borderId="40" xfId="50" applyNumberFormat="1" applyFont="1" applyFill="1" applyBorder="1" applyAlignment="1">
      <alignment horizontal="right"/>
    </xf>
    <xf numFmtId="0" fontId="37" fillId="0" borderId="42" xfId="50" applyFont="1" applyFill="1" applyBorder="1"/>
    <xf numFmtId="10" fontId="36" fillId="0" borderId="0" xfId="50" applyNumberFormat="1" applyFont="1" applyFill="1" applyBorder="1" applyAlignment="1">
      <alignment horizontal="right"/>
    </xf>
    <xf numFmtId="0" fontId="39" fillId="0" borderId="9" xfId="50" applyFont="1" applyFill="1" applyBorder="1"/>
    <xf numFmtId="10" fontId="39" fillId="0" borderId="0" xfId="50" applyNumberFormat="1" applyFont="1" applyFill="1" applyBorder="1" applyAlignment="1">
      <alignment horizontal="right"/>
    </xf>
    <xf numFmtId="170" fontId="39" fillId="0" borderId="0" xfId="50" applyNumberFormat="1" applyFont="1" applyFill="1" applyBorder="1" applyAlignment="1">
      <alignment horizontal="right"/>
    </xf>
    <xf numFmtId="0" fontId="40" fillId="0" borderId="10" xfId="50" applyFont="1" applyFill="1" applyBorder="1"/>
    <xf numFmtId="170" fontId="39" fillId="0" borderId="34" xfId="50" applyNumberFormat="1" applyFont="1" applyFill="1" applyBorder="1" applyAlignment="1">
      <alignment horizontal="right"/>
    </xf>
    <xf numFmtId="0" fontId="39" fillId="0" borderId="54" xfId="50" applyFont="1" applyFill="1" applyBorder="1"/>
    <xf numFmtId="10" fontId="39" fillId="0" borderId="30" xfId="50" applyNumberFormat="1" applyFont="1" applyFill="1" applyBorder="1"/>
    <xf numFmtId="10" fontId="39" fillId="0" borderId="58" xfId="50" applyNumberFormat="1" applyFont="1" applyFill="1" applyBorder="1" applyAlignment="1">
      <alignment horizontal="right"/>
    </xf>
    <xf numFmtId="0" fontId="42" fillId="0" borderId="10" xfId="50" applyFont="1" applyFill="1" applyBorder="1" applyAlignment="1">
      <alignment horizontal="left" vertical="top"/>
    </xf>
    <xf numFmtId="10" fontId="42" fillId="0" borderId="12" xfId="50" applyNumberFormat="1" applyFont="1" applyFill="1" applyBorder="1" applyAlignment="1">
      <alignment horizontal="right" vertical="top"/>
    </xf>
    <xf numFmtId="44" fontId="39" fillId="0" borderId="34" xfId="50" applyNumberFormat="1" applyFont="1" applyFill="1" applyBorder="1" applyAlignment="1">
      <alignment horizontal="right"/>
    </xf>
    <xf numFmtId="0" fontId="36" fillId="0" borderId="45" xfId="50" applyFont="1" applyFill="1" applyBorder="1"/>
    <xf numFmtId="0" fontId="36" fillId="0" borderId="24" xfId="50" applyFont="1" applyFill="1" applyBorder="1" applyAlignment="1">
      <alignment horizontal="right"/>
    </xf>
    <xf numFmtId="6" fontId="36" fillId="0" borderId="46" xfId="50" applyNumberFormat="1" applyFont="1" applyFill="1" applyBorder="1" applyAlignment="1"/>
    <xf numFmtId="0" fontId="36" fillId="0" borderId="25" xfId="50" applyFont="1" applyFill="1" applyBorder="1"/>
    <xf numFmtId="0" fontId="36" fillId="0" borderId="4" xfId="50" applyFont="1" applyFill="1" applyBorder="1" applyAlignment="1">
      <alignment horizontal="right"/>
    </xf>
    <xf numFmtId="6" fontId="36" fillId="0" borderId="7" xfId="50" applyNumberFormat="1" applyFont="1" applyFill="1" applyBorder="1" applyAlignment="1"/>
    <xf numFmtId="0" fontId="37" fillId="0" borderId="25" xfId="50" applyFont="1" applyFill="1" applyBorder="1"/>
    <xf numFmtId="8" fontId="37" fillId="0" borderId="4" xfId="50" applyNumberFormat="1" applyFont="1" applyFill="1" applyBorder="1" applyAlignment="1">
      <alignment horizontal="right"/>
    </xf>
    <xf numFmtId="0" fontId="37" fillId="0" borderId="4" xfId="50" applyFont="1" applyFill="1" applyBorder="1" applyAlignment="1">
      <alignment horizontal="right"/>
    </xf>
    <xf numFmtId="8" fontId="37" fillId="4" borderId="7" xfId="50" applyNumberFormat="1" applyFont="1" applyFill="1" applyBorder="1" applyAlignment="1"/>
    <xf numFmtId="6" fontId="84" fillId="4" borderId="27" xfId="50" applyNumberFormat="1" applyFont="1" applyFill="1" applyBorder="1"/>
  </cellXfs>
  <cellStyles count="5184">
    <cellStyle name="_Table" xfId="725"/>
    <cellStyle name="0000" xfId="726"/>
    <cellStyle name="000000" xfId="727"/>
    <cellStyle name="000000 2" xfId="728"/>
    <cellStyle name="20% - Accent1" xfId="304" builtinId="30" customBuiltin="1"/>
    <cellStyle name="20% - Accent1 2" xfId="74"/>
    <cellStyle name="20% - Accent1 2 10" xfId="4073"/>
    <cellStyle name="20% - Accent1 2 11" xfId="354"/>
    <cellStyle name="20% - Accent1 2 2" xfId="355"/>
    <cellStyle name="20% - Accent1 2 2 2" xfId="513"/>
    <cellStyle name="20% - Accent1 2 2 2 2" xfId="3937"/>
    <cellStyle name="20% - Accent1 2 2 2 2 2" xfId="4923"/>
    <cellStyle name="20% - Accent1 2 2 2 3" xfId="3430"/>
    <cellStyle name="20% - Accent1 2 2 2 3 2" xfId="4755"/>
    <cellStyle name="20% - Accent1 2 2 2 4" xfId="4157"/>
    <cellStyle name="20% - Accent1 2 2 3" xfId="3615"/>
    <cellStyle name="20% - Accent1 2 2 3 2" xfId="4829"/>
    <cellStyle name="20% - Accent1 2 2 4" xfId="730"/>
    <cellStyle name="20% - Accent1 2 2 4 2" xfId="4246"/>
    <cellStyle name="20% - Accent1 2 2 5" xfId="4074"/>
    <cellStyle name="20% - Accent1 2 3" xfId="512"/>
    <cellStyle name="20% - Accent1 2 3 2" xfId="692"/>
    <cellStyle name="20% - Accent1 2 3 3" xfId="3429"/>
    <cellStyle name="20% - Accent1 2 3 3 2" xfId="4754"/>
    <cellStyle name="20% - Accent1 2 3 4" xfId="4156"/>
    <cellStyle name="20% - Accent1 2 4" xfId="618"/>
    <cellStyle name="20% - Accent1 2 4 2" xfId="647"/>
    <cellStyle name="20% - Accent1 2 4 2 2" xfId="3963"/>
    <cellStyle name="20% - Accent1 2 4 2 2 2" xfId="4949"/>
    <cellStyle name="20% - Accent1 2 4 2 3" xfId="3543"/>
    <cellStyle name="20% - Accent1 2 4 2 3 2" xfId="4809"/>
    <cellStyle name="20% - Accent1 2 4 2 4" xfId="4226"/>
    <cellStyle name="20% - Accent1 2 4 3" xfId="3523"/>
    <cellStyle name="20% - Accent1 2 4 4" xfId="3616"/>
    <cellStyle name="20% - Accent1 2 4 4 2" xfId="4830"/>
    <cellStyle name="20% - Accent1 2 4 5" xfId="731"/>
    <cellStyle name="20% - Accent1 2 4 5 2" xfId="4247"/>
    <cellStyle name="20% - Accent1 2 5" xfId="732"/>
    <cellStyle name="20% - Accent1 2 5 2" xfId="4248"/>
    <cellStyle name="20% - Accent1 2 6" xfId="733"/>
    <cellStyle name="20% - Accent1 2 7" xfId="734"/>
    <cellStyle name="20% - Accent1 2 8" xfId="3614"/>
    <cellStyle name="20% - Accent1 2 8 2" xfId="4828"/>
    <cellStyle name="20% - Accent1 2 9" xfId="729"/>
    <cellStyle name="20% - Accent1 2 9 2" xfId="4245"/>
    <cellStyle name="20% - Accent1 3" xfId="356"/>
    <cellStyle name="20% - Accent1 3 2" xfId="514"/>
    <cellStyle name="20% - Accent1 3 2 2" xfId="3431"/>
    <cellStyle name="20% - Accent1 3 2 2 2" xfId="4756"/>
    <cellStyle name="20% - Accent1 3 2 3" xfId="3618"/>
    <cellStyle name="20% - Accent1 3 2 4" xfId="736"/>
    <cellStyle name="20% - Accent1 3 2 5" xfId="4158"/>
    <cellStyle name="20% - Accent1 3 3" xfId="737"/>
    <cellStyle name="20% - Accent1 3 3 2" xfId="4249"/>
    <cellStyle name="20% - Accent1 3 4" xfId="3617"/>
    <cellStyle name="20% - Accent1 3 5" xfId="735"/>
    <cellStyle name="20% - Accent1 3 6" xfId="4075"/>
    <cellStyle name="20% - Accent1 4" xfId="357"/>
    <cellStyle name="20% - Accent1 4 2" xfId="515"/>
    <cellStyle name="20% - Accent1 4 2 2" xfId="3938"/>
    <cellStyle name="20% - Accent1 4 2 2 2" xfId="4924"/>
    <cellStyle name="20% - Accent1 4 2 3" xfId="3432"/>
    <cellStyle name="20% - Accent1 4 2 3 2" xfId="4757"/>
    <cellStyle name="20% - Accent1 4 2 4" xfId="4159"/>
    <cellStyle name="20% - Accent1 4 3" xfId="3396"/>
    <cellStyle name="20% - Accent1 4 3 2" xfId="4734"/>
    <cellStyle name="20% - Accent1 4 4" xfId="3619"/>
    <cellStyle name="20% - Accent1 4 5" xfId="738"/>
    <cellStyle name="20% - Accent1 4 6" xfId="4076"/>
    <cellStyle name="20% - Accent1 5" xfId="448"/>
    <cellStyle name="20% - Accent1 6" xfId="739"/>
    <cellStyle name="20% - Accent1 7" xfId="4028"/>
    <cellStyle name="20% - Accent2" xfId="308" builtinId="34" customBuiltin="1"/>
    <cellStyle name="20% - Accent2 2" xfId="75"/>
    <cellStyle name="20% - Accent2 2 10" xfId="4077"/>
    <cellStyle name="20% - Accent2 2 11" xfId="358"/>
    <cellStyle name="20% - Accent2 2 2" xfId="359"/>
    <cellStyle name="20% - Accent2 2 2 2" xfId="517"/>
    <cellStyle name="20% - Accent2 2 2 2 2" xfId="3939"/>
    <cellStyle name="20% - Accent2 2 2 2 2 2" xfId="4925"/>
    <cellStyle name="20% - Accent2 2 2 2 3" xfId="3434"/>
    <cellStyle name="20% - Accent2 2 2 2 3 2" xfId="4759"/>
    <cellStyle name="20% - Accent2 2 2 2 4" xfId="4161"/>
    <cellStyle name="20% - Accent2 2 2 3" xfId="3621"/>
    <cellStyle name="20% - Accent2 2 2 3 2" xfId="4832"/>
    <cellStyle name="20% - Accent2 2 2 4" xfId="741"/>
    <cellStyle name="20% - Accent2 2 2 4 2" xfId="4251"/>
    <cellStyle name="20% - Accent2 2 2 5" xfId="4078"/>
    <cellStyle name="20% - Accent2 2 3" xfId="516"/>
    <cellStyle name="20% - Accent2 2 3 2" xfId="693"/>
    <cellStyle name="20% - Accent2 2 3 3" xfId="3433"/>
    <cellStyle name="20% - Accent2 2 3 3 2" xfId="4758"/>
    <cellStyle name="20% - Accent2 2 3 4" xfId="4160"/>
    <cellStyle name="20% - Accent2 2 4" xfId="617"/>
    <cellStyle name="20% - Accent2 2 4 2" xfId="648"/>
    <cellStyle name="20% - Accent2 2 4 2 2" xfId="3964"/>
    <cellStyle name="20% - Accent2 2 4 2 2 2" xfId="4950"/>
    <cellStyle name="20% - Accent2 2 4 2 3" xfId="3544"/>
    <cellStyle name="20% - Accent2 2 4 2 3 2" xfId="4810"/>
    <cellStyle name="20% - Accent2 2 4 2 4" xfId="4227"/>
    <cellStyle name="20% - Accent2 2 4 3" xfId="3522"/>
    <cellStyle name="20% - Accent2 2 4 4" xfId="3622"/>
    <cellStyle name="20% - Accent2 2 4 4 2" xfId="4833"/>
    <cellStyle name="20% - Accent2 2 4 5" xfId="742"/>
    <cellStyle name="20% - Accent2 2 4 5 2" xfId="4252"/>
    <cellStyle name="20% - Accent2 2 5" xfId="743"/>
    <cellStyle name="20% - Accent2 2 5 2" xfId="4253"/>
    <cellStyle name="20% - Accent2 2 6" xfId="744"/>
    <cellStyle name="20% - Accent2 2 7" xfId="745"/>
    <cellStyle name="20% - Accent2 2 8" xfId="3620"/>
    <cellStyle name="20% - Accent2 2 8 2" xfId="4831"/>
    <cellStyle name="20% - Accent2 2 9" xfId="740"/>
    <cellStyle name="20% - Accent2 2 9 2" xfId="4250"/>
    <cellStyle name="20% - Accent2 3" xfId="360"/>
    <cellStyle name="20% - Accent2 3 2" xfId="518"/>
    <cellStyle name="20% - Accent2 3 2 2" xfId="3435"/>
    <cellStyle name="20% - Accent2 3 2 2 2" xfId="4760"/>
    <cellStyle name="20% - Accent2 3 2 3" xfId="3624"/>
    <cellStyle name="20% - Accent2 3 2 4" xfId="747"/>
    <cellStyle name="20% - Accent2 3 2 5" xfId="4162"/>
    <cellStyle name="20% - Accent2 3 3" xfId="748"/>
    <cellStyle name="20% - Accent2 3 3 2" xfId="4254"/>
    <cellStyle name="20% - Accent2 3 4" xfId="3623"/>
    <cellStyle name="20% - Accent2 3 5" xfId="746"/>
    <cellStyle name="20% - Accent2 3 6" xfId="4079"/>
    <cellStyle name="20% - Accent2 4" xfId="361"/>
    <cellStyle name="20% - Accent2 4 2" xfId="519"/>
    <cellStyle name="20% - Accent2 4 2 2" xfId="3940"/>
    <cellStyle name="20% - Accent2 4 2 2 2" xfId="4926"/>
    <cellStyle name="20% - Accent2 4 2 3" xfId="3436"/>
    <cellStyle name="20% - Accent2 4 2 3 2" xfId="4761"/>
    <cellStyle name="20% - Accent2 4 2 4" xfId="4163"/>
    <cellStyle name="20% - Accent2 4 3" xfId="3397"/>
    <cellStyle name="20% - Accent2 4 3 2" xfId="4735"/>
    <cellStyle name="20% - Accent2 4 4" xfId="3625"/>
    <cellStyle name="20% - Accent2 4 5" xfId="749"/>
    <cellStyle name="20% - Accent2 4 6" xfId="4080"/>
    <cellStyle name="20% - Accent2 5" xfId="449"/>
    <cellStyle name="20% - Accent2 6" xfId="750"/>
    <cellStyle name="20% - Accent2 7" xfId="4029"/>
    <cellStyle name="20% - Accent3" xfId="312" builtinId="38" customBuiltin="1"/>
    <cellStyle name="20% - Accent3 2" xfId="76"/>
    <cellStyle name="20% - Accent3 2 10" xfId="4081"/>
    <cellStyle name="20% - Accent3 2 11" xfId="362"/>
    <cellStyle name="20% - Accent3 2 2" xfId="363"/>
    <cellStyle name="20% - Accent3 2 2 2" xfId="521"/>
    <cellStyle name="20% - Accent3 2 2 2 2" xfId="3941"/>
    <cellStyle name="20% - Accent3 2 2 2 2 2" xfId="4927"/>
    <cellStyle name="20% - Accent3 2 2 2 3" xfId="3438"/>
    <cellStyle name="20% - Accent3 2 2 2 3 2" xfId="4763"/>
    <cellStyle name="20% - Accent3 2 2 2 4" xfId="4165"/>
    <cellStyle name="20% - Accent3 2 2 3" xfId="3627"/>
    <cellStyle name="20% - Accent3 2 2 3 2" xfId="4835"/>
    <cellStyle name="20% - Accent3 2 2 4" xfId="752"/>
    <cellStyle name="20% - Accent3 2 2 4 2" xfId="4256"/>
    <cellStyle name="20% - Accent3 2 2 5" xfId="4082"/>
    <cellStyle name="20% - Accent3 2 3" xfId="520"/>
    <cellStyle name="20% - Accent3 2 3 2" xfId="694"/>
    <cellStyle name="20% - Accent3 2 3 3" xfId="3437"/>
    <cellStyle name="20% - Accent3 2 3 3 2" xfId="4762"/>
    <cellStyle name="20% - Accent3 2 3 4" xfId="4164"/>
    <cellStyle name="20% - Accent3 2 4" xfId="616"/>
    <cellStyle name="20% - Accent3 2 4 2" xfId="649"/>
    <cellStyle name="20% - Accent3 2 4 2 2" xfId="3965"/>
    <cellStyle name="20% - Accent3 2 4 2 2 2" xfId="4951"/>
    <cellStyle name="20% - Accent3 2 4 2 3" xfId="3545"/>
    <cellStyle name="20% - Accent3 2 4 2 3 2" xfId="4811"/>
    <cellStyle name="20% - Accent3 2 4 2 4" xfId="4228"/>
    <cellStyle name="20% - Accent3 2 4 3" xfId="3521"/>
    <cellStyle name="20% - Accent3 2 4 4" xfId="3628"/>
    <cellStyle name="20% - Accent3 2 4 4 2" xfId="4836"/>
    <cellStyle name="20% - Accent3 2 4 5" xfId="753"/>
    <cellStyle name="20% - Accent3 2 4 5 2" xfId="4257"/>
    <cellStyle name="20% - Accent3 2 5" xfId="754"/>
    <cellStyle name="20% - Accent3 2 5 2" xfId="4258"/>
    <cellStyle name="20% - Accent3 2 6" xfId="755"/>
    <cellStyle name="20% - Accent3 2 7" xfId="756"/>
    <cellStyle name="20% - Accent3 2 8" xfId="3626"/>
    <cellStyle name="20% - Accent3 2 8 2" xfId="4834"/>
    <cellStyle name="20% - Accent3 2 9" xfId="751"/>
    <cellStyle name="20% - Accent3 2 9 2" xfId="4255"/>
    <cellStyle name="20% - Accent3 3" xfId="364"/>
    <cellStyle name="20% - Accent3 3 2" xfId="522"/>
    <cellStyle name="20% - Accent3 3 2 2" xfId="3439"/>
    <cellStyle name="20% - Accent3 3 2 2 2" xfId="4764"/>
    <cellStyle name="20% - Accent3 3 2 3" xfId="3630"/>
    <cellStyle name="20% - Accent3 3 2 4" xfId="758"/>
    <cellStyle name="20% - Accent3 3 2 5" xfId="4166"/>
    <cellStyle name="20% - Accent3 3 3" xfId="759"/>
    <cellStyle name="20% - Accent3 3 3 2" xfId="4259"/>
    <cellStyle name="20% - Accent3 3 4" xfId="3629"/>
    <cellStyle name="20% - Accent3 3 5" xfId="757"/>
    <cellStyle name="20% - Accent3 3 6" xfId="4083"/>
    <cellStyle name="20% - Accent3 4" xfId="365"/>
    <cellStyle name="20% - Accent3 4 2" xfId="523"/>
    <cellStyle name="20% - Accent3 4 2 2" xfId="3942"/>
    <cellStyle name="20% - Accent3 4 2 2 2" xfId="4928"/>
    <cellStyle name="20% - Accent3 4 2 3" xfId="3440"/>
    <cellStyle name="20% - Accent3 4 2 3 2" xfId="4765"/>
    <cellStyle name="20% - Accent3 4 2 4" xfId="4167"/>
    <cellStyle name="20% - Accent3 4 3" xfId="3398"/>
    <cellStyle name="20% - Accent3 4 3 2" xfId="4736"/>
    <cellStyle name="20% - Accent3 4 4" xfId="3631"/>
    <cellStyle name="20% - Accent3 4 5" xfId="760"/>
    <cellStyle name="20% - Accent3 4 6" xfId="4084"/>
    <cellStyle name="20% - Accent3 5" xfId="450"/>
    <cellStyle name="20% - Accent3 6" xfId="761"/>
    <cellStyle name="20% - Accent3 7" xfId="4030"/>
    <cellStyle name="20% - Accent4" xfId="316" builtinId="42" customBuiltin="1"/>
    <cellStyle name="20% - Accent4 2" xfId="77"/>
    <cellStyle name="20% - Accent4 2 10" xfId="4085"/>
    <cellStyle name="20% - Accent4 2 11" xfId="366"/>
    <cellStyle name="20% - Accent4 2 2" xfId="367"/>
    <cellStyle name="20% - Accent4 2 2 2" xfId="525"/>
    <cellStyle name="20% - Accent4 2 2 2 2" xfId="3943"/>
    <cellStyle name="20% - Accent4 2 2 2 2 2" xfId="4929"/>
    <cellStyle name="20% - Accent4 2 2 2 3" xfId="3442"/>
    <cellStyle name="20% - Accent4 2 2 2 3 2" xfId="4767"/>
    <cellStyle name="20% - Accent4 2 2 2 4" xfId="4169"/>
    <cellStyle name="20% - Accent4 2 2 3" xfId="3633"/>
    <cellStyle name="20% - Accent4 2 2 3 2" xfId="4838"/>
    <cellStyle name="20% - Accent4 2 2 4" xfId="763"/>
    <cellStyle name="20% - Accent4 2 2 4 2" xfId="4261"/>
    <cellStyle name="20% - Accent4 2 2 5" xfId="4086"/>
    <cellStyle name="20% - Accent4 2 3" xfId="524"/>
    <cellStyle name="20% - Accent4 2 3 2" xfId="695"/>
    <cellStyle name="20% - Accent4 2 3 3" xfId="3441"/>
    <cellStyle name="20% - Accent4 2 3 3 2" xfId="4766"/>
    <cellStyle name="20% - Accent4 2 3 4" xfId="4168"/>
    <cellStyle name="20% - Accent4 2 4" xfId="615"/>
    <cellStyle name="20% - Accent4 2 4 2" xfId="650"/>
    <cellStyle name="20% - Accent4 2 4 2 2" xfId="3966"/>
    <cellStyle name="20% - Accent4 2 4 2 2 2" xfId="4952"/>
    <cellStyle name="20% - Accent4 2 4 2 3" xfId="3546"/>
    <cellStyle name="20% - Accent4 2 4 2 3 2" xfId="4812"/>
    <cellStyle name="20% - Accent4 2 4 2 4" xfId="4229"/>
    <cellStyle name="20% - Accent4 2 4 3" xfId="3520"/>
    <cellStyle name="20% - Accent4 2 4 4" xfId="3634"/>
    <cellStyle name="20% - Accent4 2 4 4 2" xfId="4839"/>
    <cellStyle name="20% - Accent4 2 4 5" xfId="764"/>
    <cellStyle name="20% - Accent4 2 4 5 2" xfId="4262"/>
    <cellStyle name="20% - Accent4 2 5" xfId="765"/>
    <cellStyle name="20% - Accent4 2 5 2" xfId="4263"/>
    <cellStyle name="20% - Accent4 2 6" xfId="766"/>
    <cellStyle name="20% - Accent4 2 7" xfId="767"/>
    <cellStyle name="20% - Accent4 2 8" xfId="3632"/>
    <cellStyle name="20% - Accent4 2 8 2" xfId="4837"/>
    <cellStyle name="20% - Accent4 2 9" xfId="762"/>
    <cellStyle name="20% - Accent4 2 9 2" xfId="4260"/>
    <cellStyle name="20% - Accent4 3" xfId="368"/>
    <cellStyle name="20% - Accent4 3 2" xfId="526"/>
    <cellStyle name="20% - Accent4 3 2 2" xfId="3443"/>
    <cellStyle name="20% - Accent4 3 2 2 2" xfId="4768"/>
    <cellStyle name="20% - Accent4 3 2 3" xfId="3636"/>
    <cellStyle name="20% - Accent4 3 2 4" xfId="769"/>
    <cellStyle name="20% - Accent4 3 2 5" xfId="4170"/>
    <cellStyle name="20% - Accent4 3 3" xfId="770"/>
    <cellStyle name="20% - Accent4 3 3 2" xfId="4264"/>
    <cellStyle name="20% - Accent4 3 4" xfId="3635"/>
    <cellStyle name="20% - Accent4 3 5" xfId="768"/>
    <cellStyle name="20% - Accent4 3 6" xfId="4087"/>
    <cellStyle name="20% - Accent4 4" xfId="369"/>
    <cellStyle name="20% - Accent4 4 2" xfId="527"/>
    <cellStyle name="20% - Accent4 4 2 2" xfId="3944"/>
    <cellStyle name="20% - Accent4 4 2 2 2" xfId="4930"/>
    <cellStyle name="20% - Accent4 4 2 3" xfId="3444"/>
    <cellStyle name="20% - Accent4 4 2 3 2" xfId="4769"/>
    <cellStyle name="20% - Accent4 4 2 4" xfId="4171"/>
    <cellStyle name="20% - Accent4 4 3" xfId="3399"/>
    <cellStyle name="20% - Accent4 4 3 2" xfId="4737"/>
    <cellStyle name="20% - Accent4 4 4" xfId="3637"/>
    <cellStyle name="20% - Accent4 4 5" xfId="771"/>
    <cellStyle name="20% - Accent4 4 6" xfId="4088"/>
    <cellStyle name="20% - Accent4 5" xfId="451"/>
    <cellStyle name="20% - Accent4 6" xfId="772"/>
    <cellStyle name="20% - Accent4 7" xfId="4031"/>
    <cellStyle name="20% - Accent5" xfId="320" builtinId="46" customBuiltin="1"/>
    <cellStyle name="20% - Accent5 2" xfId="78"/>
    <cellStyle name="20% - Accent5 2 10" xfId="4089"/>
    <cellStyle name="20% - Accent5 2 11" xfId="370"/>
    <cellStyle name="20% - Accent5 2 2" xfId="371"/>
    <cellStyle name="20% - Accent5 2 2 2" xfId="529"/>
    <cellStyle name="20% - Accent5 2 2 2 2" xfId="3945"/>
    <cellStyle name="20% - Accent5 2 2 2 2 2" xfId="4931"/>
    <cellStyle name="20% - Accent5 2 2 2 3" xfId="3446"/>
    <cellStyle name="20% - Accent5 2 2 2 3 2" xfId="4771"/>
    <cellStyle name="20% - Accent5 2 2 2 4" xfId="4173"/>
    <cellStyle name="20% - Accent5 2 2 3" xfId="3639"/>
    <cellStyle name="20% - Accent5 2 2 3 2" xfId="4841"/>
    <cellStyle name="20% - Accent5 2 2 4" xfId="774"/>
    <cellStyle name="20% - Accent5 2 2 4 2" xfId="4266"/>
    <cellStyle name="20% - Accent5 2 2 5" xfId="4090"/>
    <cellStyle name="20% - Accent5 2 3" xfId="528"/>
    <cellStyle name="20% - Accent5 2 3 2" xfId="696"/>
    <cellStyle name="20% - Accent5 2 3 3" xfId="3445"/>
    <cellStyle name="20% - Accent5 2 3 3 2" xfId="4770"/>
    <cellStyle name="20% - Accent5 2 3 4" xfId="4172"/>
    <cellStyle name="20% - Accent5 2 4" xfId="614"/>
    <cellStyle name="20% - Accent5 2 4 2" xfId="651"/>
    <cellStyle name="20% - Accent5 2 4 2 2" xfId="3967"/>
    <cellStyle name="20% - Accent5 2 4 2 2 2" xfId="4953"/>
    <cellStyle name="20% - Accent5 2 4 2 3" xfId="3547"/>
    <cellStyle name="20% - Accent5 2 4 2 3 2" xfId="4813"/>
    <cellStyle name="20% - Accent5 2 4 2 4" xfId="4230"/>
    <cellStyle name="20% - Accent5 2 4 3" xfId="3519"/>
    <cellStyle name="20% - Accent5 2 4 4" xfId="3640"/>
    <cellStyle name="20% - Accent5 2 4 4 2" xfId="4842"/>
    <cellStyle name="20% - Accent5 2 4 5" xfId="775"/>
    <cellStyle name="20% - Accent5 2 4 5 2" xfId="4267"/>
    <cellStyle name="20% - Accent5 2 5" xfId="776"/>
    <cellStyle name="20% - Accent5 2 5 2" xfId="4268"/>
    <cellStyle name="20% - Accent5 2 6" xfId="777"/>
    <cellStyle name="20% - Accent5 2 7" xfId="778"/>
    <cellStyle name="20% - Accent5 2 8" xfId="3638"/>
    <cellStyle name="20% - Accent5 2 8 2" xfId="4840"/>
    <cellStyle name="20% - Accent5 2 9" xfId="773"/>
    <cellStyle name="20% - Accent5 2 9 2" xfId="4265"/>
    <cellStyle name="20% - Accent5 3" xfId="372"/>
    <cellStyle name="20% - Accent5 3 2" xfId="530"/>
    <cellStyle name="20% - Accent5 3 2 2" xfId="3447"/>
    <cellStyle name="20% - Accent5 3 2 2 2" xfId="4772"/>
    <cellStyle name="20% - Accent5 3 2 3" xfId="3642"/>
    <cellStyle name="20% - Accent5 3 2 4" xfId="780"/>
    <cellStyle name="20% - Accent5 3 2 5" xfId="4174"/>
    <cellStyle name="20% - Accent5 3 3" xfId="781"/>
    <cellStyle name="20% - Accent5 3 3 2" xfId="4269"/>
    <cellStyle name="20% - Accent5 3 4" xfId="3641"/>
    <cellStyle name="20% - Accent5 3 5" xfId="779"/>
    <cellStyle name="20% - Accent5 3 6" xfId="4091"/>
    <cellStyle name="20% - Accent5 4" xfId="373"/>
    <cellStyle name="20% - Accent5 4 2" xfId="531"/>
    <cellStyle name="20% - Accent5 4 2 2" xfId="3946"/>
    <cellStyle name="20% - Accent5 4 2 2 2" xfId="4932"/>
    <cellStyle name="20% - Accent5 4 2 3" xfId="3448"/>
    <cellStyle name="20% - Accent5 4 2 3 2" xfId="4773"/>
    <cellStyle name="20% - Accent5 4 2 4" xfId="4175"/>
    <cellStyle name="20% - Accent5 4 3" xfId="3400"/>
    <cellStyle name="20% - Accent5 4 3 2" xfId="4738"/>
    <cellStyle name="20% - Accent5 4 4" xfId="3643"/>
    <cellStyle name="20% - Accent5 4 5" xfId="782"/>
    <cellStyle name="20% - Accent5 4 6" xfId="4092"/>
    <cellStyle name="20% - Accent5 5" xfId="452"/>
    <cellStyle name="20% - Accent5 6" xfId="783"/>
    <cellStyle name="20% - Accent5 7" xfId="4032"/>
    <cellStyle name="20% - Accent6" xfId="324" builtinId="50" customBuiltin="1"/>
    <cellStyle name="20% - Accent6 2" xfId="79"/>
    <cellStyle name="20% - Accent6 2 10" xfId="4093"/>
    <cellStyle name="20% - Accent6 2 11" xfId="374"/>
    <cellStyle name="20% - Accent6 2 2" xfId="375"/>
    <cellStyle name="20% - Accent6 2 2 2" xfId="533"/>
    <cellStyle name="20% - Accent6 2 2 2 2" xfId="3947"/>
    <cellStyle name="20% - Accent6 2 2 2 2 2" xfId="4933"/>
    <cellStyle name="20% - Accent6 2 2 2 3" xfId="3450"/>
    <cellStyle name="20% - Accent6 2 2 2 3 2" xfId="4775"/>
    <cellStyle name="20% - Accent6 2 2 2 4" xfId="4177"/>
    <cellStyle name="20% - Accent6 2 2 3" xfId="3645"/>
    <cellStyle name="20% - Accent6 2 2 3 2" xfId="4844"/>
    <cellStyle name="20% - Accent6 2 2 4" xfId="785"/>
    <cellStyle name="20% - Accent6 2 2 4 2" xfId="4271"/>
    <cellStyle name="20% - Accent6 2 2 5" xfId="4094"/>
    <cellStyle name="20% - Accent6 2 3" xfId="532"/>
    <cellStyle name="20% - Accent6 2 3 2" xfId="697"/>
    <cellStyle name="20% - Accent6 2 3 3" xfId="3449"/>
    <cellStyle name="20% - Accent6 2 3 3 2" xfId="4774"/>
    <cellStyle name="20% - Accent6 2 3 4" xfId="4176"/>
    <cellStyle name="20% - Accent6 2 4" xfId="613"/>
    <cellStyle name="20% - Accent6 2 4 2" xfId="652"/>
    <cellStyle name="20% - Accent6 2 4 2 2" xfId="3968"/>
    <cellStyle name="20% - Accent6 2 4 2 2 2" xfId="4954"/>
    <cellStyle name="20% - Accent6 2 4 2 3" xfId="3548"/>
    <cellStyle name="20% - Accent6 2 4 2 3 2" xfId="4814"/>
    <cellStyle name="20% - Accent6 2 4 2 4" xfId="4231"/>
    <cellStyle name="20% - Accent6 2 4 3" xfId="3518"/>
    <cellStyle name="20% - Accent6 2 4 4" xfId="3646"/>
    <cellStyle name="20% - Accent6 2 4 4 2" xfId="4845"/>
    <cellStyle name="20% - Accent6 2 4 5" xfId="786"/>
    <cellStyle name="20% - Accent6 2 4 5 2" xfId="4272"/>
    <cellStyle name="20% - Accent6 2 5" xfId="787"/>
    <cellStyle name="20% - Accent6 2 5 2" xfId="4273"/>
    <cellStyle name="20% - Accent6 2 6" xfId="788"/>
    <cellStyle name="20% - Accent6 2 7" xfId="789"/>
    <cellStyle name="20% - Accent6 2 8" xfId="3644"/>
    <cellStyle name="20% - Accent6 2 8 2" xfId="4843"/>
    <cellStyle name="20% - Accent6 2 9" xfId="784"/>
    <cellStyle name="20% - Accent6 2 9 2" xfId="4270"/>
    <cellStyle name="20% - Accent6 3" xfId="376"/>
    <cellStyle name="20% - Accent6 3 2" xfId="534"/>
    <cellStyle name="20% - Accent6 3 2 2" xfId="3451"/>
    <cellStyle name="20% - Accent6 3 2 2 2" xfId="4776"/>
    <cellStyle name="20% - Accent6 3 2 3" xfId="3648"/>
    <cellStyle name="20% - Accent6 3 2 4" xfId="791"/>
    <cellStyle name="20% - Accent6 3 2 5" xfId="4178"/>
    <cellStyle name="20% - Accent6 3 3" xfId="792"/>
    <cellStyle name="20% - Accent6 3 3 2" xfId="4274"/>
    <cellStyle name="20% - Accent6 3 4" xfId="3647"/>
    <cellStyle name="20% - Accent6 3 5" xfId="790"/>
    <cellStyle name="20% - Accent6 3 6" xfId="4095"/>
    <cellStyle name="20% - Accent6 4" xfId="377"/>
    <cellStyle name="20% - Accent6 4 2" xfId="535"/>
    <cellStyle name="20% - Accent6 4 2 2" xfId="3948"/>
    <cellStyle name="20% - Accent6 4 2 2 2" xfId="4934"/>
    <cellStyle name="20% - Accent6 4 2 3" xfId="3452"/>
    <cellStyle name="20% - Accent6 4 2 3 2" xfId="4777"/>
    <cellStyle name="20% - Accent6 4 2 4" xfId="4179"/>
    <cellStyle name="20% - Accent6 4 3" xfId="3401"/>
    <cellStyle name="20% - Accent6 4 3 2" xfId="4739"/>
    <cellStyle name="20% - Accent6 4 4" xfId="3649"/>
    <cellStyle name="20% - Accent6 4 5" xfId="793"/>
    <cellStyle name="20% - Accent6 4 6" xfId="4096"/>
    <cellStyle name="20% - Accent6 5" xfId="453"/>
    <cellStyle name="20% - Accent6 6" xfId="794"/>
    <cellStyle name="20% - Accent6 7" xfId="4033"/>
    <cellStyle name="40% - Accent1" xfId="305" builtinId="31" customBuiltin="1"/>
    <cellStyle name="40% - Accent1 2" xfId="80"/>
    <cellStyle name="40% - Accent1 2 10" xfId="4097"/>
    <cellStyle name="40% - Accent1 2 11" xfId="378"/>
    <cellStyle name="40% - Accent1 2 2" xfId="379"/>
    <cellStyle name="40% - Accent1 2 2 2" xfId="537"/>
    <cellStyle name="40% - Accent1 2 2 2 2" xfId="3949"/>
    <cellStyle name="40% - Accent1 2 2 2 2 2" xfId="4935"/>
    <cellStyle name="40% - Accent1 2 2 2 3" xfId="3454"/>
    <cellStyle name="40% - Accent1 2 2 2 3 2" xfId="4779"/>
    <cellStyle name="40% - Accent1 2 2 2 4" xfId="4181"/>
    <cellStyle name="40% - Accent1 2 2 3" xfId="3651"/>
    <cellStyle name="40% - Accent1 2 2 3 2" xfId="4847"/>
    <cellStyle name="40% - Accent1 2 2 4" xfId="796"/>
    <cellStyle name="40% - Accent1 2 2 4 2" xfId="4276"/>
    <cellStyle name="40% - Accent1 2 2 5" xfId="4098"/>
    <cellStyle name="40% - Accent1 2 3" xfId="536"/>
    <cellStyle name="40% - Accent1 2 3 2" xfId="698"/>
    <cellStyle name="40% - Accent1 2 3 3" xfId="3453"/>
    <cellStyle name="40% - Accent1 2 3 3 2" xfId="4778"/>
    <cellStyle name="40% - Accent1 2 3 4" xfId="4180"/>
    <cellStyle name="40% - Accent1 2 4" xfId="612"/>
    <cellStyle name="40% - Accent1 2 4 2" xfId="653"/>
    <cellStyle name="40% - Accent1 2 4 2 2" xfId="3969"/>
    <cellStyle name="40% - Accent1 2 4 2 2 2" xfId="4955"/>
    <cellStyle name="40% - Accent1 2 4 2 3" xfId="3549"/>
    <cellStyle name="40% - Accent1 2 4 2 3 2" xfId="4815"/>
    <cellStyle name="40% - Accent1 2 4 2 4" xfId="4232"/>
    <cellStyle name="40% - Accent1 2 4 3" xfId="3517"/>
    <cellStyle name="40% - Accent1 2 4 4" xfId="3652"/>
    <cellStyle name="40% - Accent1 2 4 4 2" xfId="4848"/>
    <cellStyle name="40% - Accent1 2 4 5" xfId="797"/>
    <cellStyle name="40% - Accent1 2 4 5 2" xfId="4277"/>
    <cellStyle name="40% - Accent1 2 5" xfId="798"/>
    <cellStyle name="40% - Accent1 2 5 2" xfId="4278"/>
    <cellStyle name="40% - Accent1 2 6" xfId="799"/>
    <cellStyle name="40% - Accent1 2 7" xfId="800"/>
    <cellStyle name="40% - Accent1 2 8" xfId="3650"/>
    <cellStyle name="40% - Accent1 2 8 2" xfId="4846"/>
    <cellStyle name="40% - Accent1 2 9" xfId="795"/>
    <cellStyle name="40% - Accent1 2 9 2" xfId="4275"/>
    <cellStyle name="40% - Accent1 3" xfId="380"/>
    <cellStyle name="40% - Accent1 3 2" xfId="538"/>
    <cellStyle name="40% - Accent1 3 2 2" xfId="3455"/>
    <cellStyle name="40% - Accent1 3 2 2 2" xfId="4780"/>
    <cellStyle name="40% - Accent1 3 2 3" xfId="3654"/>
    <cellStyle name="40% - Accent1 3 2 4" xfId="802"/>
    <cellStyle name="40% - Accent1 3 2 5" xfId="4182"/>
    <cellStyle name="40% - Accent1 3 3" xfId="803"/>
    <cellStyle name="40% - Accent1 3 3 2" xfId="4279"/>
    <cellStyle name="40% - Accent1 3 4" xfId="3653"/>
    <cellStyle name="40% - Accent1 3 5" xfId="801"/>
    <cellStyle name="40% - Accent1 3 6" xfId="4099"/>
    <cellStyle name="40% - Accent1 4" xfId="381"/>
    <cellStyle name="40% - Accent1 4 2" xfId="539"/>
    <cellStyle name="40% - Accent1 4 2 2" xfId="3950"/>
    <cellStyle name="40% - Accent1 4 2 2 2" xfId="4936"/>
    <cellStyle name="40% - Accent1 4 2 3" xfId="3456"/>
    <cellStyle name="40% - Accent1 4 2 3 2" xfId="4781"/>
    <cellStyle name="40% - Accent1 4 2 4" xfId="4183"/>
    <cellStyle name="40% - Accent1 4 3" xfId="3402"/>
    <cellStyle name="40% - Accent1 4 3 2" xfId="4740"/>
    <cellStyle name="40% - Accent1 4 4" xfId="3655"/>
    <cellStyle name="40% - Accent1 4 5" xfId="804"/>
    <cellStyle name="40% - Accent1 4 6" xfId="4100"/>
    <cellStyle name="40% - Accent1 5" xfId="454"/>
    <cellStyle name="40% - Accent1 6" xfId="805"/>
    <cellStyle name="40% - Accent1 7" xfId="4034"/>
    <cellStyle name="40% - Accent2" xfId="309" builtinId="35" customBuiltin="1"/>
    <cellStyle name="40% - Accent2 2" xfId="81"/>
    <cellStyle name="40% - Accent2 2 10" xfId="4101"/>
    <cellStyle name="40% - Accent2 2 11" xfId="382"/>
    <cellStyle name="40% - Accent2 2 2" xfId="383"/>
    <cellStyle name="40% - Accent2 2 2 2" xfId="541"/>
    <cellStyle name="40% - Accent2 2 2 2 2" xfId="3951"/>
    <cellStyle name="40% - Accent2 2 2 2 2 2" xfId="4937"/>
    <cellStyle name="40% - Accent2 2 2 2 3" xfId="3458"/>
    <cellStyle name="40% - Accent2 2 2 2 3 2" xfId="4783"/>
    <cellStyle name="40% - Accent2 2 2 2 4" xfId="4185"/>
    <cellStyle name="40% - Accent2 2 2 3" xfId="3657"/>
    <cellStyle name="40% - Accent2 2 2 3 2" xfId="4850"/>
    <cellStyle name="40% - Accent2 2 2 4" xfId="807"/>
    <cellStyle name="40% - Accent2 2 2 4 2" xfId="4281"/>
    <cellStyle name="40% - Accent2 2 2 5" xfId="4102"/>
    <cellStyle name="40% - Accent2 2 3" xfId="540"/>
    <cellStyle name="40% - Accent2 2 3 2" xfId="699"/>
    <cellStyle name="40% - Accent2 2 3 3" xfId="3457"/>
    <cellStyle name="40% - Accent2 2 3 3 2" xfId="4782"/>
    <cellStyle name="40% - Accent2 2 3 4" xfId="4184"/>
    <cellStyle name="40% - Accent2 2 4" xfId="611"/>
    <cellStyle name="40% - Accent2 2 4 2" xfId="654"/>
    <cellStyle name="40% - Accent2 2 4 2 2" xfId="3970"/>
    <cellStyle name="40% - Accent2 2 4 2 2 2" xfId="4956"/>
    <cellStyle name="40% - Accent2 2 4 2 3" xfId="3550"/>
    <cellStyle name="40% - Accent2 2 4 2 3 2" xfId="4816"/>
    <cellStyle name="40% - Accent2 2 4 2 4" xfId="4233"/>
    <cellStyle name="40% - Accent2 2 4 3" xfId="3516"/>
    <cellStyle name="40% - Accent2 2 4 4" xfId="3658"/>
    <cellStyle name="40% - Accent2 2 4 4 2" xfId="4851"/>
    <cellStyle name="40% - Accent2 2 4 5" xfId="808"/>
    <cellStyle name="40% - Accent2 2 4 5 2" xfId="4282"/>
    <cellStyle name="40% - Accent2 2 5" xfId="809"/>
    <cellStyle name="40% - Accent2 2 5 2" xfId="4283"/>
    <cellStyle name="40% - Accent2 2 6" xfId="810"/>
    <cellStyle name="40% - Accent2 2 7" xfId="811"/>
    <cellStyle name="40% - Accent2 2 8" xfId="3656"/>
    <cellStyle name="40% - Accent2 2 8 2" xfId="4849"/>
    <cellStyle name="40% - Accent2 2 9" xfId="806"/>
    <cellStyle name="40% - Accent2 2 9 2" xfId="4280"/>
    <cellStyle name="40% - Accent2 3" xfId="384"/>
    <cellStyle name="40% - Accent2 3 2" xfId="542"/>
    <cellStyle name="40% - Accent2 3 2 2" xfId="3459"/>
    <cellStyle name="40% - Accent2 3 2 2 2" xfId="4784"/>
    <cellStyle name="40% - Accent2 3 2 3" xfId="3660"/>
    <cellStyle name="40% - Accent2 3 2 4" xfId="813"/>
    <cellStyle name="40% - Accent2 3 2 5" xfId="4186"/>
    <cellStyle name="40% - Accent2 3 3" xfId="814"/>
    <cellStyle name="40% - Accent2 3 3 2" xfId="4284"/>
    <cellStyle name="40% - Accent2 3 4" xfId="3659"/>
    <cellStyle name="40% - Accent2 3 5" xfId="812"/>
    <cellStyle name="40% - Accent2 3 6" xfId="4103"/>
    <cellStyle name="40% - Accent2 4" xfId="385"/>
    <cellStyle name="40% - Accent2 4 10" xfId="3661"/>
    <cellStyle name="40% - Accent2 4 11" xfId="815"/>
    <cellStyle name="40% - Accent2 4 12" xfId="4104"/>
    <cellStyle name="40% - Accent2 4 2" xfId="543"/>
    <cellStyle name="40% - Accent2 4 2 2" xfId="3460"/>
    <cellStyle name="40% - Accent2 4 2 2 2" xfId="4785"/>
    <cellStyle name="40% - Accent2 4 2 3" xfId="3662"/>
    <cellStyle name="40% - Accent2 4 2 4" xfId="816"/>
    <cellStyle name="40% - Accent2 4 2 5" xfId="4187"/>
    <cellStyle name="40% - Accent2 4 3" xfId="817"/>
    <cellStyle name="40% - Accent2 4 4" xfId="818"/>
    <cellStyle name="40% - Accent2 4 4 2" xfId="819"/>
    <cellStyle name="40% - Accent2 4 4 3" xfId="820"/>
    <cellStyle name="40% - Accent2 4 4 3 2" xfId="821"/>
    <cellStyle name="40% - Accent2 4 4 3 3" xfId="822"/>
    <cellStyle name="40% - Accent2 4 4 3 3 2" xfId="823"/>
    <cellStyle name="40% - Accent2 4 4 3 3 3" xfId="824"/>
    <cellStyle name="40% - Accent2 4 4 3 3 3 2" xfId="825"/>
    <cellStyle name="40% - Accent2 4 4 3 3 3 3" xfId="826"/>
    <cellStyle name="40% - Accent2 4 4 3 3 3 3 2" xfId="827"/>
    <cellStyle name="40% - Accent2 4 4 3 3 4" xfId="828"/>
    <cellStyle name="40% - Accent2 4 4 3 4" xfId="829"/>
    <cellStyle name="40% - Accent2 4 4 3 5" xfId="830"/>
    <cellStyle name="40% - Accent2 4 4 4" xfId="831"/>
    <cellStyle name="40% - Accent2 4 4 5" xfId="832"/>
    <cellStyle name="40% - Accent2 4 4 6" xfId="833"/>
    <cellStyle name="40% - Accent2 4 5" xfId="834"/>
    <cellStyle name="40% - Accent2 4 6" xfId="835"/>
    <cellStyle name="40% - Accent2 4 7" xfId="836"/>
    <cellStyle name="40% - Accent2 4 8" xfId="837"/>
    <cellStyle name="40% - Accent2 4 9" xfId="3403"/>
    <cellStyle name="40% - Accent2 4 9 2" xfId="4741"/>
    <cellStyle name="40% - Accent2 5" xfId="455"/>
    <cellStyle name="40% - Accent2 6" xfId="838"/>
    <cellStyle name="40% - Accent2 7" xfId="4035"/>
    <cellStyle name="40% - Accent3" xfId="313" builtinId="39" customBuiltin="1"/>
    <cellStyle name="40% - Accent3 2" xfId="82"/>
    <cellStyle name="40% - Accent3 2 10" xfId="4105"/>
    <cellStyle name="40% - Accent3 2 11" xfId="386"/>
    <cellStyle name="40% - Accent3 2 2" xfId="387"/>
    <cellStyle name="40% - Accent3 2 2 2" xfId="545"/>
    <cellStyle name="40% - Accent3 2 2 2 2" xfId="3952"/>
    <cellStyle name="40% - Accent3 2 2 2 2 2" xfId="4938"/>
    <cellStyle name="40% - Accent3 2 2 2 3" xfId="3462"/>
    <cellStyle name="40% - Accent3 2 2 2 3 2" xfId="4787"/>
    <cellStyle name="40% - Accent3 2 2 2 4" xfId="4189"/>
    <cellStyle name="40% - Accent3 2 2 3" xfId="3664"/>
    <cellStyle name="40% - Accent3 2 2 3 2" xfId="4853"/>
    <cellStyle name="40% - Accent3 2 2 4" xfId="840"/>
    <cellStyle name="40% - Accent3 2 2 4 2" xfId="4286"/>
    <cellStyle name="40% - Accent3 2 2 5" xfId="4106"/>
    <cellStyle name="40% - Accent3 2 3" xfId="544"/>
    <cellStyle name="40% - Accent3 2 3 2" xfId="700"/>
    <cellStyle name="40% - Accent3 2 3 3" xfId="3461"/>
    <cellStyle name="40% - Accent3 2 3 3 2" xfId="4786"/>
    <cellStyle name="40% - Accent3 2 3 4" xfId="4188"/>
    <cellStyle name="40% - Accent3 2 4" xfId="610"/>
    <cellStyle name="40% - Accent3 2 4 2" xfId="655"/>
    <cellStyle name="40% - Accent3 2 4 2 2" xfId="3971"/>
    <cellStyle name="40% - Accent3 2 4 2 2 2" xfId="4957"/>
    <cellStyle name="40% - Accent3 2 4 2 3" xfId="3551"/>
    <cellStyle name="40% - Accent3 2 4 2 3 2" xfId="4817"/>
    <cellStyle name="40% - Accent3 2 4 2 4" xfId="4234"/>
    <cellStyle name="40% - Accent3 2 4 3" xfId="3515"/>
    <cellStyle name="40% - Accent3 2 4 4" xfId="3665"/>
    <cellStyle name="40% - Accent3 2 4 4 2" xfId="4854"/>
    <cellStyle name="40% - Accent3 2 4 5" xfId="841"/>
    <cellStyle name="40% - Accent3 2 4 5 2" xfId="4287"/>
    <cellStyle name="40% - Accent3 2 5" xfId="842"/>
    <cellStyle name="40% - Accent3 2 5 2" xfId="4288"/>
    <cellStyle name="40% - Accent3 2 6" xfId="843"/>
    <cellStyle name="40% - Accent3 2 7" xfId="844"/>
    <cellStyle name="40% - Accent3 2 8" xfId="3663"/>
    <cellStyle name="40% - Accent3 2 8 2" xfId="4852"/>
    <cellStyle name="40% - Accent3 2 9" xfId="839"/>
    <cellStyle name="40% - Accent3 2 9 2" xfId="4285"/>
    <cellStyle name="40% - Accent3 3" xfId="388"/>
    <cellStyle name="40% - Accent3 3 2" xfId="546"/>
    <cellStyle name="40% - Accent3 3 2 2" xfId="3463"/>
    <cellStyle name="40% - Accent3 3 2 2 2" xfId="4788"/>
    <cellStyle name="40% - Accent3 3 2 3" xfId="3667"/>
    <cellStyle name="40% - Accent3 3 2 4" xfId="846"/>
    <cellStyle name="40% - Accent3 3 2 5" xfId="4190"/>
    <cellStyle name="40% - Accent3 3 3" xfId="847"/>
    <cellStyle name="40% - Accent3 3 3 2" xfId="4289"/>
    <cellStyle name="40% - Accent3 3 4" xfId="3666"/>
    <cellStyle name="40% - Accent3 3 5" xfId="845"/>
    <cellStyle name="40% - Accent3 3 6" xfId="4107"/>
    <cellStyle name="40% - Accent3 4" xfId="389"/>
    <cellStyle name="40% - Accent3 4 2" xfId="547"/>
    <cellStyle name="40% - Accent3 4 2 2" xfId="3953"/>
    <cellStyle name="40% - Accent3 4 2 2 2" xfId="4939"/>
    <cellStyle name="40% - Accent3 4 2 3" xfId="3464"/>
    <cellStyle name="40% - Accent3 4 2 3 2" xfId="4789"/>
    <cellStyle name="40% - Accent3 4 2 4" xfId="4191"/>
    <cellStyle name="40% - Accent3 4 3" xfId="3404"/>
    <cellStyle name="40% - Accent3 4 3 2" xfId="4742"/>
    <cellStyle name="40% - Accent3 4 4" xfId="3668"/>
    <cellStyle name="40% - Accent3 4 5" xfId="848"/>
    <cellStyle name="40% - Accent3 4 6" xfId="4108"/>
    <cellStyle name="40% - Accent3 5" xfId="456"/>
    <cellStyle name="40% - Accent3 6" xfId="849"/>
    <cellStyle name="40% - Accent3 7" xfId="4036"/>
    <cellStyle name="40% - Accent4" xfId="317" builtinId="43" customBuiltin="1"/>
    <cellStyle name="40% - Accent4 2" xfId="83"/>
    <cellStyle name="40% - Accent4 2 10" xfId="4109"/>
    <cellStyle name="40% - Accent4 2 11" xfId="390"/>
    <cellStyle name="40% - Accent4 2 2" xfId="391"/>
    <cellStyle name="40% - Accent4 2 2 2" xfId="549"/>
    <cellStyle name="40% - Accent4 2 2 2 2" xfId="3954"/>
    <cellStyle name="40% - Accent4 2 2 2 2 2" xfId="4940"/>
    <cellStyle name="40% - Accent4 2 2 2 3" xfId="3466"/>
    <cellStyle name="40% - Accent4 2 2 2 3 2" xfId="4791"/>
    <cellStyle name="40% - Accent4 2 2 2 4" xfId="4193"/>
    <cellStyle name="40% - Accent4 2 2 3" xfId="3670"/>
    <cellStyle name="40% - Accent4 2 2 3 2" xfId="4856"/>
    <cellStyle name="40% - Accent4 2 2 4" xfId="851"/>
    <cellStyle name="40% - Accent4 2 2 4 2" xfId="4291"/>
    <cellStyle name="40% - Accent4 2 2 5" xfId="4110"/>
    <cellStyle name="40% - Accent4 2 3" xfId="548"/>
    <cellStyle name="40% - Accent4 2 3 2" xfId="701"/>
    <cellStyle name="40% - Accent4 2 3 3" xfId="3465"/>
    <cellStyle name="40% - Accent4 2 3 3 2" xfId="4790"/>
    <cellStyle name="40% - Accent4 2 3 4" xfId="4192"/>
    <cellStyle name="40% - Accent4 2 4" xfId="609"/>
    <cellStyle name="40% - Accent4 2 4 2" xfId="656"/>
    <cellStyle name="40% - Accent4 2 4 2 2" xfId="3972"/>
    <cellStyle name="40% - Accent4 2 4 2 2 2" xfId="4958"/>
    <cellStyle name="40% - Accent4 2 4 2 3" xfId="3552"/>
    <cellStyle name="40% - Accent4 2 4 2 3 2" xfId="4818"/>
    <cellStyle name="40% - Accent4 2 4 2 4" xfId="4235"/>
    <cellStyle name="40% - Accent4 2 4 3" xfId="3514"/>
    <cellStyle name="40% - Accent4 2 4 4" xfId="3671"/>
    <cellStyle name="40% - Accent4 2 4 4 2" xfId="4857"/>
    <cellStyle name="40% - Accent4 2 4 5" xfId="852"/>
    <cellStyle name="40% - Accent4 2 4 5 2" xfId="4292"/>
    <cellStyle name="40% - Accent4 2 5" xfId="853"/>
    <cellStyle name="40% - Accent4 2 5 2" xfId="4293"/>
    <cellStyle name="40% - Accent4 2 6" xfId="854"/>
    <cellStyle name="40% - Accent4 2 7" xfId="855"/>
    <cellStyle name="40% - Accent4 2 8" xfId="3669"/>
    <cellStyle name="40% - Accent4 2 8 2" xfId="4855"/>
    <cellStyle name="40% - Accent4 2 9" xfId="850"/>
    <cellStyle name="40% - Accent4 2 9 2" xfId="4290"/>
    <cellStyle name="40% - Accent4 3" xfId="392"/>
    <cellStyle name="40% - Accent4 3 2" xfId="550"/>
    <cellStyle name="40% - Accent4 3 2 2" xfId="3467"/>
    <cellStyle name="40% - Accent4 3 2 2 2" xfId="4792"/>
    <cellStyle name="40% - Accent4 3 2 3" xfId="3673"/>
    <cellStyle name="40% - Accent4 3 2 4" xfId="857"/>
    <cellStyle name="40% - Accent4 3 2 5" xfId="4194"/>
    <cellStyle name="40% - Accent4 3 3" xfId="858"/>
    <cellStyle name="40% - Accent4 3 3 2" xfId="4294"/>
    <cellStyle name="40% - Accent4 3 4" xfId="3672"/>
    <cellStyle name="40% - Accent4 3 5" xfId="856"/>
    <cellStyle name="40% - Accent4 3 6" xfId="4111"/>
    <cellStyle name="40% - Accent4 4" xfId="393"/>
    <cellStyle name="40% - Accent4 4 2" xfId="551"/>
    <cellStyle name="40% - Accent4 4 2 2" xfId="3955"/>
    <cellStyle name="40% - Accent4 4 2 2 2" xfId="4941"/>
    <cellStyle name="40% - Accent4 4 2 3" xfId="3468"/>
    <cellStyle name="40% - Accent4 4 2 3 2" xfId="4793"/>
    <cellStyle name="40% - Accent4 4 2 4" xfId="4195"/>
    <cellStyle name="40% - Accent4 4 3" xfId="3405"/>
    <cellStyle name="40% - Accent4 4 3 2" xfId="4743"/>
    <cellStyle name="40% - Accent4 4 4" xfId="3674"/>
    <cellStyle name="40% - Accent4 4 5" xfId="859"/>
    <cellStyle name="40% - Accent4 4 6" xfId="4112"/>
    <cellStyle name="40% - Accent4 5" xfId="457"/>
    <cellStyle name="40% - Accent4 6" xfId="860"/>
    <cellStyle name="40% - Accent4 7" xfId="4037"/>
    <cellStyle name="40% - Accent5" xfId="321" builtinId="47" customBuiltin="1"/>
    <cellStyle name="40% - Accent5 2" xfId="84"/>
    <cellStyle name="40% - Accent5 2 10" xfId="4113"/>
    <cellStyle name="40% - Accent5 2 11" xfId="394"/>
    <cellStyle name="40% - Accent5 2 2" xfId="395"/>
    <cellStyle name="40% - Accent5 2 2 2" xfId="553"/>
    <cellStyle name="40% - Accent5 2 2 2 2" xfId="3956"/>
    <cellStyle name="40% - Accent5 2 2 2 2 2" xfId="4942"/>
    <cellStyle name="40% - Accent5 2 2 2 3" xfId="3470"/>
    <cellStyle name="40% - Accent5 2 2 2 3 2" xfId="4795"/>
    <cellStyle name="40% - Accent5 2 2 2 4" xfId="4197"/>
    <cellStyle name="40% - Accent5 2 2 3" xfId="3676"/>
    <cellStyle name="40% - Accent5 2 2 3 2" xfId="4859"/>
    <cellStyle name="40% - Accent5 2 2 4" xfId="862"/>
    <cellStyle name="40% - Accent5 2 2 4 2" xfId="4296"/>
    <cellStyle name="40% - Accent5 2 2 5" xfId="4114"/>
    <cellStyle name="40% - Accent5 2 3" xfId="552"/>
    <cellStyle name="40% - Accent5 2 3 2" xfId="702"/>
    <cellStyle name="40% - Accent5 2 3 3" xfId="3469"/>
    <cellStyle name="40% - Accent5 2 3 3 2" xfId="4794"/>
    <cellStyle name="40% - Accent5 2 3 4" xfId="4196"/>
    <cellStyle name="40% - Accent5 2 4" xfId="608"/>
    <cellStyle name="40% - Accent5 2 4 2" xfId="657"/>
    <cellStyle name="40% - Accent5 2 4 2 2" xfId="3973"/>
    <cellStyle name="40% - Accent5 2 4 2 2 2" xfId="4959"/>
    <cellStyle name="40% - Accent5 2 4 2 3" xfId="3553"/>
    <cellStyle name="40% - Accent5 2 4 2 3 2" xfId="4819"/>
    <cellStyle name="40% - Accent5 2 4 2 4" xfId="4236"/>
    <cellStyle name="40% - Accent5 2 4 3" xfId="3513"/>
    <cellStyle name="40% - Accent5 2 4 4" xfId="3677"/>
    <cellStyle name="40% - Accent5 2 4 4 2" xfId="4860"/>
    <cellStyle name="40% - Accent5 2 4 5" xfId="863"/>
    <cellStyle name="40% - Accent5 2 4 5 2" xfId="4297"/>
    <cellStyle name="40% - Accent5 2 5" xfId="864"/>
    <cellStyle name="40% - Accent5 2 5 2" xfId="4298"/>
    <cellStyle name="40% - Accent5 2 6" xfId="865"/>
    <cellStyle name="40% - Accent5 2 7" xfId="866"/>
    <cellStyle name="40% - Accent5 2 8" xfId="3675"/>
    <cellStyle name="40% - Accent5 2 8 2" xfId="4858"/>
    <cellStyle name="40% - Accent5 2 9" xfId="861"/>
    <cellStyle name="40% - Accent5 2 9 2" xfId="4295"/>
    <cellStyle name="40% - Accent5 3" xfId="396"/>
    <cellStyle name="40% - Accent5 3 2" xfId="554"/>
    <cellStyle name="40% - Accent5 3 2 2" xfId="3471"/>
    <cellStyle name="40% - Accent5 3 2 2 2" xfId="4796"/>
    <cellStyle name="40% - Accent5 3 2 3" xfId="3679"/>
    <cellStyle name="40% - Accent5 3 2 4" xfId="868"/>
    <cellStyle name="40% - Accent5 3 2 5" xfId="4198"/>
    <cellStyle name="40% - Accent5 3 3" xfId="869"/>
    <cellStyle name="40% - Accent5 3 3 2" xfId="870"/>
    <cellStyle name="40% - Accent5 3 3 2 2" xfId="4299"/>
    <cellStyle name="40% - Accent5 3 3 3" xfId="871"/>
    <cellStyle name="40% - Accent5 3 3 3 2" xfId="4300"/>
    <cellStyle name="40% - Accent5 3 3 4" xfId="872"/>
    <cellStyle name="40% - Accent5 3 3 4 2" xfId="873"/>
    <cellStyle name="40% - Accent5 3 3 4 3" xfId="874"/>
    <cellStyle name="40% - Accent5 3 3 4 3 2" xfId="875"/>
    <cellStyle name="40% - Accent5 3 3 4 3 2 2" xfId="4302"/>
    <cellStyle name="40% - Accent5 3 3 4 3 3" xfId="876"/>
    <cellStyle name="40% - Accent5 3 3 4 3 3 2" xfId="877"/>
    <cellStyle name="40% - Accent5 3 3 4 3 3 3" xfId="878"/>
    <cellStyle name="40% - Accent5 3 3 4 3 3 3 2" xfId="879"/>
    <cellStyle name="40% - Accent5 3 3 4 3 3 3 2 2" xfId="4304"/>
    <cellStyle name="40% - Accent5 3 3 4 3 3 3 3" xfId="880"/>
    <cellStyle name="40% - Accent5 3 3 4 3 3 3 3 2" xfId="881"/>
    <cellStyle name="40% - Accent5 3 3 4 3 3 3 3 3" xfId="4305"/>
    <cellStyle name="40% - Accent5 3 3 4 3 3 4" xfId="882"/>
    <cellStyle name="40% - Accent5 3 3 4 3 3 5" xfId="4303"/>
    <cellStyle name="40% - Accent5 3 3 4 3 4" xfId="883"/>
    <cellStyle name="40% - Accent5 3 3 4 3 4 2" xfId="4306"/>
    <cellStyle name="40% - Accent5 3 3 4 3 5" xfId="884"/>
    <cellStyle name="40% - Accent5 3 3 4 3 5 2" xfId="4307"/>
    <cellStyle name="40% - Accent5 3 3 4 4" xfId="885"/>
    <cellStyle name="40% - Accent5 3 3 4 5" xfId="886"/>
    <cellStyle name="40% - Accent5 3 3 4 6" xfId="887"/>
    <cellStyle name="40% - Accent5 3 3 4 7" xfId="4301"/>
    <cellStyle name="40% - Accent5 3 3 5" xfId="888"/>
    <cellStyle name="40% - Accent5 3 3 5 2" xfId="4308"/>
    <cellStyle name="40% - Accent5 3 3 6" xfId="889"/>
    <cellStyle name="40% - Accent5 3 3 6 2" xfId="4309"/>
    <cellStyle name="40% - Accent5 3 3 7" xfId="890"/>
    <cellStyle name="40% - Accent5 3 3 7 2" xfId="4310"/>
    <cellStyle name="40% - Accent5 3 3 8" xfId="891"/>
    <cellStyle name="40% - Accent5 3 3 8 2" xfId="4311"/>
    <cellStyle name="40% - Accent5 3 4" xfId="3678"/>
    <cellStyle name="40% - Accent5 3 5" xfId="867"/>
    <cellStyle name="40% - Accent5 3 6" xfId="4115"/>
    <cellStyle name="40% - Accent5 4" xfId="397"/>
    <cellStyle name="40% - Accent5 4 2" xfId="555"/>
    <cellStyle name="40% - Accent5 4 2 2" xfId="3957"/>
    <cellStyle name="40% - Accent5 4 2 2 2" xfId="4943"/>
    <cellStyle name="40% - Accent5 4 2 3" xfId="3472"/>
    <cellStyle name="40% - Accent5 4 2 3 2" xfId="4797"/>
    <cellStyle name="40% - Accent5 4 2 4" xfId="4199"/>
    <cellStyle name="40% - Accent5 4 3" xfId="3406"/>
    <cellStyle name="40% - Accent5 4 3 2" xfId="4744"/>
    <cellStyle name="40% - Accent5 4 4" xfId="3681"/>
    <cellStyle name="40% - Accent5 4 5" xfId="892"/>
    <cellStyle name="40% - Accent5 4 6" xfId="4116"/>
    <cellStyle name="40% - Accent5 5" xfId="458"/>
    <cellStyle name="40% - Accent5 6" xfId="893"/>
    <cellStyle name="40% - Accent5 7" xfId="4038"/>
    <cellStyle name="40% - Accent6" xfId="325" builtinId="51" customBuiltin="1"/>
    <cellStyle name="40% - Accent6 2" xfId="85"/>
    <cellStyle name="40% - Accent6 2 10" xfId="4117"/>
    <cellStyle name="40% - Accent6 2 11" xfId="398"/>
    <cellStyle name="40% - Accent6 2 2" xfId="399"/>
    <cellStyle name="40% - Accent6 2 2 2" xfId="557"/>
    <cellStyle name="40% - Accent6 2 2 2 2" xfId="3958"/>
    <cellStyle name="40% - Accent6 2 2 2 2 2" xfId="4944"/>
    <cellStyle name="40% - Accent6 2 2 2 3" xfId="3474"/>
    <cellStyle name="40% - Accent6 2 2 2 3 2" xfId="4799"/>
    <cellStyle name="40% - Accent6 2 2 2 4" xfId="4201"/>
    <cellStyle name="40% - Accent6 2 2 3" xfId="3683"/>
    <cellStyle name="40% - Accent6 2 2 3 2" xfId="4862"/>
    <cellStyle name="40% - Accent6 2 2 4" xfId="895"/>
    <cellStyle name="40% - Accent6 2 2 4 2" xfId="4313"/>
    <cellStyle name="40% - Accent6 2 2 5" xfId="4118"/>
    <cellStyle name="40% - Accent6 2 3" xfId="556"/>
    <cellStyle name="40% - Accent6 2 3 2" xfId="703"/>
    <cellStyle name="40% - Accent6 2 3 3" xfId="3473"/>
    <cellStyle name="40% - Accent6 2 3 3 2" xfId="4798"/>
    <cellStyle name="40% - Accent6 2 3 4" xfId="4200"/>
    <cellStyle name="40% - Accent6 2 4" xfId="607"/>
    <cellStyle name="40% - Accent6 2 4 2" xfId="658"/>
    <cellStyle name="40% - Accent6 2 4 2 2" xfId="3974"/>
    <cellStyle name="40% - Accent6 2 4 2 2 2" xfId="4960"/>
    <cellStyle name="40% - Accent6 2 4 2 3" xfId="3554"/>
    <cellStyle name="40% - Accent6 2 4 2 3 2" xfId="4820"/>
    <cellStyle name="40% - Accent6 2 4 2 4" xfId="4237"/>
    <cellStyle name="40% - Accent6 2 4 3" xfId="3512"/>
    <cellStyle name="40% - Accent6 2 4 4" xfId="3684"/>
    <cellStyle name="40% - Accent6 2 4 4 2" xfId="4863"/>
    <cellStyle name="40% - Accent6 2 4 5" xfId="896"/>
    <cellStyle name="40% - Accent6 2 4 5 2" xfId="4314"/>
    <cellStyle name="40% - Accent6 2 5" xfId="897"/>
    <cellStyle name="40% - Accent6 2 5 2" xfId="4315"/>
    <cellStyle name="40% - Accent6 2 6" xfId="898"/>
    <cellStyle name="40% - Accent6 2 7" xfId="899"/>
    <cellStyle name="40% - Accent6 2 8" xfId="3682"/>
    <cellStyle name="40% - Accent6 2 8 2" xfId="4861"/>
    <cellStyle name="40% - Accent6 2 9" xfId="894"/>
    <cellStyle name="40% - Accent6 2 9 2" xfId="4312"/>
    <cellStyle name="40% - Accent6 3" xfId="400"/>
    <cellStyle name="40% - Accent6 3 2" xfId="558"/>
    <cellStyle name="40% - Accent6 3 2 2" xfId="3475"/>
    <cellStyle name="40% - Accent6 3 2 2 2" xfId="4800"/>
    <cellStyle name="40% - Accent6 3 2 3" xfId="3686"/>
    <cellStyle name="40% - Accent6 3 2 4" xfId="901"/>
    <cellStyle name="40% - Accent6 3 2 5" xfId="4202"/>
    <cellStyle name="40% - Accent6 3 3" xfId="902"/>
    <cellStyle name="40% - Accent6 3 3 2" xfId="4316"/>
    <cellStyle name="40% - Accent6 3 4" xfId="3685"/>
    <cellStyle name="40% - Accent6 3 5" xfId="900"/>
    <cellStyle name="40% - Accent6 3 6" xfId="4119"/>
    <cellStyle name="40% - Accent6 4" xfId="401"/>
    <cellStyle name="40% - Accent6 4 2" xfId="559"/>
    <cellStyle name="40% - Accent6 4 2 2" xfId="3959"/>
    <cellStyle name="40% - Accent6 4 2 2 2" xfId="4945"/>
    <cellStyle name="40% - Accent6 4 2 3" xfId="3476"/>
    <cellStyle name="40% - Accent6 4 2 3 2" xfId="4801"/>
    <cellStyle name="40% - Accent6 4 2 4" xfId="4203"/>
    <cellStyle name="40% - Accent6 4 3" xfId="3407"/>
    <cellStyle name="40% - Accent6 4 3 2" xfId="4745"/>
    <cellStyle name="40% - Accent6 4 4" xfId="3687"/>
    <cellStyle name="40% - Accent6 4 5" xfId="903"/>
    <cellStyle name="40% - Accent6 4 6" xfId="4120"/>
    <cellStyle name="40% - Accent6 5" xfId="459"/>
    <cellStyle name="40% - Accent6 6" xfId="904"/>
    <cellStyle name="40% - Accent6 6 2" xfId="905"/>
    <cellStyle name="40% - Accent6 6 3" xfId="906"/>
    <cellStyle name="40% - Accent6 6 4" xfId="907"/>
    <cellStyle name="40% - Accent6 6 4 2" xfId="908"/>
    <cellStyle name="40% - Accent6 6 4 3" xfId="909"/>
    <cellStyle name="40% - Accent6 6 4 3 2" xfId="910"/>
    <cellStyle name="40% - Accent6 6 4 3 3" xfId="911"/>
    <cellStyle name="40% - Accent6 6 4 3 3 2" xfId="912"/>
    <cellStyle name="40% - Accent6 6 4 3 3 3" xfId="913"/>
    <cellStyle name="40% - Accent6 6 4 3 3 3 2" xfId="914"/>
    <cellStyle name="40% - Accent6 6 4 3 3 3 3" xfId="915"/>
    <cellStyle name="40% - Accent6 6 4 3 3 3 3 2" xfId="916"/>
    <cellStyle name="40% - Accent6 6 4 3 3 4" xfId="917"/>
    <cellStyle name="40% - Accent6 6 4 3 4" xfId="918"/>
    <cellStyle name="40% - Accent6 6 4 3 5" xfId="919"/>
    <cellStyle name="40% - Accent6 6 4 4" xfId="920"/>
    <cellStyle name="40% - Accent6 6 4 5" xfId="921"/>
    <cellStyle name="40% - Accent6 6 4 6" xfId="922"/>
    <cellStyle name="40% - Accent6 6 5" xfId="923"/>
    <cellStyle name="40% - Accent6 6 6" xfId="924"/>
    <cellStyle name="40% - Accent6 6 7" xfId="925"/>
    <cellStyle name="40% - Accent6 6 8" xfId="926"/>
    <cellStyle name="40% - Accent6 7" xfId="4039"/>
    <cellStyle name="60% - Accent1" xfId="306" builtinId="32" customBuiltin="1"/>
    <cellStyle name="60% - Accent1 2" xfId="86"/>
    <cellStyle name="60% - Accent1 2 2" xfId="606"/>
    <cellStyle name="60% - Accent1 2 2 10" xfId="3688"/>
    <cellStyle name="60% - Accent1 2 2 11" xfId="927"/>
    <cellStyle name="60% - Accent1 2 2 2" xfId="928"/>
    <cellStyle name="60% - Accent1 2 2 3" xfId="929"/>
    <cellStyle name="60% - Accent1 2 2 4" xfId="930"/>
    <cellStyle name="60% - Accent1 2 2 4 2" xfId="931"/>
    <cellStyle name="60% - Accent1 2 2 4 3" xfId="932"/>
    <cellStyle name="60% - Accent1 2 2 4 3 2" xfId="933"/>
    <cellStyle name="60% - Accent1 2 2 4 3 3" xfId="934"/>
    <cellStyle name="60% - Accent1 2 2 4 3 3 2" xfId="935"/>
    <cellStyle name="60% - Accent1 2 2 4 3 3 3" xfId="936"/>
    <cellStyle name="60% - Accent1 2 2 4 3 3 3 2" xfId="937"/>
    <cellStyle name="60% - Accent1 2 2 4 3 3 3 3" xfId="938"/>
    <cellStyle name="60% - Accent1 2 2 4 3 3 3 3 2" xfId="939"/>
    <cellStyle name="60% - Accent1 2 2 4 3 3 4" xfId="940"/>
    <cellStyle name="60% - Accent1 2 2 4 3 4" xfId="941"/>
    <cellStyle name="60% - Accent1 2 2 4 3 5" xfId="942"/>
    <cellStyle name="60% - Accent1 2 2 4 4" xfId="943"/>
    <cellStyle name="60% - Accent1 2 2 4 5" xfId="944"/>
    <cellStyle name="60% - Accent1 2 2 4 6" xfId="945"/>
    <cellStyle name="60% - Accent1 2 2 5" xfId="946"/>
    <cellStyle name="60% - Accent1 2 2 6" xfId="947"/>
    <cellStyle name="60% - Accent1 2 2 7" xfId="948"/>
    <cellStyle name="60% - Accent1 2 2 8" xfId="949"/>
    <cellStyle name="60% - Accent1 2 2 9" xfId="3511"/>
    <cellStyle name="60% - Accent1 2 3" xfId="659"/>
    <cellStyle name="60% - Accent1 2 3 2" xfId="3555"/>
    <cellStyle name="60% - Accent1 2 3 3" xfId="3689"/>
    <cellStyle name="60% - Accent1 2 3 4" xfId="950"/>
    <cellStyle name="60% - Accent1 2 4" xfId="951"/>
    <cellStyle name="60% - Accent1 2 4 2" xfId="952"/>
    <cellStyle name="60% - Accent1 2 4 3" xfId="953"/>
    <cellStyle name="60% - Accent1 2 4 4" xfId="954"/>
    <cellStyle name="60% - Accent1 2 4 4 2" xfId="955"/>
    <cellStyle name="60% - Accent1 2 4 4 3" xfId="956"/>
    <cellStyle name="60% - Accent1 2 4 4 3 2" xfId="957"/>
    <cellStyle name="60% - Accent1 2 4 4 3 3" xfId="958"/>
    <cellStyle name="60% - Accent1 2 4 4 3 3 2" xfId="959"/>
    <cellStyle name="60% - Accent1 2 4 4 3 3 3" xfId="960"/>
    <cellStyle name="60% - Accent1 2 4 4 3 3 3 2" xfId="961"/>
    <cellStyle name="60% - Accent1 2 4 4 3 3 3 3" xfId="962"/>
    <cellStyle name="60% - Accent1 2 4 4 3 3 3 3 2" xfId="963"/>
    <cellStyle name="60% - Accent1 2 4 4 3 3 4" xfId="964"/>
    <cellStyle name="60% - Accent1 2 4 4 3 4" xfId="965"/>
    <cellStyle name="60% - Accent1 2 4 4 3 5" xfId="966"/>
    <cellStyle name="60% - Accent1 2 4 4 4" xfId="967"/>
    <cellStyle name="60% - Accent1 2 4 4 5" xfId="968"/>
    <cellStyle name="60% - Accent1 2 4 4 6" xfId="969"/>
    <cellStyle name="60% - Accent1 2 4 5" xfId="970"/>
    <cellStyle name="60% - Accent1 2 4 6" xfId="971"/>
    <cellStyle name="60% - Accent1 2 4 7" xfId="972"/>
    <cellStyle name="60% - Accent1 2 4 8" xfId="973"/>
    <cellStyle name="60% - Accent1 2 5" xfId="974"/>
    <cellStyle name="60% - Accent1 2 6" xfId="975"/>
    <cellStyle name="60% - Accent1 2 7" xfId="976"/>
    <cellStyle name="60% - Accent1 2 8" xfId="402"/>
    <cellStyle name="60% - Accent1 3" xfId="460"/>
    <cellStyle name="60% - Accent1 3 2" xfId="978"/>
    <cellStyle name="60% - Accent1 3 3" xfId="3691"/>
    <cellStyle name="60% - Accent1 3 4" xfId="977"/>
    <cellStyle name="60% - Accent1 4" xfId="979"/>
    <cellStyle name="60% - Accent1 5" xfId="980"/>
    <cellStyle name="60% - Accent1 6" xfId="981"/>
    <cellStyle name="60% - Accent1 6 2" xfId="982"/>
    <cellStyle name="60% - Accent1 6 3" xfId="983"/>
    <cellStyle name="60% - Accent1 6 4" xfId="984"/>
    <cellStyle name="60% - Accent1 6 4 2" xfId="985"/>
    <cellStyle name="60% - Accent1 6 4 3" xfId="986"/>
    <cellStyle name="60% - Accent1 6 4 3 2" xfId="987"/>
    <cellStyle name="60% - Accent1 6 4 3 3" xfId="988"/>
    <cellStyle name="60% - Accent1 6 4 3 3 2" xfId="989"/>
    <cellStyle name="60% - Accent1 6 4 3 3 3" xfId="990"/>
    <cellStyle name="60% - Accent1 6 4 3 3 3 2" xfId="991"/>
    <cellStyle name="60% - Accent1 6 4 3 3 3 3" xfId="992"/>
    <cellStyle name="60% - Accent1 6 4 3 3 3 3 2" xfId="993"/>
    <cellStyle name="60% - Accent1 6 4 3 3 4" xfId="994"/>
    <cellStyle name="60% - Accent1 6 4 3 4" xfId="995"/>
    <cellStyle name="60% - Accent1 6 4 3 5" xfId="996"/>
    <cellStyle name="60% - Accent1 6 4 4" xfId="997"/>
    <cellStyle name="60% - Accent1 6 4 5" xfId="998"/>
    <cellStyle name="60% - Accent1 6 4 6" xfId="999"/>
    <cellStyle name="60% - Accent1 6 5" xfId="1000"/>
    <cellStyle name="60% - Accent1 6 6" xfId="1001"/>
    <cellStyle name="60% - Accent1 6 7" xfId="1002"/>
    <cellStyle name="60% - Accent1 6 8" xfId="1003"/>
    <cellStyle name="60% - Accent2" xfId="310" builtinId="36" customBuiltin="1"/>
    <cellStyle name="60% - Accent2 2" xfId="87"/>
    <cellStyle name="60% - Accent2 2 2" xfId="623"/>
    <cellStyle name="60% - Accent2 2 2 2" xfId="3527"/>
    <cellStyle name="60% - Accent2 2 2 3" xfId="3692"/>
    <cellStyle name="60% - Accent2 2 2 4" xfId="1004"/>
    <cellStyle name="60% - Accent2 2 3" xfId="660"/>
    <cellStyle name="60% - Accent2 2 3 2" xfId="3556"/>
    <cellStyle name="60% - Accent2 2 3 3" xfId="3693"/>
    <cellStyle name="60% - Accent2 2 3 4" xfId="1005"/>
    <cellStyle name="60% - Accent2 2 4" xfId="1006"/>
    <cellStyle name="60% - Accent2 2 5" xfId="1007"/>
    <cellStyle name="60% - Accent2 2 6" xfId="1008"/>
    <cellStyle name="60% - Accent2 2 6 2" xfId="1009"/>
    <cellStyle name="60% - Accent2 2 6 3" xfId="1010"/>
    <cellStyle name="60% - Accent2 2 6 4" xfId="1011"/>
    <cellStyle name="60% - Accent2 2 6 4 2" xfId="1012"/>
    <cellStyle name="60% - Accent2 2 6 4 3" xfId="1013"/>
    <cellStyle name="60% - Accent2 2 6 4 3 2" xfId="1014"/>
    <cellStyle name="60% - Accent2 2 6 4 3 3" xfId="1015"/>
    <cellStyle name="60% - Accent2 2 6 4 3 3 2" xfId="1016"/>
    <cellStyle name="60% - Accent2 2 6 4 3 3 3" xfId="1017"/>
    <cellStyle name="60% - Accent2 2 6 4 3 3 3 2" xfId="1018"/>
    <cellStyle name="60% - Accent2 2 6 4 3 3 3 3" xfId="1019"/>
    <cellStyle name="60% - Accent2 2 6 4 3 3 3 3 2" xfId="1020"/>
    <cellStyle name="60% - Accent2 2 6 4 3 3 4" xfId="1021"/>
    <cellStyle name="60% - Accent2 2 6 4 3 4" xfId="1022"/>
    <cellStyle name="60% - Accent2 2 6 4 3 5" xfId="1023"/>
    <cellStyle name="60% - Accent2 2 6 4 4" xfId="1024"/>
    <cellStyle name="60% - Accent2 2 6 4 5" xfId="1025"/>
    <cellStyle name="60% - Accent2 2 6 4 6" xfId="1026"/>
    <cellStyle name="60% - Accent2 2 6 5" xfId="1027"/>
    <cellStyle name="60% - Accent2 2 6 6" xfId="1028"/>
    <cellStyle name="60% - Accent2 2 6 7" xfId="1029"/>
    <cellStyle name="60% - Accent2 2 6 8" xfId="1030"/>
    <cellStyle name="60% - Accent2 2 7" xfId="1031"/>
    <cellStyle name="60% - Accent2 2 8" xfId="403"/>
    <cellStyle name="60% - Accent2 3" xfId="461"/>
    <cellStyle name="60% - Accent2 3 2" xfId="1033"/>
    <cellStyle name="60% - Accent2 3 3" xfId="3694"/>
    <cellStyle name="60% - Accent2 3 4" xfId="1032"/>
    <cellStyle name="60% - Accent2 4" xfId="1034"/>
    <cellStyle name="60% - Accent2 5" xfId="1035"/>
    <cellStyle name="60% - Accent2 6" xfId="1036"/>
    <cellStyle name="60% - Accent3" xfId="314" builtinId="40" customBuiltin="1"/>
    <cellStyle name="60% - Accent3 2" xfId="88"/>
    <cellStyle name="60% - Accent3 2 2" xfId="497"/>
    <cellStyle name="60% - Accent3 2 2 2" xfId="3418"/>
    <cellStyle name="60% - Accent3 2 2 3" xfId="3695"/>
    <cellStyle name="60% - Accent3 2 2 4" xfId="1037"/>
    <cellStyle name="60% - Accent3 2 3" xfId="661"/>
    <cellStyle name="60% - Accent3 2 3 2" xfId="3557"/>
    <cellStyle name="60% - Accent3 2 3 3" xfId="3696"/>
    <cellStyle name="60% - Accent3 2 3 4" xfId="1038"/>
    <cellStyle name="60% - Accent3 2 4" xfId="1039"/>
    <cellStyle name="60% - Accent3 2 5" xfId="1040"/>
    <cellStyle name="60% - Accent3 2 5 2" xfId="1041"/>
    <cellStyle name="60% - Accent3 2 5 3" xfId="1042"/>
    <cellStyle name="60% - Accent3 2 5 4" xfId="1043"/>
    <cellStyle name="60% - Accent3 2 5 4 2" xfId="1044"/>
    <cellStyle name="60% - Accent3 2 5 4 3" xfId="1045"/>
    <cellStyle name="60% - Accent3 2 5 4 3 2" xfId="1046"/>
    <cellStyle name="60% - Accent3 2 5 4 3 3" xfId="1047"/>
    <cellStyle name="60% - Accent3 2 5 4 3 3 2" xfId="1048"/>
    <cellStyle name="60% - Accent3 2 5 4 3 3 3" xfId="1049"/>
    <cellStyle name="60% - Accent3 2 5 4 3 3 3 2" xfId="1050"/>
    <cellStyle name="60% - Accent3 2 5 4 3 3 3 3" xfId="1051"/>
    <cellStyle name="60% - Accent3 2 5 4 3 3 3 3 2" xfId="1052"/>
    <cellStyle name="60% - Accent3 2 5 4 3 3 4" xfId="1053"/>
    <cellStyle name="60% - Accent3 2 5 4 3 4" xfId="1054"/>
    <cellStyle name="60% - Accent3 2 5 4 3 5" xfId="1055"/>
    <cellStyle name="60% - Accent3 2 5 4 4" xfId="1056"/>
    <cellStyle name="60% - Accent3 2 5 4 5" xfId="1057"/>
    <cellStyle name="60% - Accent3 2 5 4 6" xfId="1058"/>
    <cellStyle name="60% - Accent3 2 5 5" xfId="1059"/>
    <cellStyle name="60% - Accent3 2 5 6" xfId="1060"/>
    <cellStyle name="60% - Accent3 2 5 7" xfId="1061"/>
    <cellStyle name="60% - Accent3 2 5 8" xfId="1062"/>
    <cellStyle name="60% - Accent3 2 6" xfId="1063"/>
    <cellStyle name="60% - Accent3 2 7" xfId="1064"/>
    <cellStyle name="60% - Accent3 2 8" xfId="404"/>
    <cellStyle name="60% - Accent3 3" xfId="462"/>
    <cellStyle name="60% - Accent3 3 2" xfId="1066"/>
    <cellStyle name="60% - Accent3 3 3" xfId="3697"/>
    <cellStyle name="60% - Accent3 3 4" xfId="1065"/>
    <cellStyle name="60% - Accent3 4" xfId="1067"/>
    <cellStyle name="60% - Accent3 5" xfId="1068"/>
    <cellStyle name="60% - Accent3 5 2" xfId="1069"/>
    <cellStyle name="60% - Accent3 5 3" xfId="1070"/>
    <cellStyle name="60% - Accent3 5 4" xfId="1071"/>
    <cellStyle name="60% - Accent3 5 4 2" xfId="1072"/>
    <cellStyle name="60% - Accent3 5 4 3" xfId="1073"/>
    <cellStyle name="60% - Accent3 5 4 3 2" xfId="1074"/>
    <cellStyle name="60% - Accent3 5 4 3 3" xfId="1075"/>
    <cellStyle name="60% - Accent3 5 4 3 3 2" xfId="1076"/>
    <cellStyle name="60% - Accent3 5 4 3 3 3" xfId="1077"/>
    <cellStyle name="60% - Accent3 5 4 3 3 3 2" xfId="1078"/>
    <cellStyle name="60% - Accent3 5 4 3 3 3 3" xfId="1079"/>
    <cellStyle name="60% - Accent3 5 4 3 3 3 3 2" xfId="1080"/>
    <cellStyle name="60% - Accent3 5 4 3 3 4" xfId="1081"/>
    <cellStyle name="60% - Accent3 5 4 3 4" xfId="1082"/>
    <cellStyle name="60% - Accent3 5 4 3 5" xfId="1083"/>
    <cellStyle name="60% - Accent3 5 4 4" xfId="1084"/>
    <cellStyle name="60% - Accent3 5 4 5" xfId="1085"/>
    <cellStyle name="60% - Accent3 5 4 6" xfId="1086"/>
    <cellStyle name="60% - Accent3 5 5" xfId="1087"/>
    <cellStyle name="60% - Accent3 5 6" xfId="1088"/>
    <cellStyle name="60% - Accent3 5 7" xfId="1089"/>
    <cellStyle name="60% - Accent3 5 8" xfId="1090"/>
    <cellStyle name="60% - Accent3 6" xfId="1091"/>
    <cellStyle name="60% - Accent4" xfId="318" builtinId="44" customBuiltin="1"/>
    <cellStyle name="60% - Accent4 2" xfId="89"/>
    <cellStyle name="60% - Accent4 2 2" xfId="584"/>
    <cellStyle name="60% - Accent4 2 2 2" xfId="3495"/>
    <cellStyle name="60% - Accent4 2 2 3" xfId="3698"/>
    <cellStyle name="60% - Accent4 2 2 4" xfId="1092"/>
    <cellStyle name="60% - Accent4 2 3" xfId="662"/>
    <cellStyle name="60% - Accent4 2 3 10" xfId="3699"/>
    <cellStyle name="60% - Accent4 2 3 11" xfId="1093"/>
    <cellStyle name="60% - Accent4 2 3 2" xfId="1094"/>
    <cellStyle name="60% - Accent4 2 3 3" xfId="1095"/>
    <cellStyle name="60% - Accent4 2 3 4" xfId="1096"/>
    <cellStyle name="60% - Accent4 2 3 4 2" xfId="1097"/>
    <cellStyle name="60% - Accent4 2 3 4 3" xfId="1098"/>
    <cellStyle name="60% - Accent4 2 3 4 3 2" xfId="1099"/>
    <cellStyle name="60% - Accent4 2 3 4 3 3" xfId="1100"/>
    <cellStyle name="60% - Accent4 2 3 4 3 3 2" xfId="1101"/>
    <cellStyle name="60% - Accent4 2 3 4 3 3 3" xfId="1102"/>
    <cellStyle name="60% - Accent4 2 3 4 3 3 3 2" xfId="1103"/>
    <cellStyle name="60% - Accent4 2 3 4 3 3 3 3" xfId="1104"/>
    <cellStyle name="60% - Accent4 2 3 4 3 3 3 3 2" xfId="1105"/>
    <cellStyle name="60% - Accent4 2 3 4 3 3 4" xfId="1106"/>
    <cellStyle name="60% - Accent4 2 3 4 3 4" xfId="1107"/>
    <cellStyle name="60% - Accent4 2 3 4 3 5" xfId="1108"/>
    <cellStyle name="60% - Accent4 2 3 4 4" xfId="1109"/>
    <cellStyle name="60% - Accent4 2 3 4 5" xfId="1110"/>
    <cellStyle name="60% - Accent4 2 3 4 6" xfId="1111"/>
    <cellStyle name="60% - Accent4 2 3 5" xfId="1112"/>
    <cellStyle name="60% - Accent4 2 3 6" xfId="1113"/>
    <cellStyle name="60% - Accent4 2 3 7" xfId="1114"/>
    <cellStyle name="60% - Accent4 2 3 8" xfId="1115"/>
    <cellStyle name="60% - Accent4 2 3 9" xfId="3558"/>
    <cellStyle name="60% - Accent4 2 4" xfId="1116"/>
    <cellStyle name="60% - Accent4 2 5" xfId="1117"/>
    <cellStyle name="60% - Accent4 2 5 2" xfId="1118"/>
    <cellStyle name="60% - Accent4 2 5 3" xfId="1119"/>
    <cellStyle name="60% - Accent4 2 5 4" xfId="1120"/>
    <cellStyle name="60% - Accent4 2 5 4 2" xfId="1121"/>
    <cellStyle name="60% - Accent4 2 5 4 3" xfId="1122"/>
    <cellStyle name="60% - Accent4 2 5 4 3 2" xfId="1123"/>
    <cellStyle name="60% - Accent4 2 5 4 3 3" xfId="1124"/>
    <cellStyle name="60% - Accent4 2 5 4 3 3 2" xfId="1125"/>
    <cellStyle name="60% - Accent4 2 5 4 3 3 3" xfId="1126"/>
    <cellStyle name="60% - Accent4 2 5 4 3 3 3 2" xfId="1127"/>
    <cellStyle name="60% - Accent4 2 5 4 3 3 3 3" xfId="1128"/>
    <cellStyle name="60% - Accent4 2 5 4 3 3 3 3 2" xfId="1129"/>
    <cellStyle name="60% - Accent4 2 5 4 3 3 4" xfId="1130"/>
    <cellStyle name="60% - Accent4 2 5 4 3 4" xfId="1131"/>
    <cellStyle name="60% - Accent4 2 5 4 3 5" xfId="1132"/>
    <cellStyle name="60% - Accent4 2 5 4 4" xfId="1133"/>
    <cellStyle name="60% - Accent4 2 5 4 5" xfId="1134"/>
    <cellStyle name="60% - Accent4 2 5 4 6" xfId="1135"/>
    <cellStyle name="60% - Accent4 2 5 5" xfId="1136"/>
    <cellStyle name="60% - Accent4 2 5 6" xfId="1137"/>
    <cellStyle name="60% - Accent4 2 5 7" xfId="1138"/>
    <cellStyle name="60% - Accent4 2 5 8" xfId="1139"/>
    <cellStyle name="60% - Accent4 2 6" xfId="1140"/>
    <cellStyle name="60% - Accent4 2 6 2" xfId="1141"/>
    <cellStyle name="60% - Accent4 2 6 3" xfId="1142"/>
    <cellStyle name="60% - Accent4 2 6 4" xfId="1143"/>
    <cellStyle name="60% - Accent4 2 6 4 2" xfId="1144"/>
    <cellStyle name="60% - Accent4 2 6 4 3" xfId="1145"/>
    <cellStyle name="60% - Accent4 2 6 4 3 2" xfId="1146"/>
    <cellStyle name="60% - Accent4 2 6 4 3 3" xfId="1147"/>
    <cellStyle name="60% - Accent4 2 6 4 3 3 2" xfId="1148"/>
    <cellStyle name="60% - Accent4 2 6 4 3 3 3" xfId="1149"/>
    <cellStyle name="60% - Accent4 2 6 4 3 3 3 2" xfId="1150"/>
    <cellStyle name="60% - Accent4 2 6 4 3 3 3 3" xfId="1151"/>
    <cellStyle name="60% - Accent4 2 6 4 3 3 3 3 2" xfId="1152"/>
    <cellStyle name="60% - Accent4 2 6 4 3 3 4" xfId="1153"/>
    <cellStyle name="60% - Accent4 2 6 4 3 4" xfId="1154"/>
    <cellStyle name="60% - Accent4 2 6 4 3 5" xfId="1155"/>
    <cellStyle name="60% - Accent4 2 6 4 4" xfId="1156"/>
    <cellStyle name="60% - Accent4 2 6 4 5" xfId="1157"/>
    <cellStyle name="60% - Accent4 2 6 4 6" xfId="1158"/>
    <cellStyle name="60% - Accent4 2 6 5" xfId="1159"/>
    <cellStyle name="60% - Accent4 2 6 6" xfId="1160"/>
    <cellStyle name="60% - Accent4 2 6 7" xfId="1161"/>
    <cellStyle name="60% - Accent4 2 6 8" xfId="1162"/>
    <cellStyle name="60% - Accent4 2 7" xfId="1163"/>
    <cellStyle name="60% - Accent4 2 8" xfId="405"/>
    <cellStyle name="60% - Accent4 3" xfId="463"/>
    <cellStyle name="60% - Accent4 3 2" xfId="1165"/>
    <cellStyle name="60% - Accent4 3 3" xfId="3700"/>
    <cellStyle name="60% - Accent4 3 4" xfId="1164"/>
    <cellStyle name="60% - Accent4 4" xfId="1166"/>
    <cellStyle name="60% - Accent4 5" xfId="1167"/>
    <cellStyle name="60% - Accent4 6" xfId="1168"/>
    <cellStyle name="60% - Accent4 6 2" xfId="1169"/>
    <cellStyle name="60% - Accent4 6 3" xfId="1170"/>
    <cellStyle name="60% - Accent4 6 4" xfId="1171"/>
    <cellStyle name="60% - Accent4 6 4 2" xfId="1172"/>
    <cellStyle name="60% - Accent4 6 4 3" xfId="1173"/>
    <cellStyle name="60% - Accent4 6 4 3 2" xfId="1174"/>
    <cellStyle name="60% - Accent4 6 4 3 3" xfId="1175"/>
    <cellStyle name="60% - Accent4 6 4 3 3 2" xfId="1176"/>
    <cellStyle name="60% - Accent4 6 4 3 3 3" xfId="1177"/>
    <cellStyle name="60% - Accent4 6 4 3 3 3 2" xfId="1178"/>
    <cellStyle name="60% - Accent4 6 4 3 3 3 3" xfId="1179"/>
    <cellStyle name="60% - Accent4 6 4 3 3 3 3 2" xfId="1180"/>
    <cellStyle name="60% - Accent4 6 4 3 3 4" xfId="1181"/>
    <cellStyle name="60% - Accent4 6 4 3 4" xfId="1182"/>
    <cellStyle name="60% - Accent4 6 4 3 5" xfId="1183"/>
    <cellStyle name="60% - Accent4 6 4 4" xfId="1184"/>
    <cellStyle name="60% - Accent4 6 4 5" xfId="1185"/>
    <cellStyle name="60% - Accent4 6 4 6" xfId="1186"/>
    <cellStyle name="60% - Accent4 6 5" xfId="1187"/>
    <cellStyle name="60% - Accent4 6 6" xfId="1188"/>
    <cellStyle name="60% - Accent4 6 7" xfId="1189"/>
    <cellStyle name="60% - Accent4 6 8" xfId="1190"/>
    <cellStyle name="60% - Accent5" xfId="322" builtinId="48" customBuiltin="1"/>
    <cellStyle name="60% - Accent5 2" xfId="90"/>
    <cellStyle name="60% - Accent5 2 2" xfId="562"/>
    <cellStyle name="60% - Accent5 2 2 2" xfId="3477"/>
    <cellStyle name="60% - Accent5 2 2 3" xfId="3701"/>
    <cellStyle name="60% - Accent5 2 2 4" xfId="1191"/>
    <cellStyle name="60% - Accent5 2 3" xfId="663"/>
    <cellStyle name="60% - Accent5 2 3 2" xfId="3559"/>
    <cellStyle name="60% - Accent5 2 3 3" xfId="3702"/>
    <cellStyle name="60% - Accent5 2 3 4" xfId="1192"/>
    <cellStyle name="60% - Accent5 2 4" xfId="1193"/>
    <cellStyle name="60% - Accent5 2 5" xfId="1194"/>
    <cellStyle name="60% - Accent5 2 6" xfId="1195"/>
    <cellStyle name="60% - Accent5 2 7" xfId="1196"/>
    <cellStyle name="60% - Accent5 2 8" xfId="406"/>
    <cellStyle name="60% - Accent5 3" xfId="464"/>
    <cellStyle name="60% - Accent5 3 2" xfId="1198"/>
    <cellStyle name="60% - Accent5 3 3" xfId="3703"/>
    <cellStyle name="60% - Accent5 3 4" xfId="1197"/>
    <cellStyle name="60% - Accent5 4" xfId="1199"/>
    <cellStyle name="60% - Accent5 4 2" xfId="1200"/>
    <cellStyle name="60% - Accent5 4 3" xfId="1201"/>
    <cellStyle name="60% - Accent5 4 4" xfId="1202"/>
    <cellStyle name="60% - Accent5 4 4 2" xfId="1203"/>
    <cellStyle name="60% - Accent5 4 4 3" xfId="1204"/>
    <cellStyle name="60% - Accent5 4 4 3 2" xfId="1205"/>
    <cellStyle name="60% - Accent5 4 4 3 3" xfId="1206"/>
    <cellStyle name="60% - Accent5 4 4 3 3 2" xfId="1207"/>
    <cellStyle name="60% - Accent5 4 4 3 3 3" xfId="1208"/>
    <cellStyle name="60% - Accent5 4 4 3 3 3 2" xfId="1209"/>
    <cellStyle name="60% - Accent5 4 4 3 3 3 3" xfId="1210"/>
    <cellStyle name="60% - Accent5 4 4 3 3 3 3 2" xfId="1211"/>
    <cellStyle name="60% - Accent5 4 4 3 3 4" xfId="1212"/>
    <cellStyle name="60% - Accent5 4 4 3 4" xfId="1213"/>
    <cellStyle name="60% - Accent5 4 4 3 5" xfId="1214"/>
    <cellStyle name="60% - Accent5 4 4 4" xfId="1215"/>
    <cellStyle name="60% - Accent5 4 4 5" xfId="1216"/>
    <cellStyle name="60% - Accent5 4 4 6" xfId="1217"/>
    <cellStyle name="60% - Accent5 4 5" xfId="1218"/>
    <cellStyle name="60% - Accent5 4 6" xfId="1219"/>
    <cellStyle name="60% - Accent5 4 7" xfId="1220"/>
    <cellStyle name="60% - Accent5 4 8" xfId="1221"/>
    <cellStyle name="60% - Accent5 5" xfId="1222"/>
    <cellStyle name="60% - Accent5 6" xfId="1223"/>
    <cellStyle name="60% - Accent6" xfId="326" builtinId="52" customBuiltin="1"/>
    <cellStyle name="60% - Accent6 2" xfId="91"/>
    <cellStyle name="60% - Accent6 2 2" xfId="563"/>
    <cellStyle name="60% - Accent6 2 2 2" xfId="3478"/>
    <cellStyle name="60% - Accent6 2 2 3" xfId="3704"/>
    <cellStyle name="60% - Accent6 2 2 4" xfId="1224"/>
    <cellStyle name="60% - Accent6 2 3" xfId="664"/>
    <cellStyle name="60% - Accent6 2 3 2" xfId="3560"/>
    <cellStyle name="60% - Accent6 2 3 3" xfId="3705"/>
    <cellStyle name="60% - Accent6 2 3 4" xfId="1225"/>
    <cellStyle name="60% - Accent6 2 4" xfId="1226"/>
    <cellStyle name="60% - Accent6 2 5" xfId="1227"/>
    <cellStyle name="60% - Accent6 2 6" xfId="1228"/>
    <cellStyle name="60% - Accent6 2 7" xfId="1229"/>
    <cellStyle name="60% - Accent6 2 8" xfId="407"/>
    <cellStyle name="60% - Accent6 3" xfId="465"/>
    <cellStyle name="60% - Accent6 3 2" xfId="1231"/>
    <cellStyle name="60% - Accent6 3 3" xfId="3706"/>
    <cellStyle name="60% - Accent6 3 4" xfId="1230"/>
    <cellStyle name="60% - Accent6 4" xfId="1232"/>
    <cellStyle name="60% - Accent6 5" xfId="1233"/>
    <cellStyle name="60% - Accent6 6" xfId="1234"/>
    <cellStyle name="80/94 tax" xfId="1235"/>
    <cellStyle name="Accent1" xfId="303" builtinId="29" customBuiltin="1"/>
    <cellStyle name="Accent1 2" xfId="92"/>
    <cellStyle name="Accent1 2 10" xfId="1236"/>
    <cellStyle name="Accent1 2 11" xfId="335"/>
    <cellStyle name="Accent1 2 2" xfId="564"/>
    <cellStyle name="Accent1 2 2 2" xfId="3479"/>
    <cellStyle name="Accent1 2 2 3" xfId="3708"/>
    <cellStyle name="Accent1 2 2 4" xfId="1237"/>
    <cellStyle name="Accent1 2 3" xfId="625"/>
    <cellStyle name="Accent1 2 3 2" xfId="3528"/>
    <cellStyle name="Accent1 2 3 3" xfId="3709"/>
    <cellStyle name="Accent1 2 3 4" xfId="1238"/>
    <cellStyle name="Accent1 2 4" xfId="1239"/>
    <cellStyle name="Accent1 2 5" xfId="1240"/>
    <cellStyle name="Accent1 2 6" xfId="1241"/>
    <cellStyle name="Accent1 2 7" xfId="1242"/>
    <cellStyle name="Accent1 2 8" xfId="3388"/>
    <cellStyle name="Accent1 2 9" xfId="3707"/>
    <cellStyle name="Accent1 3" xfId="466"/>
    <cellStyle name="Accent1 3 2" xfId="1244"/>
    <cellStyle name="Accent1 3 3" xfId="3710"/>
    <cellStyle name="Accent1 3 4" xfId="1243"/>
    <cellStyle name="Accent1 4" xfId="1245"/>
    <cellStyle name="Accent1 5" xfId="1246"/>
    <cellStyle name="Accent1 6" xfId="1247"/>
    <cellStyle name="Accent2" xfId="307" builtinId="33" customBuiltin="1"/>
    <cellStyle name="Accent2 2" xfId="93"/>
    <cellStyle name="Accent2 2 2" xfId="580"/>
    <cellStyle name="Accent2 2 2 2" xfId="3490"/>
    <cellStyle name="Accent2 2 2 3" xfId="3711"/>
    <cellStyle name="Accent2 2 2 4" xfId="1248"/>
    <cellStyle name="Accent2 2 3" xfId="665"/>
    <cellStyle name="Accent2 2 3 2" xfId="3561"/>
    <cellStyle name="Accent2 2 3 3" xfId="3712"/>
    <cellStyle name="Accent2 2 3 4" xfId="1249"/>
    <cellStyle name="Accent2 2 4" xfId="1250"/>
    <cellStyle name="Accent2 2 5" xfId="1251"/>
    <cellStyle name="Accent2 2 6" xfId="1252"/>
    <cellStyle name="Accent2 2 7" xfId="1253"/>
    <cellStyle name="Accent2 2 8" xfId="408"/>
    <cellStyle name="Accent2 3" xfId="467"/>
    <cellStyle name="Accent2 3 2" xfId="1255"/>
    <cellStyle name="Accent2 3 3" xfId="3713"/>
    <cellStyle name="Accent2 3 4" xfId="1254"/>
    <cellStyle name="Accent2 4" xfId="1256"/>
    <cellStyle name="Accent2 5" xfId="1257"/>
    <cellStyle name="Accent2 6" xfId="1258"/>
    <cellStyle name="Accent2 6 2" xfId="1259"/>
    <cellStyle name="Accent2 6 3" xfId="1260"/>
    <cellStyle name="Accent2 6 4" xfId="1261"/>
    <cellStyle name="Accent2 6 4 2" xfId="1262"/>
    <cellStyle name="Accent2 6 4 3" xfId="1263"/>
    <cellStyle name="Accent2 6 4 3 2" xfId="1264"/>
    <cellStyle name="Accent2 6 4 3 3" xfId="1265"/>
    <cellStyle name="Accent2 6 4 3 3 2" xfId="1266"/>
    <cellStyle name="Accent2 6 4 3 3 3" xfId="1267"/>
    <cellStyle name="Accent2 6 4 3 3 3 2" xfId="1268"/>
    <cellStyle name="Accent2 6 4 3 3 3 3" xfId="1269"/>
    <cellStyle name="Accent2 6 4 3 3 3 3 2" xfId="1270"/>
    <cellStyle name="Accent2 6 4 3 3 4" xfId="1271"/>
    <cellStyle name="Accent2 6 4 3 4" xfId="1272"/>
    <cellStyle name="Accent2 6 4 3 5" xfId="1273"/>
    <cellStyle name="Accent2 6 4 4" xfId="1274"/>
    <cellStyle name="Accent2 6 4 5" xfId="1275"/>
    <cellStyle name="Accent2 6 4 6" xfId="1276"/>
    <cellStyle name="Accent2 6 5" xfId="1277"/>
    <cellStyle name="Accent2 6 6" xfId="1278"/>
    <cellStyle name="Accent2 6 7" xfId="1279"/>
    <cellStyle name="Accent2 6 8" xfId="1280"/>
    <cellStyle name="Accent3" xfId="311" builtinId="37" customBuiltin="1"/>
    <cellStyle name="Accent3 2" xfId="94"/>
    <cellStyle name="Accent3 2 2" xfId="605"/>
    <cellStyle name="Accent3 2 2 2" xfId="3510"/>
    <cellStyle name="Accent3 2 2 3" xfId="3714"/>
    <cellStyle name="Accent3 2 2 4" xfId="1281"/>
    <cellStyle name="Accent3 2 3" xfId="666"/>
    <cellStyle name="Accent3 2 3 2" xfId="3562"/>
    <cellStyle name="Accent3 2 3 3" xfId="3715"/>
    <cellStyle name="Accent3 2 3 4" xfId="1282"/>
    <cellStyle name="Accent3 2 4" xfId="1283"/>
    <cellStyle name="Accent3 2 5" xfId="1284"/>
    <cellStyle name="Accent3 2 5 2" xfId="1285"/>
    <cellStyle name="Accent3 2 5 3" xfId="1286"/>
    <cellStyle name="Accent3 2 5 4" xfId="1287"/>
    <cellStyle name="Accent3 2 5 4 2" xfId="1288"/>
    <cellStyle name="Accent3 2 5 4 3" xfId="1289"/>
    <cellStyle name="Accent3 2 5 4 3 2" xfId="1290"/>
    <cellStyle name="Accent3 2 5 4 3 3" xfId="1291"/>
    <cellStyle name="Accent3 2 5 4 3 3 2" xfId="1292"/>
    <cellStyle name="Accent3 2 5 4 3 3 3" xfId="1293"/>
    <cellStyle name="Accent3 2 5 4 3 3 3 2" xfId="1294"/>
    <cellStyle name="Accent3 2 5 4 3 3 3 3" xfId="1295"/>
    <cellStyle name="Accent3 2 5 4 3 3 3 3 2" xfId="1296"/>
    <cellStyle name="Accent3 2 5 4 3 3 4" xfId="1297"/>
    <cellStyle name="Accent3 2 5 4 3 4" xfId="1298"/>
    <cellStyle name="Accent3 2 5 4 3 5" xfId="1299"/>
    <cellStyle name="Accent3 2 5 4 4" xfId="1300"/>
    <cellStyle name="Accent3 2 5 4 5" xfId="1301"/>
    <cellStyle name="Accent3 2 5 4 6" xfId="1302"/>
    <cellStyle name="Accent3 2 5 5" xfId="1303"/>
    <cellStyle name="Accent3 2 5 6" xfId="1304"/>
    <cellStyle name="Accent3 2 5 7" xfId="1305"/>
    <cellStyle name="Accent3 2 5 8" xfId="1306"/>
    <cellStyle name="Accent3 2 6" xfId="1307"/>
    <cellStyle name="Accent3 2 7" xfId="1308"/>
    <cellStyle name="Accent3 2 8" xfId="409"/>
    <cellStyle name="Accent3 3" xfId="468"/>
    <cellStyle name="Accent3 3 2" xfId="1310"/>
    <cellStyle name="Accent3 3 3" xfId="3716"/>
    <cellStyle name="Accent3 3 4" xfId="1309"/>
    <cellStyle name="Accent3 4" xfId="1311"/>
    <cellStyle name="Accent3 5" xfId="1312"/>
    <cellStyle name="Accent3 6" xfId="1313"/>
    <cellStyle name="Accent4" xfId="315" builtinId="41" customBuiltin="1"/>
    <cellStyle name="Accent4 2" xfId="95"/>
    <cellStyle name="Accent4 2 2" xfId="604"/>
    <cellStyle name="Accent4 2 2 2" xfId="3509"/>
    <cellStyle name="Accent4 2 2 3" xfId="3717"/>
    <cellStyle name="Accent4 2 2 4" xfId="1314"/>
    <cellStyle name="Accent4 2 3" xfId="667"/>
    <cellStyle name="Accent4 2 3 2" xfId="3563"/>
    <cellStyle name="Accent4 2 3 3" xfId="3718"/>
    <cellStyle name="Accent4 2 3 4" xfId="1315"/>
    <cellStyle name="Accent4 2 4" xfId="1316"/>
    <cellStyle name="Accent4 2 5" xfId="1317"/>
    <cellStyle name="Accent4 2 6" xfId="1318"/>
    <cellStyle name="Accent4 2 7" xfId="1319"/>
    <cellStyle name="Accent4 2 8" xfId="410"/>
    <cellStyle name="Accent4 3" xfId="469"/>
    <cellStyle name="Accent4 3 2" xfId="1321"/>
    <cellStyle name="Accent4 3 3" xfId="3719"/>
    <cellStyle name="Accent4 3 4" xfId="1320"/>
    <cellStyle name="Accent4 4" xfId="1322"/>
    <cellStyle name="Accent4 5" xfId="1323"/>
    <cellStyle name="Accent4 6" xfId="1324"/>
    <cellStyle name="Accent5" xfId="319" builtinId="45" customBuiltin="1"/>
    <cellStyle name="Accent5 2" xfId="96"/>
    <cellStyle name="Accent5 2 2" xfId="603"/>
    <cellStyle name="Accent5 2 2 2" xfId="3508"/>
    <cellStyle name="Accent5 2 2 3" xfId="3720"/>
    <cellStyle name="Accent5 2 2 4" xfId="1325"/>
    <cellStyle name="Accent5 2 3" xfId="668"/>
    <cellStyle name="Accent5 2 3 2" xfId="3564"/>
    <cellStyle name="Accent5 2 3 3" xfId="3721"/>
    <cellStyle name="Accent5 2 3 4" xfId="1326"/>
    <cellStyle name="Accent5 2 4" xfId="1327"/>
    <cellStyle name="Accent5 2 5" xfId="1328"/>
    <cellStyle name="Accent5 2 6" xfId="1329"/>
    <cellStyle name="Accent5 2 7" xfId="1330"/>
    <cellStyle name="Accent5 2 8" xfId="411"/>
    <cellStyle name="Accent5 3" xfId="470"/>
    <cellStyle name="Accent5 3 2" xfId="1332"/>
    <cellStyle name="Accent5 3 3" xfId="3722"/>
    <cellStyle name="Accent5 3 4" xfId="1331"/>
    <cellStyle name="Accent5 4" xfId="1333"/>
    <cellStyle name="Accent5 5" xfId="1334"/>
    <cellStyle name="Accent5 6" xfId="1335"/>
    <cellStyle name="Accent6" xfId="323" builtinId="49" customBuiltin="1"/>
    <cellStyle name="Accent6 2" xfId="97"/>
    <cellStyle name="Accent6 2 2" xfId="602"/>
    <cellStyle name="Accent6 2 2 10" xfId="3723"/>
    <cellStyle name="Accent6 2 2 11" xfId="1336"/>
    <cellStyle name="Accent6 2 2 2" xfId="1337"/>
    <cellStyle name="Accent6 2 2 3" xfId="1338"/>
    <cellStyle name="Accent6 2 2 4" xfId="1339"/>
    <cellStyle name="Accent6 2 2 4 2" xfId="1340"/>
    <cellStyle name="Accent6 2 2 4 3" xfId="1341"/>
    <cellStyle name="Accent6 2 2 4 3 2" xfId="1342"/>
    <cellStyle name="Accent6 2 2 4 3 3" xfId="1343"/>
    <cellStyle name="Accent6 2 2 4 3 3 2" xfId="1344"/>
    <cellStyle name="Accent6 2 2 4 3 3 3" xfId="1345"/>
    <cellStyle name="Accent6 2 2 4 3 3 3 2" xfId="1346"/>
    <cellStyle name="Accent6 2 2 4 3 3 3 3" xfId="1347"/>
    <cellStyle name="Accent6 2 2 4 3 3 3 3 2" xfId="1348"/>
    <cellStyle name="Accent6 2 2 4 3 3 4" xfId="1349"/>
    <cellStyle name="Accent6 2 2 4 3 4" xfId="1350"/>
    <cellStyle name="Accent6 2 2 4 3 5" xfId="1351"/>
    <cellStyle name="Accent6 2 2 4 4" xfId="1352"/>
    <cellStyle name="Accent6 2 2 4 5" xfId="1353"/>
    <cellStyle name="Accent6 2 2 4 6" xfId="1354"/>
    <cellStyle name="Accent6 2 2 5" xfId="1355"/>
    <cellStyle name="Accent6 2 2 6" xfId="1356"/>
    <cellStyle name="Accent6 2 2 7" xfId="1357"/>
    <cellStyle name="Accent6 2 2 8" xfId="1358"/>
    <cellStyle name="Accent6 2 2 9" xfId="3507"/>
    <cellStyle name="Accent6 2 3" xfId="669"/>
    <cellStyle name="Accent6 2 3 2" xfId="3565"/>
    <cellStyle name="Accent6 2 3 3" xfId="3724"/>
    <cellStyle name="Accent6 2 3 4" xfId="1359"/>
    <cellStyle name="Accent6 2 4" xfId="1360"/>
    <cellStyle name="Accent6 2 5" xfId="1361"/>
    <cellStyle name="Accent6 2 6" xfId="1362"/>
    <cellStyle name="Accent6 2 7" xfId="1363"/>
    <cellStyle name="Accent6 2 8" xfId="412"/>
    <cellStyle name="Accent6 3" xfId="471"/>
    <cellStyle name="Accent6 3 2" xfId="1365"/>
    <cellStyle name="Accent6 3 3" xfId="3725"/>
    <cellStyle name="Accent6 3 4" xfId="1364"/>
    <cellStyle name="Accent6 4" xfId="1366"/>
    <cellStyle name="Accent6 5" xfId="1367"/>
    <cellStyle name="Accent6 6" xfId="1368"/>
    <cellStyle name="AsFiled" xfId="1369"/>
    <cellStyle name="AsFiled 2" xfId="5070"/>
    <cellStyle name="Bad" xfId="297" builtinId="27" customBuiltin="1"/>
    <cellStyle name="Bad 2" xfId="98"/>
    <cellStyle name="Bad 2 2" xfId="601"/>
    <cellStyle name="Bad 2 2 2" xfId="3506"/>
    <cellStyle name="Bad 2 2 3" xfId="3726"/>
    <cellStyle name="Bad 2 2 4" xfId="1370"/>
    <cellStyle name="Bad 2 3" xfId="670"/>
    <cellStyle name="Bad 2 3 2" xfId="3566"/>
    <cellStyle name="Bad 2 3 3" xfId="3727"/>
    <cellStyle name="Bad 2 3 4" xfId="1371"/>
    <cellStyle name="Bad 2 4" xfId="1372"/>
    <cellStyle name="Bad 2 5" xfId="1373"/>
    <cellStyle name="Bad 2 6" xfId="1374"/>
    <cellStyle name="Bad 2 7" xfId="1375"/>
    <cellStyle name="Bad 2 8" xfId="413"/>
    <cellStyle name="Bad 3" xfId="99"/>
    <cellStyle name="Bad 3 2" xfId="1377"/>
    <cellStyle name="Bad 3 3" xfId="3728"/>
    <cellStyle name="Bad 3 4" xfId="1376"/>
    <cellStyle name="Bad 3 5" xfId="472"/>
    <cellStyle name="Bad 4" xfId="1378"/>
    <cellStyle name="Bad 5" xfId="1379"/>
    <cellStyle name="Bad 6" xfId="1380"/>
    <cellStyle name="blank" xfId="1381"/>
    <cellStyle name="Body: normal cell" xfId="29"/>
    <cellStyle name="Calculation" xfId="301" builtinId="22" customBuiltin="1"/>
    <cellStyle name="Calculation 2" xfId="100"/>
    <cellStyle name="Calculation 2 2" xfId="101"/>
    <cellStyle name="Calculation 2 2 2" xfId="1382"/>
    <cellStyle name="Calculation 2 2 2 2" xfId="1383"/>
    <cellStyle name="Calculation 2 2 2 2 2" xfId="5072"/>
    <cellStyle name="Calculation 2 2 2 3" xfId="5071"/>
    <cellStyle name="Calculation 2 2 3" xfId="1384"/>
    <cellStyle name="Calculation 2 2 4" xfId="600"/>
    <cellStyle name="Calculation 2 2 5" xfId="5066"/>
    <cellStyle name="Calculation 2 3" xfId="102"/>
    <cellStyle name="Calculation 2 3 2" xfId="1386"/>
    <cellStyle name="Calculation 2 3 2 2" xfId="5074"/>
    <cellStyle name="Calculation 2 3 3" xfId="3567"/>
    <cellStyle name="Calculation 2 3 4" xfId="3729"/>
    <cellStyle name="Calculation 2 3 4 2" xfId="5172"/>
    <cellStyle name="Calculation 2 3 5" xfId="1385"/>
    <cellStyle name="Calculation 2 3 5 2" xfId="5073"/>
    <cellStyle name="Calculation 2 3 6" xfId="671"/>
    <cellStyle name="Calculation 2 4" xfId="1387"/>
    <cellStyle name="Calculation 2 5" xfId="1388"/>
    <cellStyle name="Calculation 2 5 2" xfId="5075"/>
    <cellStyle name="Calculation 2 6" xfId="1389"/>
    <cellStyle name="Calculation 2 7" xfId="1390"/>
    <cellStyle name="Calculation 2 7 2" xfId="5076"/>
    <cellStyle name="Calculation 2 8" xfId="414"/>
    <cellStyle name="Calculation 3" xfId="473"/>
    <cellStyle name="Calculation 3 2" xfId="1391"/>
    <cellStyle name="Calculation 3 2 2" xfId="1392"/>
    <cellStyle name="Calculation 3 2 2 2" xfId="5078"/>
    <cellStyle name="Calculation 3 2 3" xfId="5077"/>
    <cellStyle name="Calculation 3 3" xfId="5059"/>
    <cellStyle name="Calculation 4" xfId="1393"/>
    <cellStyle name="Calculation 4 2" xfId="1394"/>
    <cellStyle name="Calculation 4 2 2" xfId="1395"/>
    <cellStyle name="Calculation 4 2 2 2" xfId="5081"/>
    <cellStyle name="Calculation 4 2 3" xfId="5080"/>
    <cellStyle name="Calculation 4 3" xfId="1396"/>
    <cellStyle name="Calculation 4 3 2" xfId="5082"/>
    <cellStyle name="Calculation 4 4" xfId="5079"/>
    <cellStyle name="Calculation 5" xfId="1397"/>
    <cellStyle name="Calculation 5 2" xfId="5083"/>
    <cellStyle name="Calculation 6" xfId="1398"/>
    <cellStyle name="Calculation 6 2" xfId="5084"/>
    <cellStyle name="Check Cell" xfId="302" builtinId="23" customBuiltin="1"/>
    <cellStyle name="Check Cell 2" xfId="103"/>
    <cellStyle name="Check Cell 2 10" xfId="1399"/>
    <cellStyle name="Check Cell 2 11" xfId="1400"/>
    <cellStyle name="Check Cell 2 12" xfId="1401"/>
    <cellStyle name="Check Cell 2 13" xfId="1402"/>
    <cellStyle name="Check Cell 2 14" xfId="415"/>
    <cellStyle name="Check Cell 2 2" xfId="565"/>
    <cellStyle name="Check Cell 2 2 2" xfId="1403"/>
    <cellStyle name="Check Cell 2 2 3" xfId="1404"/>
    <cellStyle name="Check Cell 2 2 4" xfId="1405"/>
    <cellStyle name="Check Cell 2 2 4 2" xfId="1406"/>
    <cellStyle name="Check Cell 2 2 4 3" xfId="1407"/>
    <cellStyle name="Check Cell 2 2 4 3 2" xfId="1408"/>
    <cellStyle name="Check Cell 2 2 4 3 3" xfId="1409"/>
    <cellStyle name="Check Cell 2 2 4 3 3 2" xfId="1410"/>
    <cellStyle name="Check Cell 2 2 4 3 3 3" xfId="1411"/>
    <cellStyle name="Check Cell 2 2 4 3 3 3 2" xfId="1412"/>
    <cellStyle name="Check Cell 2 2 4 3 3 3 3" xfId="1413"/>
    <cellStyle name="Check Cell 2 2 4 3 3 3 3 2" xfId="1414"/>
    <cellStyle name="Check Cell 2 2 4 3 3 4" xfId="1415"/>
    <cellStyle name="Check Cell 2 2 4 3 4" xfId="1416"/>
    <cellStyle name="Check Cell 2 2 4 3 5" xfId="1417"/>
    <cellStyle name="Check Cell 2 2 4 4" xfId="1418"/>
    <cellStyle name="Check Cell 2 2 4 5" xfId="1419"/>
    <cellStyle name="Check Cell 2 2 4 6" xfId="1420"/>
    <cellStyle name="Check Cell 2 2 5" xfId="1421"/>
    <cellStyle name="Check Cell 2 2 6" xfId="1422"/>
    <cellStyle name="Check Cell 2 2 7" xfId="1423"/>
    <cellStyle name="Check Cell 2 2 8" xfId="1424"/>
    <cellStyle name="Check Cell 2 3" xfId="672"/>
    <cellStyle name="Check Cell 2 3 2" xfId="3568"/>
    <cellStyle name="Check Cell 2 3 3" xfId="3730"/>
    <cellStyle name="Check Cell 2 3 4" xfId="1425"/>
    <cellStyle name="Check Cell 2 4" xfId="1426"/>
    <cellStyle name="Check Cell 2 5" xfId="1427"/>
    <cellStyle name="Check Cell 2 6" xfId="1428"/>
    <cellStyle name="Check Cell 2 7" xfId="1429"/>
    <cellStyle name="Check Cell 2 8" xfId="1430"/>
    <cellStyle name="Check Cell 2 8 2" xfId="1431"/>
    <cellStyle name="Check Cell 2 8 3" xfId="1432"/>
    <cellStyle name="Check Cell 2 8 3 2" xfId="1433"/>
    <cellStyle name="Check Cell 2 8 3 3" xfId="1434"/>
    <cellStyle name="Check Cell 2 8 3 3 2" xfId="1435"/>
    <cellStyle name="Check Cell 2 8 3 3 3" xfId="1436"/>
    <cellStyle name="Check Cell 2 8 3 3 3 2" xfId="1437"/>
    <cellStyle name="Check Cell 2 8 3 3 3 3" xfId="1438"/>
    <cellStyle name="Check Cell 2 8 3 3 3 3 2" xfId="1439"/>
    <cellStyle name="Check Cell 2 8 3 3 4" xfId="1440"/>
    <cellStyle name="Check Cell 2 8 3 4" xfId="1441"/>
    <cellStyle name="Check Cell 2 8 3 5" xfId="1442"/>
    <cellStyle name="Check Cell 2 8 4" xfId="1443"/>
    <cellStyle name="Check Cell 2 8 5" xfId="1444"/>
    <cellStyle name="Check Cell 2 8 6" xfId="1445"/>
    <cellStyle name="Check Cell 2 9" xfId="1446"/>
    <cellStyle name="Check Cell 3" xfId="474"/>
    <cellStyle name="Check Cell 3 2" xfId="1448"/>
    <cellStyle name="Check Cell 3 2 2" xfId="1449"/>
    <cellStyle name="Check Cell 3 3" xfId="1450"/>
    <cellStyle name="Check Cell 3 4" xfId="1451"/>
    <cellStyle name="Check Cell 3 5" xfId="3731"/>
    <cellStyle name="Check Cell 3 6" xfId="1447"/>
    <cellStyle name="Check Cell 4" xfId="1452"/>
    <cellStyle name="Check Cell 5" xfId="1453"/>
    <cellStyle name="Check Cell 5 2" xfId="1454"/>
    <cellStyle name="Check Cell 5 3" xfId="1455"/>
    <cellStyle name="Check Cell 5 4" xfId="1456"/>
    <cellStyle name="Check Cell 5 4 2" xfId="1457"/>
    <cellStyle name="Check Cell 5 4 3" xfId="1458"/>
    <cellStyle name="Check Cell 5 4 3 2" xfId="1459"/>
    <cellStyle name="Check Cell 5 4 3 3" xfId="1460"/>
    <cellStyle name="Check Cell 5 4 3 3 2" xfId="1461"/>
    <cellStyle name="Check Cell 5 4 3 3 3" xfId="1462"/>
    <cellStyle name="Check Cell 5 4 3 3 3 2" xfId="1463"/>
    <cellStyle name="Check Cell 5 4 3 3 3 3" xfId="1464"/>
    <cellStyle name="Check Cell 5 4 3 3 3 3 2" xfId="1465"/>
    <cellStyle name="Check Cell 5 4 3 3 4" xfId="1466"/>
    <cellStyle name="Check Cell 5 4 3 4" xfId="1467"/>
    <cellStyle name="Check Cell 5 4 3 5" xfId="1468"/>
    <cellStyle name="Check Cell 5 4 4" xfId="1469"/>
    <cellStyle name="Check Cell 5 4 5" xfId="1470"/>
    <cellStyle name="Check Cell 5 4 6" xfId="1471"/>
    <cellStyle name="Check Cell 5 5" xfId="1472"/>
    <cellStyle name="Check Cell 5 6" xfId="1473"/>
    <cellStyle name="Check Cell 5 7" xfId="1474"/>
    <cellStyle name="Check Cell 5 8" xfId="1475"/>
    <cellStyle name="Check Cell 6" xfId="1476"/>
    <cellStyle name="Comma [0] 2" xfId="104"/>
    <cellStyle name="Comma 10" xfId="105"/>
    <cellStyle name="Comma 10 2" xfId="1477"/>
    <cellStyle name="Comma 10 2 2" xfId="1478"/>
    <cellStyle name="Comma 10 3" xfId="1479"/>
    <cellStyle name="Comma 10 4" xfId="1480"/>
    <cellStyle name="Comma 10 4 2" xfId="4321"/>
    <cellStyle name="Comma 10 5" xfId="3732"/>
    <cellStyle name="Comma 100" xfId="5056"/>
    <cellStyle name="Comma 101" xfId="4582"/>
    <cellStyle name="Comma 102" xfId="4040"/>
    <cellStyle name="Comma 103" xfId="328"/>
    <cellStyle name="Comma 104" xfId="330"/>
    <cellStyle name="Comma 11" xfId="106"/>
    <cellStyle name="Comma 11 2" xfId="1481"/>
    <cellStyle name="Comma 11 2 2" xfId="1482"/>
    <cellStyle name="Comma 11 3" xfId="1483"/>
    <cellStyle name="Comma 11 3 2" xfId="1484"/>
    <cellStyle name="Comma 11 3 3" xfId="4323"/>
    <cellStyle name="Comma 11 4" xfId="1485"/>
    <cellStyle name="Comma 11 5" xfId="1486"/>
    <cellStyle name="Comma 11 6" xfId="4322"/>
    <cellStyle name="Comma 12" xfId="1487"/>
    <cellStyle name="Comma 12 2" xfId="1488"/>
    <cellStyle name="Comma 12 3" xfId="1489"/>
    <cellStyle name="Comma 12 4" xfId="1490"/>
    <cellStyle name="Comma 12 5" xfId="1491"/>
    <cellStyle name="Comma 13" xfId="1492"/>
    <cellStyle name="Comma 13 2" xfId="1493"/>
    <cellStyle name="Comma 13 3" xfId="1494"/>
    <cellStyle name="Comma 14" xfId="1495"/>
    <cellStyle name="Comma 14 2" xfId="1496"/>
    <cellStyle name="Comma 14 3" xfId="1497"/>
    <cellStyle name="Comma 15" xfId="1498"/>
    <cellStyle name="Comma 15 2" xfId="1499"/>
    <cellStyle name="Comma 15 3" xfId="1500"/>
    <cellStyle name="Comma 15 3 2" xfId="1501"/>
    <cellStyle name="Comma 16" xfId="1502"/>
    <cellStyle name="Comma 17" xfId="1503"/>
    <cellStyle name="Comma 18" xfId="1504"/>
    <cellStyle name="Comma 18 2" xfId="4324"/>
    <cellStyle name="Comma 19" xfId="1505"/>
    <cellStyle name="Comma 2" xfId="2"/>
    <cellStyle name="Comma 2 10" xfId="1506"/>
    <cellStyle name="Comma 2 10 2" xfId="1507"/>
    <cellStyle name="Comma 2 10 2 2" xfId="4325"/>
    <cellStyle name="Comma 2 11" xfId="1508"/>
    <cellStyle name="Comma 2 11 2" xfId="1509"/>
    <cellStyle name="Comma 2 11 2 2" xfId="4326"/>
    <cellStyle name="Comma 2 12" xfId="1510"/>
    <cellStyle name="Comma 2 12 2" xfId="1511"/>
    <cellStyle name="Comma 2 12 2 2" xfId="4327"/>
    <cellStyle name="Comma 2 13" xfId="1512"/>
    <cellStyle name="Comma 2 13 2" xfId="1513"/>
    <cellStyle name="Comma 2 13 2 2" xfId="4328"/>
    <cellStyle name="Comma 2 14" xfId="1514"/>
    <cellStyle name="Comma 2 14 2" xfId="1515"/>
    <cellStyle name="Comma 2 14 2 2" xfId="4329"/>
    <cellStyle name="Comma 2 15" xfId="1516"/>
    <cellStyle name="Comma 2 15 2" xfId="1517"/>
    <cellStyle name="Comma 2 15 2 2" xfId="4330"/>
    <cellStyle name="Comma 2 16" xfId="1518"/>
    <cellStyle name="Comma 2 16 2" xfId="1519"/>
    <cellStyle name="Comma 2 16 2 2" xfId="4331"/>
    <cellStyle name="Comma 2 17" xfId="1520"/>
    <cellStyle name="Comma 2 17 2" xfId="1521"/>
    <cellStyle name="Comma 2 17 2 2" xfId="4332"/>
    <cellStyle name="Comma 2 18" xfId="1522"/>
    <cellStyle name="Comma 2 18 2" xfId="1523"/>
    <cellStyle name="Comma 2 18 2 2" xfId="4333"/>
    <cellStyle name="Comma 2 19" xfId="1524"/>
    <cellStyle name="Comma 2 19 2" xfId="1525"/>
    <cellStyle name="Comma 2 19 2 2" xfId="1526"/>
    <cellStyle name="Comma 2 19 2 2 2" xfId="4334"/>
    <cellStyle name="Comma 2 19 2 3" xfId="1527"/>
    <cellStyle name="Comma 2 19 2 3 2" xfId="4335"/>
    <cellStyle name="Comma 2 19 2 4" xfId="1528"/>
    <cellStyle name="Comma 2 19 2 4 2" xfId="1529"/>
    <cellStyle name="Comma 2 19 2 4 3" xfId="1530"/>
    <cellStyle name="Comma 2 19 2 4 3 2" xfId="1531"/>
    <cellStyle name="Comma 2 19 2 4 3 2 2" xfId="4337"/>
    <cellStyle name="Comma 2 19 2 4 3 3" xfId="1532"/>
    <cellStyle name="Comma 2 19 2 4 3 3 2" xfId="1533"/>
    <cellStyle name="Comma 2 19 2 4 3 3 3" xfId="1534"/>
    <cellStyle name="Comma 2 19 2 4 3 3 3 2" xfId="1535"/>
    <cellStyle name="Comma 2 19 2 4 3 3 3 2 2" xfId="4339"/>
    <cellStyle name="Comma 2 19 2 4 3 3 3 3" xfId="1536"/>
    <cellStyle name="Comma 2 19 2 4 3 3 3 3 2" xfId="1537"/>
    <cellStyle name="Comma 2 19 2 4 3 3 3 3 3" xfId="4340"/>
    <cellStyle name="Comma 2 19 2 4 3 3 4" xfId="1538"/>
    <cellStyle name="Comma 2 19 2 4 3 3 5" xfId="4338"/>
    <cellStyle name="Comma 2 19 2 4 3 4" xfId="1539"/>
    <cellStyle name="Comma 2 19 2 4 3 4 2" xfId="4341"/>
    <cellStyle name="Comma 2 19 2 4 3 5" xfId="1540"/>
    <cellStyle name="Comma 2 19 2 4 3 5 2" xfId="4342"/>
    <cellStyle name="Comma 2 19 2 4 4" xfId="1541"/>
    <cellStyle name="Comma 2 19 2 4 5" xfId="1542"/>
    <cellStyle name="Comma 2 19 2 4 6" xfId="1543"/>
    <cellStyle name="Comma 2 19 2 4 7" xfId="4336"/>
    <cellStyle name="Comma 2 19 2 5" xfId="1544"/>
    <cellStyle name="Comma 2 19 2 5 2" xfId="4343"/>
    <cellStyle name="Comma 2 19 2 6" xfId="1545"/>
    <cellStyle name="Comma 2 19 2 6 2" xfId="4344"/>
    <cellStyle name="Comma 2 19 2 7" xfId="1546"/>
    <cellStyle name="Comma 2 19 2 7 2" xfId="4345"/>
    <cellStyle name="Comma 2 19 2 8" xfId="1547"/>
    <cellStyle name="Comma 2 19 2 8 2" xfId="4346"/>
    <cellStyle name="Comma 2 19 3" xfId="1548"/>
    <cellStyle name="Comma 2 19 4" xfId="1549"/>
    <cellStyle name="Comma 2 19 4 2" xfId="1550"/>
    <cellStyle name="Comma 2 19 4 2 2" xfId="1551"/>
    <cellStyle name="Comma 2 19 4 3" xfId="1552"/>
    <cellStyle name="Comma 2 19 4 3 2" xfId="1553"/>
    <cellStyle name="Comma 2 19 4 3 3" xfId="1554"/>
    <cellStyle name="Comma 2 19 4 3 3 2" xfId="1555"/>
    <cellStyle name="Comma 2 19 4 3 3 3" xfId="1556"/>
    <cellStyle name="Comma 2 19 4 3 3 3 2" xfId="1557"/>
    <cellStyle name="Comma 2 19 4 3 3 3 3" xfId="1558"/>
    <cellStyle name="Comma 2 19 4 3 3 3 3 2" xfId="1559"/>
    <cellStyle name="Comma 2 19 4 3 3 4" xfId="1560"/>
    <cellStyle name="Comma 2 19 4 3 4" xfId="1561"/>
    <cellStyle name="Comma 2 19 4 3 5" xfId="1562"/>
    <cellStyle name="Comma 2 19 4 4" xfId="1563"/>
    <cellStyle name="Comma 2 19 4 5" xfId="1564"/>
    <cellStyle name="Comma 2 19 4 6" xfId="1565"/>
    <cellStyle name="Comma 2 19 5" xfId="1566"/>
    <cellStyle name="Comma 2 19 6" xfId="1567"/>
    <cellStyle name="Comma 2 19 6 2" xfId="1568"/>
    <cellStyle name="Comma 2 19 6 3" xfId="1569"/>
    <cellStyle name="Comma 2 19 6 3 2" xfId="1570"/>
    <cellStyle name="Comma 2 19 6 3 3" xfId="1571"/>
    <cellStyle name="Comma 2 19 6 3 3 2" xfId="1572"/>
    <cellStyle name="Comma 2 19 6 4" xfId="1573"/>
    <cellStyle name="Comma 2 19 7" xfId="1574"/>
    <cellStyle name="Comma 2 19 8" xfId="1575"/>
    <cellStyle name="Comma 2 2" xfId="30"/>
    <cellStyle name="Comma 2 2 10" xfId="1576"/>
    <cellStyle name="Comma 2 2 11" xfId="1577"/>
    <cellStyle name="Comma 2 2 12" xfId="1578"/>
    <cellStyle name="Comma 2 2 13" xfId="1579"/>
    <cellStyle name="Comma 2 2 14" xfId="336"/>
    <cellStyle name="Comma 2 2 2" xfId="107"/>
    <cellStyle name="Comma 2 2 2 10" xfId="3733"/>
    <cellStyle name="Comma 2 2 2 10 2" xfId="4864"/>
    <cellStyle name="Comma 2 2 2 11" xfId="1580"/>
    <cellStyle name="Comma 2 2 2 11 2" xfId="4347"/>
    <cellStyle name="Comma 2 2 2 12" xfId="566"/>
    <cellStyle name="Comma 2 2 2 2" xfId="1581"/>
    <cellStyle name="Comma 2 2 2 2 2" xfId="4348"/>
    <cellStyle name="Comma 2 2 2 3" xfId="1582"/>
    <cellStyle name="Comma 2 2 2 3 2" xfId="4349"/>
    <cellStyle name="Comma 2 2 2 4" xfId="1583"/>
    <cellStyle name="Comma 2 2 2 4 2" xfId="1584"/>
    <cellStyle name="Comma 2 2 2 4 3" xfId="4350"/>
    <cellStyle name="Comma 2 2 2 5" xfId="1585"/>
    <cellStyle name="Comma 2 2 2 5 2" xfId="4351"/>
    <cellStyle name="Comma 2 2 2 6" xfId="1586"/>
    <cellStyle name="Comma 2 2 2 6 2" xfId="4352"/>
    <cellStyle name="Comma 2 2 2 7" xfId="1587"/>
    <cellStyle name="Comma 2 2 2 8" xfId="1588"/>
    <cellStyle name="Comma 2 2 2 9" xfId="3480"/>
    <cellStyle name="Comma 2 2 3" xfId="627"/>
    <cellStyle name="Comma 2 2 3 2" xfId="1590"/>
    <cellStyle name="Comma 2 2 3 2 2" xfId="4354"/>
    <cellStyle name="Comma 2 2 3 3" xfId="1591"/>
    <cellStyle name="Comma 2 2 3 3 2" xfId="4355"/>
    <cellStyle name="Comma 2 2 3 4" xfId="1592"/>
    <cellStyle name="Comma 2 2 3 4 2" xfId="4356"/>
    <cellStyle name="Comma 2 2 3 5" xfId="1593"/>
    <cellStyle name="Comma 2 2 3 5 2" xfId="4357"/>
    <cellStyle name="Comma 2 2 3 6" xfId="1594"/>
    <cellStyle name="Comma 2 2 3 6 2" xfId="4358"/>
    <cellStyle name="Comma 2 2 3 7" xfId="1595"/>
    <cellStyle name="Comma 2 2 3 8" xfId="3734"/>
    <cellStyle name="Comma 2 2 3 9" xfId="1589"/>
    <cellStyle name="Comma 2 2 4" xfId="1596"/>
    <cellStyle name="Comma 2 2 4 2" xfId="1597"/>
    <cellStyle name="Comma 2 2 5" xfId="1598"/>
    <cellStyle name="Comma 2 2 6" xfId="1599"/>
    <cellStyle name="Comma 2 2 6 2" xfId="1600"/>
    <cellStyle name="Comma 2 2 6 3" xfId="1601"/>
    <cellStyle name="Comma 2 2 6 4" xfId="1602"/>
    <cellStyle name="Comma 2 2 6 4 2" xfId="1603"/>
    <cellStyle name="Comma 2 2 6 4 3" xfId="1604"/>
    <cellStyle name="Comma 2 2 6 4 3 2" xfId="1605"/>
    <cellStyle name="Comma 2 2 6 4 3 3" xfId="1606"/>
    <cellStyle name="Comma 2 2 6 4 3 3 2" xfId="1607"/>
    <cellStyle name="Comma 2 2 6 4 3 3 3" xfId="1608"/>
    <cellStyle name="Comma 2 2 6 4 3 3 3 2" xfId="1609"/>
    <cellStyle name="Comma 2 2 6 4 3 3 3 3" xfId="1610"/>
    <cellStyle name="Comma 2 2 6 4 3 3 3 3 2" xfId="1611"/>
    <cellStyle name="Comma 2 2 6 4 3 3 4" xfId="1612"/>
    <cellStyle name="Comma 2 2 6 4 3 4" xfId="1613"/>
    <cellStyle name="Comma 2 2 6 4 3 5" xfId="1614"/>
    <cellStyle name="Comma 2 2 6 4 4" xfId="1615"/>
    <cellStyle name="Comma 2 2 6 4 5" xfId="1616"/>
    <cellStyle name="Comma 2 2 6 4 6" xfId="1617"/>
    <cellStyle name="Comma 2 2 6 5" xfId="1618"/>
    <cellStyle name="Comma 2 2 6 6" xfId="1619"/>
    <cellStyle name="Comma 2 2 6 7" xfId="1620"/>
    <cellStyle name="Comma 2 2 6 8" xfId="1621"/>
    <cellStyle name="Comma 2 2 7" xfId="1622"/>
    <cellStyle name="Comma 2 2 8" xfId="1623"/>
    <cellStyle name="Comma 2 2 8 2" xfId="1624"/>
    <cellStyle name="Comma 2 2 8 3" xfId="1625"/>
    <cellStyle name="Comma 2 2 8 4" xfId="1626"/>
    <cellStyle name="Comma 2 2 8 4 2" xfId="1627"/>
    <cellStyle name="Comma 2 2 8 4 3" xfId="1628"/>
    <cellStyle name="Comma 2 2 8 4 3 2" xfId="1629"/>
    <cellStyle name="Comma 2 2 8 4 3 3" xfId="1630"/>
    <cellStyle name="Comma 2 2 8 4 3 3 2" xfId="1631"/>
    <cellStyle name="Comma 2 2 8 4 3 3 3" xfId="1632"/>
    <cellStyle name="Comma 2 2 8 4 3 3 3 2" xfId="1633"/>
    <cellStyle name="Comma 2 2 8 4 3 3 3 3" xfId="1634"/>
    <cellStyle name="Comma 2 2 8 4 3 3 3 3 2" xfId="1635"/>
    <cellStyle name="Comma 2 2 8 4 3 3 4" xfId="1636"/>
    <cellStyle name="Comma 2 2 8 4 3 4" xfId="1637"/>
    <cellStyle name="Comma 2 2 8 4 3 5" xfId="1638"/>
    <cellStyle name="Comma 2 2 8 4 4" xfId="1639"/>
    <cellStyle name="Comma 2 2 8 4 5" xfId="1640"/>
    <cellStyle name="Comma 2 2 8 4 6" xfId="1641"/>
    <cellStyle name="Comma 2 2 8 5" xfId="1642"/>
    <cellStyle name="Comma 2 2 8 6" xfId="1643"/>
    <cellStyle name="Comma 2 2 8 7" xfId="1644"/>
    <cellStyle name="Comma 2 2 8 8" xfId="1645"/>
    <cellStyle name="Comma 2 2 9" xfId="1646"/>
    <cellStyle name="Comma 2 2 9 2" xfId="4359"/>
    <cellStyle name="Comma 2 20" xfId="1647"/>
    <cellStyle name="Comma 2 20 2" xfId="4360"/>
    <cellStyle name="Comma 2 21" xfId="1648"/>
    <cellStyle name="Comma 2 21 2" xfId="4361"/>
    <cellStyle name="Comma 2 22" xfId="1649"/>
    <cellStyle name="Comma 2 22 2" xfId="4362"/>
    <cellStyle name="Comma 2 23" xfId="4050"/>
    <cellStyle name="Comma 2 3" xfId="108"/>
    <cellStyle name="Comma 2 3 2" xfId="1650"/>
    <cellStyle name="Comma 2 3 2 2" xfId="1651"/>
    <cellStyle name="Comma 2 3 2 2 2" xfId="1652"/>
    <cellStyle name="Comma 2 3 2 2 3" xfId="1653"/>
    <cellStyle name="Comma 2 3 2 2 4" xfId="1654"/>
    <cellStyle name="Comma 2 3 2 2 4 2" xfId="1655"/>
    <cellStyle name="Comma 2 3 2 2 4 2 2" xfId="4364"/>
    <cellStyle name="Comma 2 3 2 2 4 3" xfId="1656"/>
    <cellStyle name="Comma 2 3 2 2 4 3 2" xfId="1657"/>
    <cellStyle name="Comma 2 3 2 2 4 3 3" xfId="1658"/>
    <cellStyle name="Comma 2 3 2 2 4 3 3 2" xfId="1659"/>
    <cellStyle name="Comma 2 3 2 2 4 3 3 2 2" xfId="4367"/>
    <cellStyle name="Comma 2 3 2 2 4 3 3 3" xfId="1660"/>
    <cellStyle name="Comma 2 3 2 2 4 3 3 3 2" xfId="1661"/>
    <cellStyle name="Comma 2 3 2 2 4 3 3 3 3" xfId="1662"/>
    <cellStyle name="Comma 2 3 2 2 4 3 3 3 3 2" xfId="1663"/>
    <cellStyle name="Comma 2 3 2 2 4 3 3 3 3 2 2" xfId="4369"/>
    <cellStyle name="Comma 2 3 2 2 4 3 3 3 4" xfId="4368"/>
    <cellStyle name="Comma 2 3 2 2 4 3 3 4" xfId="1664"/>
    <cellStyle name="Comma 2 3 2 2 4 3 3 4 2" xfId="4370"/>
    <cellStyle name="Comma 2 3 2 2 4 3 4" xfId="1665"/>
    <cellStyle name="Comma 2 3 2 2 4 3 5" xfId="1666"/>
    <cellStyle name="Comma 2 3 2 2 4 3 6" xfId="4365"/>
    <cellStyle name="Comma 2 3 2 2 4 4" xfId="1667"/>
    <cellStyle name="Comma 2 3 2 2 4 4 2" xfId="4371"/>
    <cellStyle name="Comma 2 3 2 2 4 5" xfId="1668"/>
    <cellStyle name="Comma 2 3 2 2 4 5 2" xfId="4372"/>
    <cellStyle name="Comma 2 3 2 2 4 6" xfId="1669"/>
    <cellStyle name="Comma 2 3 2 2 4 6 2" xfId="4373"/>
    <cellStyle name="Comma 2 3 2 2 5" xfId="1670"/>
    <cellStyle name="Comma 2 3 2 2 6" xfId="1671"/>
    <cellStyle name="Comma 2 3 2 2 7" xfId="1672"/>
    <cellStyle name="Comma 2 3 2 2 8" xfId="1673"/>
    <cellStyle name="Comma 2 3 2 2 9" xfId="4363"/>
    <cellStyle name="Comma 2 3 2 3" xfId="1674"/>
    <cellStyle name="Comma 2 3 2 3 2" xfId="4374"/>
    <cellStyle name="Comma 2 3 2 4" xfId="1675"/>
    <cellStyle name="Comma 2 3 2 4 2" xfId="1676"/>
    <cellStyle name="Comma 2 3 2 4 3" xfId="1677"/>
    <cellStyle name="Comma 2 3 2 4 3 2" xfId="1678"/>
    <cellStyle name="Comma 2 3 2 4 3 2 2" xfId="4376"/>
    <cellStyle name="Comma 2 3 2 4 3 3" xfId="1679"/>
    <cellStyle name="Comma 2 3 2 4 3 3 2" xfId="1680"/>
    <cellStyle name="Comma 2 3 2 4 3 3 3" xfId="1681"/>
    <cellStyle name="Comma 2 3 2 4 3 3 3 2" xfId="1682"/>
    <cellStyle name="Comma 2 3 2 4 3 3 3 2 2" xfId="4378"/>
    <cellStyle name="Comma 2 3 2 4 3 3 3 3" xfId="1683"/>
    <cellStyle name="Comma 2 3 2 4 3 3 3 3 2" xfId="1684"/>
    <cellStyle name="Comma 2 3 2 4 3 3 3 3 3" xfId="4379"/>
    <cellStyle name="Comma 2 3 2 4 3 3 4" xfId="1685"/>
    <cellStyle name="Comma 2 3 2 4 3 3 5" xfId="4377"/>
    <cellStyle name="Comma 2 3 2 4 3 4" xfId="1686"/>
    <cellStyle name="Comma 2 3 2 4 3 4 2" xfId="4380"/>
    <cellStyle name="Comma 2 3 2 4 3 5" xfId="1687"/>
    <cellStyle name="Comma 2 3 2 4 3 5 2" xfId="4381"/>
    <cellStyle name="Comma 2 3 2 4 4" xfId="1688"/>
    <cellStyle name="Comma 2 3 2 4 5" xfId="1689"/>
    <cellStyle name="Comma 2 3 2 4 6" xfId="1690"/>
    <cellStyle name="Comma 2 3 2 4 7" xfId="4375"/>
    <cellStyle name="Comma 2 3 2 5" xfId="1691"/>
    <cellStyle name="Comma 2 3 2 5 2" xfId="4382"/>
    <cellStyle name="Comma 2 3 2 6" xfId="1692"/>
    <cellStyle name="Comma 2 3 2 6 2" xfId="4383"/>
    <cellStyle name="Comma 2 3 2 7" xfId="1693"/>
    <cellStyle name="Comma 2 3 2 7 2" xfId="4384"/>
    <cellStyle name="Comma 2 3 2 8" xfId="1694"/>
    <cellStyle name="Comma 2 3 2 8 2" xfId="4385"/>
    <cellStyle name="Comma 2 3 3" xfId="1695"/>
    <cellStyle name="Comma 2 3 4" xfId="1696"/>
    <cellStyle name="Comma 2 3 5" xfId="1697"/>
    <cellStyle name="Comma 2 3 6" xfId="337"/>
    <cellStyle name="Comma 2 4" xfId="338"/>
    <cellStyle name="Comma 2 4 2" xfId="1699"/>
    <cellStyle name="Comma 2 4 2 2" xfId="1700"/>
    <cellStyle name="Comma 2 4 2 3" xfId="4386"/>
    <cellStyle name="Comma 2 4 3" xfId="3389"/>
    <cellStyle name="Comma 2 4 4" xfId="3735"/>
    <cellStyle name="Comma 2 4 5" xfId="1698"/>
    <cellStyle name="Comma 2 5" xfId="490"/>
    <cellStyle name="Comma 2 5 2" xfId="1702"/>
    <cellStyle name="Comma 2 5 2 2" xfId="4387"/>
    <cellStyle name="Comma 2 5 3" xfId="3736"/>
    <cellStyle name="Comma 2 5 4" xfId="1701"/>
    <cellStyle name="Comma 2 5 5" xfId="4132"/>
    <cellStyle name="Comma 2 6" xfId="1703"/>
    <cellStyle name="Comma 2 6 2" xfId="1704"/>
    <cellStyle name="Comma 2 6 2 2" xfId="4388"/>
    <cellStyle name="Comma 2 7" xfId="1705"/>
    <cellStyle name="Comma 2 7 2" xfId="1706"/>
    <cellStyle name="Comma 2 7 2 2" xfId="1707"/>
    <cellStyle name="Comma 2 7 2 2 2" xfId="4389"/>
    <cellStyle name="Comma 2 7 2 3" xfId="1708"/>
    <cellStyle name="Comma 2 7 2 3 2" xfId="4390"/>
    <cellStyle name="Comma 2 7 2 4" xfId="1709"/>
    <cellStyle name="Comma 2 7 2 4 2" xfId="1710"/>
    <cellStyle name="Comma 2 7 2 4 3" xfId="1711"/>
    <cellStyle name="Comma 2 7 2 4 3 2" xfId="1712"/>
    <cellStyle name="Comma 2 7 2 4 3 2 2" xfId="4392"/>
    <cellStyle name="Comma 2 7 2 4 3 3" xfId="1713"/>
    <cellStyle name="Comma 2 7 2 4 3 3 2" xfId="1714"/>
    <cellStyle name="Comma 2 7 2 4 3 3 3" xfId="1715"/>
    <cellStyle name="Comma 2 7 2 4 3 3 3 2" xfId="1716"/>
    <cellStyle name="Comma 2 7 2 4 3 3 3 2 2" xfId="4394"/>
    <cellStyle name="Comma 2 7 2 4 3 3 3 3" xfId="1717"/>
    <cellStyle name="Comma 2 7 2 4 3 3 3 3 2" xfId="1718"/>
    <cellStyle name="Comma 2 7 2 4 3 3 3 3 3" xfId="4395"/>
    <cellStyle name="Comma 2 7 2 4 3 3 4" xfId="1719"/>
    <cellStyle name="Comma 2 7 2 4 3 3 5" xfId="4393"/>
    <cellStyle name="Comma 2 7 2 4 3 4" xfId="1720"/>
    <cellStyle name="Comma 2 7 2 4 3 4 2" xfId="4396"/>
    <cellStyle name="Comma 2 7 2 4 3 5" xfId="1721"/>
    <cellStyle name="Comma 2 7 2 4 3 5 2" xfId="4397"/>
    <cellStyle name="Comma 2 7 2 4 4" xfId="1722"/>
    <cellStyle name="Comma 2 7 2 4 5" xfId="1723"/>
    <cellStyle name="Comma 2 7 2 4 6" xfId="1724"/>
    <cellStyle name="Comma 2 7 2 4 7" xfId="4391"/>
    <cellStyle name="Comma 2 7 2 5" xfId="1725"/>
    <cellStyle name="Comma 2 7 2 5 2" xfId="4398"/>
    <cellStyle name="Comma 2 7 2 6" xfId="1726"/>
    <cellStyle name="Comma 2 7 2 6 2" xfId="4399"/>
    <cellStyle name="Comma 2 7 2 7" xfId="1727"/>
    <cellStyle name="Comma 2 7 2 7 2" xfId="4400"/>
    <cellStyle name="Comma 2 7 2 8" xfId="1728"/>
    <cellStyle name="Comma 2 7 2 8 2" xfId="4401"/>
    <cellStyle name="Comma 2 8" xfId="1729"/>
    <cellStyle name="Comma 2 8 2" xfId="1730"/>
    <cellStyle name="Comma 2 8 2 2" xfId="4402"/>
    <cellStyle name="Comma 2 9" xfId="1731"/>
    <cellStyle name="Comma 2 9 2" xfId="1732"/>
    <cellStyle name="Comma 2 9 2 2" xfId="4403"/>
    <cellStyle name="Comma 20" xfId="1733"/>
    <cellStyle name="Comma 21" xfId="1734"/>
    <cellStyle name="Comma 22" xfId="1735"/>
    <cellStyle name="Comma 23" xfId="1736"/>
    <cellStyle name="Comma 24" xfId="1737"/>
    <cellStyle name="Comma 25" xfId="1738"/>
    <cellStyle name="Comma 26" xfId="1739"/>
    <cellStyle name="Comma 27" xfId="1740"/>
    <cellStyle name="Comma 28" xfId="1741"/>
    <cellStyle name="Comma 29" xfId="1742"/>
    <cellStyle name="Comma 3" xfId="5"/>
    <cellStyle name="Comma 3 2" xfId="10"/>
    <cellStyle name="Comma 3 2 2" xfId="567"/>
    <cellStyle name="Comma 3 2 2 2" xfId="1744"/>
    <cellStyle name="Comma 3 2 2 3" xfId="3481"/>
    <cellStyle name="Comma 3 2 2 4" xfId="3737"/>
    <cellStyle name="Comma 3 2 2 5" xfId="1743"/>
    <cellStyle name="Comma 3 2 3" xfId="673"/>
    <cellStyle name="Comma 3 2 3 2" xfId="3569"/>
    <cellStyle name="Comma 3 2 3 3" xfId="3738"/>
    <cellStyle name="Comma 3 2 3 4" xfId="1745"/>
    <cellStyle name="Comma 3 2 4" xfId="416"/>
    <cellStyle name="Comma 3 3" xfId="109"/>
    <cellStyle name="Comma 3 3 2" xfId="1747"/>
    <cellStyle name="Comma 3 3 3" xfId="1746"/>
    <cellStyle name="Comma 3 4" xfId="110"/>
    <cellStyle name="Comma 3 4 2" xfId="1749"/>
    <cellStyle name="Comma 3 4 2 2" xfId="4404"/>
    <cellStyle name="Comma 3 4 3" xfId="1748"/>
    <cellStyle name="Comma 3 5" xfId="1750"/>
    <cellStyle name="Comma 30" xfId="1751"/>
    <cellStyle name="Comma 31" xfId="1752"/>
    <cellStyle name="Comma 32" xfId="1753"/>
    <cellStyle name="Comma 33" xfId="1754"/>
    <cellStyle name="Comma 34" xfId="1755"/>
    <cellStyle name="Comma 35" xfId="1756"/>
    <cellStyle name="Comma 36" xfId="1757"/>
    <cellStyle name="Comma 37" xfId="1758"/>
    <cellStyle name="Comma 38" xfId="1759"/>
    <cellStyle name="Comma 39" xfId="1760"/>
    <cellStyle name="Comma 4" xfId="11"/>
    <cellStyle name="Comma 4 10" xfId="3739"/>
    <cellStyle name="Comma 4 11" xfId="1761"/>
    <cellStyle name="Comma 4 12" xfId="4051"/>
    <cellStyle name="Comma 4 13" xfId="339"/>
    <cellStyle name="Comma 4 2" xfId="111"/>
    <cellStyle name="Comma 4 2 2" xfId="560"/>
    <cellStyle name="Comma 4 2 2 2" xfId="705"/>
    <cellStyle name="Comma 4 2 2 2 2" xfId="3589"/>
    <cellStyle name="Comma 4 2 2 2 3" xfId="3742"/>
    <cellStyle name="Comma 4 2 2 2 3 2" xfId="4865"/>
    <cellStyle name="Comma 4 2 2 2 4" xfId="1764"/>
    <cellStyle name="Comma 4 2 2 2 4 2" xfId="4405"/>
    <cellStyle name="Comma 4 2 2 3" xfId="3741"/>
    <cellStyle name="Comma 4 2 2 4" xfId="1763"/>
    <cellStyle name="Comma 4 2 2 5" xfId="4204"/>
    <cellStyle name="Comma 4 2 3" xfId="499"/>
    <cellStyle name="Comma 4 2 3 2" xfId="674"/>
    <cellStyle name="Comma 4 2 3 2 2" xfId="3975"/>
    <cellStyle name="Comma 4 2 3 2 2 2" xfId="4961"/>
    <cellStyle name="Comma 4 2 3 2 3" xfId="3570"/>
    <cellStyle name="Comma 4 2 3 2 3 2" xfId="4821"/>
    <cellStyle name="Comma 4 2 3 2 4" xfId="4238"/>
    <cellStyle name="Comma 4 2 3 3" xfId="5027"/>
    <cellStyle name="Comma 4 2 4" xfId="1765"/>
    <cellStyle name="Comma 4 2 5" xfId="3740"/>
    <cellStyle name="Comma 4 2 6" xfId="1762"/>
    <cellStyle name="Comma 4 2 7" xfId="4121"/>
    <cellStyle name="Comma 4 2 8" xfId="417"/>
    <cellStyle name="Comma 4 3" xfId="491"/>
    <cellStyle name="Comma 4 3 2" xfId="704"/>
    <cellStyle name="Comma 4 3 2 2" xfId="3588"/>
    <cellStyle name="Comma 4 3 2 3" xfId="3744"/>
    <cellStyle name="Comma 4 3 2 4" xfId="1767"/>
    <cellStyle name="Comma 4 3 3" xfId="1768"/>
    <cellStyle name="Comma 4 3 4" xfId="3416"/>
    <cellStyle name="Comma 4 3 4 2" xfId="4747"/>
    <cellStyle name="Comma 4 3 5" xfId="3743"/>
    <cellStyle name="Comma 4 3 6" xfId="1766"/>
    <cellStyle name="Comma 4 3 7" xfId="4133"/>
    <cellStyle name="Comma 4 4" xfId="568"/>
    <cellStyle name="Comma 4 4 2" xfId="628"/>
    <cellStyle name="Comma 4 4 2 2" xfId="3746"/>
    <cellStyle name="Comma 4 4 2 2 2" xfId="4866"/>
    <cellStyle name="Comma 4 4 2 3" xfId="1770"/>
    <cellStyle name="Comma 4 4 2 3 2" xfId="4406"/>
    <cellStyle name="Comma 4 4 2 4" xfId="4213"/>
    <cellStyle name="Comma 4 4 3" xfId="1771"/>
    <cellStyle name="Comma 4 4 4" xfId="3482"/>
    <cellStyle name="Comma 4 4 5" xfId="3745"/>
    <cellStyle name="Comma 4 4 6" xfId="1769"/>
    <cellStyle name="Comma 4 5" xfId="1772"/>
    <cellStyle name="Comma 4 5 2" xfId="4407"/>
    <cellStyle name="Comma 4 6" xfId="1773"/>
    <cellStyle name="Comma 4 7" xfId="1774"/>
    <cellStyle name="Comma 4 8" xfId="1775"/>
    <cellStyle name="Comma 4 8 2" xfId="4408"/>
    <cellStyle name="Comma 4 9" xfId="1776"/>
    <cellStyle name="Comma 40" xfId="1777"/>
    <cellStyle name="Comma 41" xfId="1778"/>
    <cellStyle name="Comma 42" xfId="1779"/>
    <cellStyle name="Comma 43" xfId="1780"/>
    <cellStyle name="Comma 44" xfId="1781"/>
    <cellStyle name="Comma 45" xfId="1782"/>
    <cellStyle name="Comma 46" xfId="1783"/>
    <cellStyle name="Comma 47" xfId="1784"/>
    <cellStyle name="Comma 48" xfId="1785"/>
    <cellStyle name="Comma 49" xfId="1786"/>
    <cellStyle name="Comma 5" xfId="12"/>
    <cellStyle name="Comma 5 2" xfId="112"/>
    <cellStyle name="Comma 5 2 2" xfId="1789"/>
    <cellStyle name="Comma 5 2 3" xfId="1790"/>
    <cellStyle name="Comma 5 2 3 2" xfId="4409"/>
    <cellStyle name="Comma 5 2 4" xfId="1791"/>
    <cellStyle name="Comma 5 2 5" xfId="3748"/>
    <cellStyle name="Comma 5 2 6" xfId="1788"/>
    <cellStyle name="Comma 5 2 7" xfId="4205"/>
    <cellStyle name="Comma 5 2 8" xfId="561"/>
    <cellStyle name="Comma 5 3" xfId="113"/>
    <cellStyle name="Comma 5 3 10" xfId="3420"/>
    <cellStyle name="Comma 5 3 11" xfId="3749"/>
    <cellStyle name="Comma 5 3 12" xfId="1792"/>
    <cellStyle name="Comma 5 3 2" xfId="1793"/>
    <cellStyle name="Comma 5 3 2 2" xfId="1794"/>
    <cellStyle name="Comma 5 3 2 2 2" xfId="4410"/>
    <cellStyle name="Comma 5 3 2 3" xfId="1795"/>
    <cellStyle name="Comma 5 3 2 3 2" xfId="4411"/>
    <cellStyle name="Comma 5 3 2 4" xfId="1796"/>
    <cellStyle name="Comma 5 3 2 4 2" xfId="1797"/>
    <cellStyle name="Comma 5 3 2 4 3" xfId="1798"/>
    <cellStyle name="Comma 5 3 2 4 3 2" xfId="1799"/>
    <cellStyle name="Comma 5 3 2 4 3 2 2" xfId="4413"/>
    <cellStyle name="Comma 5 3 2 4 3 3" xfId="1800"/>
    <cellStyle name="Comma 5 3 2 4 3 3 2" xfId="1801"/>
    <cellStyle name="Comma 5 3 2 4 3 3 3" xfId="1802"/>
    <cellStyle name="Comma 5 3 2 4 3 3 3 2" xfId="1803"/>
    <cellStyle name="Comma 5 3 2 4 3 3 3 2 2" xfId="4415"/>
    <cellStyle name="Comma 5 3 2 4 3 3 3 3" xfId="1804"/>
    <cellStyle name="Comma 5 3 2 4 3 3 3 3 2" xfId="1805"/>
    <cellStyle name="Comma 5 3 2 4 3 3 3 3 3" xfId="4416"/>
    <cellStyle name="Comma 5 3 2 4 3 3 4" xfId="1806"/>
    <cellStyle name="Comma 5 3 2 4 3 3 5" xfId="4414"/>
    <cellStyle name="Comma 5 3 2 4 3 4" xfId="1807"/>
    <cellStyle name="Comma 5 3 2 4 3 4 2" xfId="4417"/>
    <cellStyle name="Comma 5 3 2 4 3 5" xfId="1808"/>
    <cellStyle name="Comma 5 3 2 4 3 5 2" xfId="4418"/>
    <cellStyle name="Comma 5 3 2 4 4" xfId="1809"/>
    <cellStyle name="Comma 5 3 2 4 5" xfId="1810"/>
    <cellStyle name="Comma 5 3 2 4 6" xfId="1811"/>
    <cellStyle name="Comma 5 3 2 4 7" xfId="4412"/>
    <cellStyle name="Comma 5 3 2 5" xfId="1812"/>
    <cellStyle name="Comma 5 3 2 5 2" xfId="4419"/>
    <cellStyle name="Comma 5 3 2 6" xfId="1813"/>
    <cellStyle name="Comma 5 3 2 6 2" xfId="4420"/>
    <cellStyle name="Comma 5 3 2 7" xfId="1814"/>
    <cellStyle name="Comma 5 3 2 7 2" xfId="4421"/>
    <cellStyle name="Comma 5 3 2 8" xfId="1815"/>
    <cellStyle name="Comma 5 3 2 8 2" xfId="4422"/>
    <cellStyle name="Comma 5 3 3" xfId="1816"/>
    <cellStyle name="Comma 5 3 4" xfId="1817"/>
    <cellStyle name="Comma 5 3 5" xfId="1818"/>
    <cellStyle name="Comma 5 3 5 2" xfId="1819"/>
    <cellStyle name="Comma 5 3 5 3" xfId="1820"/>
    <cellStyle name="Comma 5 3 5 3 2" xfId="1821"/>
    <cellStyle name="Comma 5 3 5 3 3" xfId="1822"/>
    <cellStyle name="Comma 5 3 5 3 3 2" xfId="1823"/>
    <cellStyle name="Comma 5 3 5 3 3 3" xfId="1824"/>
    <cellStyle name="Comma 5 3 5 3 3 3 2" xfId="1825"/>
    <cellStyle name="Comma 5 3 5 3 3 3 3" xfId="1826"/>
    <cellStyle name="Comma 5 3 5 3 3 3 3 2" xfId="1827"/>
    <cellStyle name="Comma 5 3 5 3 3 4" xfId="1828"/>
    <cellStyle name="Comma 5 3 5 3 4" xfId="1829"/>
    <cellStyle name="Comma 5 3 5 3 5" xfId="1830"/>
    <cellStyle name="Comma 5 3 5 4" xfId="1831"/>
    <cellStyle name="Comma 5 3 5 5" xfId="1832"/>
    <cellStyle name="Comma 5 3 5 6" xfId="1833"/>
    <cellStyle name="Comma 5 3 6" xfId="1834"/>
    <cellStyle name="Comma 5 3 7" xfId="1835"/>
    <cellStyle name="Comma 5 3 8" xfId="1836"/>
    <cellStyle name="Comma 5 3 9" xfId="1837"/>
    <cellStyle name="Comma 5 4" xfId="626"/>
    <cellStyle name="Comma 5 4 2" xfId="1839"/>
    <cellStyle name="Comma 5 4 3" xfId="3529"/>
    <cellStyle name="Comma 5 4 4" xfId="3750"/>
    <cellStyle name="Comma 5 4 5" xfId="1838"/>
    <cellStyle name="Comma 5 5" xfId="1840"/>
    <cellStyle name="Comma 5 6" xfId="3747"/>
    <cellStyle name="Comma 5 7" xfId="1787"/>
    <cellStyle name="Comma 5 8" xfId="4122"/>
    <cellStyle name="Comma 5 9" xfId="418"/>
    <cellStyle name="Comma 50" xfId="1841"/>
    <cellStyle name="Comma 51" xfId="1842"/>
    <cellStyle name="Comma 52" xfId="1843"/>
    <cellStyle name="Comma 53" xfId="1844"/>
    <cellStyle name="Comma 54" xfId="1845"/>
    <cellStyle name="Comma 55" xfId="1846"/>
    <cellStyle name="Comma 56" xfId="1847"/>
    <cellStyle name="Comma 57" xfId="1848"/>
    <cellStyle name="Comma 58" xfId="1849"/>
    <cellStyle name="Comma 59" xfId="1850"/>
    <cellStyle name="Comma 6" xfId="13"/>
    <cellStyle name="Comma 6 2" xfId="114"/>
    <cellStyle name="Comma 6 2 2" xfId="706"/>
    <cellStyle name="Comma 6 2 3" xfId="3752"/>
    <cellStyle name="Comma 6 2 3 2" xfId="4867"/>
    <cellStyle name="Comma 6 2 4" xfId="1852"/>
    <cellStyle name="Comma 6 2 4 2" xfId="4423"/>
    <cellStyle name="Comma 6 2 5" xfId="4134"/>
    <cellStyle name="Comma 6 2 6" xfId="492"/>
    <cellStyle name="Comma 6 3" xfId="599"/>
    <cellStyle name="Comma 6 3 2" xfId="646"/>
    <cellStyle name="Comma 6 3 2 2" xfId="3542"/>
    <cellStyle name="Comma 6 3 2 2 2" xfId="4808"/>
    <cellStyle name="Comma 6 3 2 3" xfId="3754"/>
    <cellStyle name="Comma 6 3 2 4" xfId="1854"/>
    <cellStyle name="Comma 6 3 2 5" xfId="4225"/>
    <cellStyle name="Comma 6 3 3" xfId="3753"/>
    <cellStyle name="Comma 6 3 3 2" xfId="4868"/>
    <cellStyle name="Comma 6 3 4" xfId="1853"/>
    <cellStyle name="Comma 6 3 4 2" xfId="4424"/>
    <cellStyle name="Comma 6 4" xfId="1855"/>
    <cellStyle name="Comma 6 4 2" xfId="1856"/>
    <cellStyle name="Comma 6 4 2 2" xfId="4425"/>
    <cellStyle name="Comma 6 5" xfId="1857"/>
    <cellStyle name="Comma 6 6" xfId="3751"/>
    <cellStyle name="Comma 6 7" xfId="1851"/>
    <cellStyle name="Comma 6 8" xfId="4052"/>
    <cellStyle name="Comma 6 9" xfId="340"/>
    <cellStyle name="Comma 60" xfId="1858"/>
    <cellStyle name="Comma 61" xfId="1859"/>
    <cellStyle name="Comma 62" xfId="1860"/>
    <cellStyle name="Comma 63" xfId="1861"/>
    <cellStyle name="Comma 64" xfId="1862"/>
    <cellStyle name="Comma 65" xfId="1863"/>
    <cellStyle name="Comma 66" xfId="1864"/>
    <cellStyle name="Comma 67" xfId="1865"/>
    <cellStyle name="Comma 68" xfId="1866"/>
    <cellStyle name="Comma 69" xfId="1867"/>
    <cellStyle name="Comma 7" xfId="115"/>
    <cellStyle name="Comma 7 2" xfId="116"/>
    <cellStyle name="Comma 7 2 2" xfId="1870"/>
    <cellStyle name="Comma 7 2 3" xfId="3494"/>
    <cellStyle name="Comma 7 2 4" xfId="3756"/>
    <cellStyle name="Comma 7 2 4 2" xfId="4870"/>
    <cellStyle name="Comma 7 2 5" xfId="1869"/>
    <cellStyle name="Comma 7 2 5 2" xfId="4427"/>
    <cellStyle name="Comma 7 2 6" xfId="583"/>
    <cellStyle name="Comma 7 3" xfId="690"/>
    <cellStyle name="Comma 7 3 2" xfId="3586"/>
    <cellStyle name="Comma 7 3 3" xfId="3757"/>
    <cellStyle name="Comma 7 3 4" xfId="1871"/>
    <cellStyle name="Comma 7 4" xfId="1872"/>
    <cellStyle name="Comma 7 5" xfId="3385"/>
    <cellStyle name="Comma 7 6" xfId="3755"/>
    <cellStyle name="Comma 7 6 2" xfId="4869"/>
    <cellStyle name="Comma 7 7" xfId="1868"/>
    <cellStyle name="Comma 7 7 2" xfId="4426"/>
    <cellStyle name="Comma 7 8" xfId="332"/>
    <cellStyle name="Comma 70" xfId="3613"/>
    <cellStyle name="Comma 70 2" xfId="4827"/>
    <cellStyle name="Comma 71" xfId="3928"/>
    <cellStyle name="Comma 71 2" xfId="4918"/>
    <cellStyle name="Comma 72" xfId="3980"/>
    <cellStyle name="Comma 72 2" xfId="4966"/>
    <cellStyle name="Comma 73" xfId="3978"/>
    <cellStyle name="Comma 73 2" xfId="4964"/>
    <cellStyle name="Comma 74" xfId="4000"/>
    <cellStyle name="Comma 74 2" xfId="4986"/>
    <cellStyle name="Comma 75" xfId="4004"/>
    <cellStyle name="Comma 75 2" xfId="4990"/>
    <cellStyle name="Comma 76" xfId="3995"/>
    <cellStyle name="Comma 76 2" xfId="4981"/>
    <cellStyle name="Comma 77" xfId="3989"/>
    <cellStyle name="Comma 77 2" xfId="4974"/>
    <cellStyle name="Comma 78" xfId="724"/>
    <cellStyle name="Comma 78 2" xfId="4244"/>
    <cellStyle name="Comma 79" xfId="3320"/>
    <cellStyle name="Comma 79 2" xfId="4727"/>
    <cellStyle name="Comma 8" xfId="117"/>
    <cellStyle name="Comma 8 2" xfId="620"/>
    <cellStyle name="Comma 8 2 2" xfId="1875"/>
    <cellStyle name="Comma 8 2 3" xfId="3525"/>
    <cellStyle name="Comma 8 2 4" xfId="3759"/>
    <cellStyle name="Comma 8 2 4 2" xfId="4872"/>
    <cellStyle name="Comma 8 2 5" xfId="1874"/>
    <cellStyle name="Comma 8 2 5 2" xfId="4429"/>
    <cellStyle name="Comma 8 3" xfId="1876"/>
    <cellStyle name="Comma 8 4" xfId="3758"/>
    <cellStyle name="Comma 8 4 2" xfId="4871"/>
    <cellStyle name="Comma 8 5" xfId="1873"/>
    <cellStyle name="Comma 8 5 2" xfId="4428"/>
    <cellStyle name="Comma 8 6" xfId="4129"/>
    <cellStyle name="Comma 8 7" xfId="488"/>
    <cellStyle name="Comma 80" xfId="4010"/>
    <cellStyle name="Comma 80 2" xfId="4992"/>
    <cellStyle name="Comma 81" xfId="4016"/>
    <cellStyle name="Comma 81 2" xfId="4998"/>
    <cellStyle name="Comma 82" xfId="4013"/>
    <cellStyle name="Comma 82 2" xfId="4995"/>
    <cellStyle name="Comma 83" xfId="4015"/>
    <cellStyle name="Comma 83 2" xfId="4997"/>
    <cellStyle name="Comma 84" xfId="4044"/>
    <cellStyle name="Comma 85" xfId="4048"/>
    <cellStyle name="Comma 86" xfId="5022"/>
    <cellStyle name="Comma 87" xfId="5014"/>
    <cellStyle name="Comma 88" xfId="5026"/>
    <cellStyle name="Comma 89" xfId="5011"/>
    <cellStyle name="Comma 9" xfId="118"/>
    <cellStyle name="Comma 9 2" xfId="1878"/>
    <cellStyle name="Comma 9 2 2" xfId="1879"/>
    <cellStyle name="Comma 9 2 3" xfId="4430"/>
    <cellStyle name="Comma 9 3" xfId="1880"/>
    <cellStyle name="Comma 9 4" xfId="1881"/>
    <cellStyle name="Comma 9 5" xfId="3600"/>
    <cellStyle name="Comma 9 6" xfId="3760"/>
    <cellStyle name="Comma 9 7" xfId="1877"/>
    <cellStyle name="Comma 9 8" xfId="718"/>
    <cellStyle name="Comma 90" xfId="5020"/>
    <cellStyle name="Comma 91" xfId="5016"/>
    <cellStyle name="Comma 92" xfId="4041"/>
    <cellStyle name="Comma 92 2" xfId="5047"/>
    <cellStyle name="Comma 93" xfId="4729"/>
    <cellStyle name="Comma 93 2" xfId="5049"/>
    <cellStyle name="Comma 94" xfId="5028"/>
    <cellStyle name="Comma 94 2" xfId="5051"/>
    <cellStyle name="Comma 95" xfId="5032"/>
    <cellStyle name="Comma 96" xfId="4318"/>
    <cellStyle name="Comma 97" xfId="5041"/>
    <cellStyle name="Comma 98" xfId="5054"/>
    <cellStyle name="Comma 99" xfId="5042"/>
    <cellStyle name="Comma0" xfId="1882"/>
    <cellStyle name="Comma0 2" xfId="1883"/>
    <cellStyle name="Comma0 2 2" xfId="1884"/>
    <cellStyle name="Comma0 2 3" xfId="1885"/>
    <cellStyle name="Comma0 2 4" xfId="1886"/>
    <cellStyle name="Comma0 2 4 2" xfId="1887"/>
    <cellStyle name="Comma0 2 4 3" xfId="1888"/>
    <cellStyle name="Comma0 2 4 3 2" xfId="1889"/>
    <cellStyle name="Comma0 2 4 3 3" xfId="1890"/>
    <cellStyle name="Comma0 2 4 3 3 2" xfId="1891"/>
    <cellStyle name="Comma0 2 4 3 3 3" xfId="1892"/>
    <cellStyle name="Comma0 2 4 3 3 3 2" xfId="1893"/>
    <cellStyle name="Comma0 2 4 3 3 3 3" xfId="1894"/>
    <cellStyle name="Comma0 2 4 3 3 3 3 2" xfId="1895"/>
    <cellStyle name="Comma0 2 4 3 3 4" xfId="1896"/>
    <cellStyle name="Comma0 2 4 3 4" xfId="1897"/>
    <cellStyle name="Comma0 2 4 3 5" xfId="1898"/>
    <cellStyle name="Comma0 2 4 4" xfId="1899"/>
    <cellStyle name="Comma0 2 4 5" xfId="1900"/>
    <cellStyle name="Comma0 2 4 6" xfId="1901"/>
    <cellStyle name="Comma0 2 5" xfId="1902"/>
    <cellStyle name="Comma0 2 6" xfId="1903"/>
    <cellStyle name="Comma0 2 7" xfId="1904"/>
    <cellStyle name="Comma0 2 8" xfId="1905"/>
    <cellStyle name="Comma0_Calc" xfId="1906"/>
    <cellStyle name="ComparesEq" xfId="1907"/>
    <cellStyle name="ComparesEq 2" xfId="5085"/>
    <cellStyle name="ComparesHi" xfId="1908"/>
    <cellStyle name="ComparesHi 2" xfId="5086"/>
    <cellStyle name="ComparesLo" xfId="1909"/>
    <cellStyle name="ComparesLo 2" xfId="5087"/>
    <cellStyle name="Currency" xfId="294" builtinId="4"/>
    <cellStyle name="Currency [0] 2" xfId="31"/>
    <cellStyle name="Currency 10" xfId="119"/>
    <cellStyle name="Currency 10 2" xfId="1911"/>
    <cellStyle name="Currency 10 3" xfId="1912"/>
    <cellStyle name="Currency 10 4" xfId="1913"/>
    <cellStyle name="Currency 10 5" xfId="3601"/>
    <cellStyle name="Currency 10 6" xfId="3761"/>
    <cellStyle name="Currency 10 7" xfId="1910"/>
    <cellStyle name="Currency 10 8" xfId="719"/>
    <cellStyle name="Currency 11" xfId="120"/>
    <cellStyle name="Currency 11 2" xfId="1915"/>
    <cellStyle name="Currency 11 3" xfId="1916"/>
    <cellStyle name="Currency 11 4" xfId="1917"/>
    <cellStyle name="Currency 11 5" xfId="3762"/>
    <cellStyle name="Currency 11 6" xfId="3607"/>
    <cellStyle name="Currency 11 6 2" xfId="4824"/>
    <cellStyle name="Currency 11 7" xfId="1914"/>
    <cellStyle name="Currency 12" xfId="121"/>
    <cellStyle name="Currency 12 2" xfId="1919"/>
    <cellStyle name="Currency 12 2 2" xfId="1920"/>
    <cellStyle name="Currency 12 3" xfId="1921"/>
    <cellStyle name="Currency 12 4" xfId="1922"/>
    <cellStyle name="Currency 12 5" xfId="1923"/>
    <cellStyle name="Currency 12 6" xfId="1918"/>
    <cellStyle name="Currency 13" xfId="122"/>
    <cellStyle name="Currency 13 2" xfId="1924"/>
    <cellStyle name="Currency 14" xfId="123"/>
    <cellStyle name="Currency 14 2" xfId="1926"/>
    <cellStyle name="Currency 14 3" xfId="1925"/>
    <cellStyle name="Currency 15" xfId="124"/>
    <cellStyle name="Currency 15 2" xfId="4920"/>
    <cellStyle name="Currency 15 3" xfId="3934"/>
    <cellStyle name="Currency 16" xfId="125"/>
    <cellStyle name="Currency 16 2" xfId="4970"/>
    <cellStyle name="Currency 16 3" xfId="3985"/>
    <cellStyle name="Currency 17" xfId="126"/>
    <cellStyle name="Currency 17 2" xfId="4731"/>
    <cellStyle name="Currency 17 3" xfId="3375"/>
    <cellStyle name="Currency 18" xfId="127"/>
    <cellStyle name="Currency 18 2" xfId="4045"/>
    <cellStyle name="Currency 19" xfId="128"/>
    <cellStyle name="Currency 19 2" xfId="5048"/>
    <cellStyle name="Currency 19 3" xfId="4042"/>
    <cellStyle name="Currency 2" xfId="3"/>
    <cellStyle name="Currency 2 2" xfId="32"/>
    <cellStyle name="Currency 2 2 10" xfId="1928"/>
    <cellStyle name="Currency 2 2 11" xfId="1929"/>
    <cellStyle name="Currency 2 2 12" xfId="3763"/>
    <cellStyle name="Currency 2 2 13" xfId="1927"/>
    <cellStyle name="Currency 2 2 14" xfId="341"/>
    <cellStyle name="Currency 2 2 2" xfId="129"/>
    <cellStyle name="Currency 2 2 2 2" xfId="130"/>
    <cellStyle name="Currency 2 2 2 2 2" xfId="1931"/>
    <cellStyle name="Currency 2 2 2 3" xfId="131"/>
    <cellStyle name="Currency 2 2 2 3 2" xfId="3764"/>
    <cellStyle name="Currency 2 2 2 4" xfId="1930"/>
    <cellStyle name="Currency 2 2 2 5" xfId="588"/>
    <cellStyle name="Currency 2 2 3" xfId="501"/>
    <cellStyle name="Currency 2 2 3 2" xfId="1933"/>
    <cellStyle name="Currency 2 2 3 3" xfId="3421"/>
    <cellStyle name="Currency 2 2 3 4" xfId="3765"/>
    <cellStyle name="Currency 2 2 3 5" xfId="1932"/>
    <cellStyle name="Currency 2 2 4" xfId="1934"/>
    <cellStyle name="Currency 2 2 4 2" xfId="1935"/>
    <cellStyle name="Currency 2 2 5" xfId="1936"/>
    <cellStyle name="Currency 2 2 6" xfId="1937"/>
    <cellStyle name="Currency 2 2 7" xfId="1938"/>
    <cellStyle name="Currency 2 2 8" xfId="1939"/>
    <cellStyle name="Currency 2 2 9" xfId="1940"/>
    <cellStyle name="Currency 2 2 9 2" xfId="4431"/>
    <cellStyle name="Currency 2 3" xfId="132"/>
    <cellStyle name="Currency 2 3 2" xfId="494"/>
    <cellStyle name="Currency 2 3 2 2" xfId="3417"/>
    <cellStyle name="Currency 2 3 2 2 2" xfId="4748"/>
    <cellStyle name="Currency 2 3 2 3" xfId="3767"/>
    <cellStyle name="Currency 2 3 2 4" xfId="1942"/>
    <cellStyle name="Currency 2 3 2 5" xfId="4136"/>
    <cellStyle name="Currency 2 3 3" xfId="1943"/>
    <cellStyle name="Currency 2 3 4" xfId="3766"/>
    <cellStyle name="Currency 2 3 4 2" xfId="4873"/>
    <cellStyle name="Currency 2 3 5" xfId="1941"/>
    <cellStyle name="Currency 2 3 5 2" xfId="4432"/>
    <cellStyle name="Currency 2 3 6" xfId="4054"/>
    <cellStyle name="Currency 2 3 7" xfId="342"/>
    <cellStyle name="Currency 2 4" xfId="133"/>
    <cellStyle name="Currency 2 4 2" xfId="134"/>
    <cellStyle name="Currency 2 4 2 2" xfId="3769"/>
    <cellStyle name="Currency 2 4 2 2 2" xfId="4874"/>
    <cellStyle name="Currency 2 4 2 3" xfId="1945"/>
    <cellStyle name="Currency 2 4 2 3 2" xfId="4433"/>
    <cellStyle name="Currency 2 4 2 4" xfId="4214"/>
    <cellStyle name="Currency 2 4 2 5" xfId="630"/>
    <cellStyle name="Currency 2 4 3" xfId="1946"/>
    <cellStyle name="Currency 2 4 4" xfId="1947"/>
    <cellStyle name="Currency 2 4 5" xfId="3414"/>
    <cellStyle name="Currency 2 4 6" xfId="3768"/>
    <cellStyle name="Currency 2 4 7" xfId="1944"/>
    <cellStyle name="Currency 2 5" xfId="135"/>
    <cellStyle name="Currency 2 5 2" xfId="3770"/>
    <cellStyle name="Currency 2 5 2 2" xfId="4875"/>
    <cellStyle name="Currency 2 5 3" xfId="1948"/>
    <cellStyle name="Currency 2 5 3 2" xfId="4434"/>
    <cellStyle name="Currency 2 5 4" xfId="4135"/>
    <cellStyle name="Currency 2 5 5" xfId="493"/>
    <cellStyle name="Currency 2 6" xfId="1949"/>
    <cellStyle name="Currency 2 6 2" xfId="4435"/>
    <cellStyle name="Currency 2 7" xfId="1950"/>
    <cellStyle name="Currency 2 7 2" xfId="4436"/>
    <cellStyle name="Currency 2 8" xfId="1951"/>
    <cellStyle name="Currency 2 8 2" xfId="4437"/>
    <cellStyle name="Currency 2 9" xfId="4053"/>
    <cellStyle name="Currency 20" xfId="136"/>
    <cellStyle name="Currency 21" xfId="137"/>
    <cellStyle name="Currency 22" xfId="138"/>
    <cellStyle name="Currency 23" xfId="139"/>
    <cellStyle name="Currency 24" xfId="140"/>
    <cellStyle name="Currency 25" xfId="141"/>
    <cellStyle name="Currency 26" xfId="142"/>
    <cellStyle name="Currency 27" xfId="143"/>
    <cellStyle name="Currency 28" xfId="144"/>
    <cellStyle name="Currency 29" xfId="145"/>
    <cellStyle name="Currency 3" xfId="14"/>
    <cellStyle name="Currency 3 2" xfId="15"/>
    <cellStyle name="Currency 3 2 2" xfId="496"/>
    <cellStyle name="Currency 3 2 2 2" xfId="707"/>
    <cellStyle name="Currency 3 2 2 3" xfId="3772"/>
    <cellStyle name="Currency 3 2 2 3 2" xfId="4877"/>
    <cellStyle name="Currency 3 2 2 4" xfId="1953"/>
    <cellStyle name="Currency 3 2 2 4 2" xfId="4439"/>
    <cellStyle name="Currency 3 2 2 5" xfId="4138"/>
    <cellStyle name="Currency 3 2 3" xfId="503"/>
    <cellStyle name="Currency 3 2 3 10" xfId="1954"/>
    <cellStyle name="Currency 3 2 3 2" xfId="632"/>
    <cellStyle name="Currency 3 2 3 2 2" xfId="3531"/>
    <cellStyle name="Currency 3 2 3 2 2 2" xfId="4802"/>
    <cellStyle name="Currency 3 2 3 2 3" xfId="3774"/>
    <cellStyle name="Currency 3 2 3 2 4" xfId="1955"/>
    <cellStyle name="Currency 3 2 3 2 5" xfId="4216"/>
    <cellStyle name="Currency 3 2 3 3" xfId="1956"/>
    <cellStyle name="Currency 3 2 3 4" xfId="1957"/>
    <cellStyle name="Currency 3 2 3 4 2" xfId="1958"/>
    <cellStyle name="Currency 3 2 3 4 3" xfId="1959"/>
    <cellStyle name="Currency 3 2 3 4 3 2" xfId="1960"/>
    <cellStyle name="Currency 3 2 3 4 3 3" xfId="1961"/>
    <cellStyle name="Currency 3 2 3 4 3 3 2" xfId="1962"/>
    <cellStyle name="Currency 3 2 3 4 3 3 3" xfId="1963"/>
    <cellStyle name="Currency 3 2 3 4 3 3 3 2" xfId="1964"/>
    <cellStyle name="Currency 3 2 3 4 3 3 3 3" xfId="1965"/>
    <cellStyle name="Currency 3 2 3 4 3 3 3 3 2" xfId="1966"/>
    <cellStyle name="Currency 3 2 3 4 3 3 4" xfId="1967"/>
    <cellStyle name="Currency 3 2 3 4 3 4" xfId="1968"/>
    <cellStyle name="Currency 3 2 3 4 3 5" xfId="1969"/>
    <cellStyle name="Currency 3 2 3 4 4" xfId="1970"/>
    <cellStyle name="Currency 3 2 3 4 5" xfId="1971"/>
    <cellStyle name="Currency 3 2 3 4 6" xfId="1972"/>
    <cellStyle name="Currency 3 2 3 5" xfId="1973"/>
    <cellStyle name="Currency 3 2 3 6" xfId="1974"/>
    <cellStyle name="Currency 3 2 3 7" xfId="1975"/>
    <cellStyle name="Currency 3 2 3 8" xfId="1976"/>
    <cellStyle name="Currency 3 2 3 9" xfId="3773"/>
    <cellStyle name="Currency 3 2 4" xfId="1977"/>
    <cellStyle name="Currency 3 2 5" xfId="3771"/>
    <cellStyle name="Currency 3 2 5 2" xfId="4876"/>
    <cellStyle name="Currency 3 2 6" xfId="1952"/>
    <cellStyle name="Currency 3 2 6 2" xfId="4438"/>
    <cellStyle name="Currency 3 2 7" xfId="4056"/>
    <cellStyle name="Currency 3 2 8" xfId="344"/>
    <cellStyle name="Currency 3 3" xfId="68"/>
    <cellStyle name="Currency 3 3 2" xfId="586"/>
    <cellStyle name="Currency 3 3 2 2" xfId="3498"/>
    <cellStyle name="Currency 3 3 2 3" xfId="3776"/>
    <cellStyle name="Currency 3 3 2 4" xfId="1979"/>
    <cellStyle name="Currency 3 3 3" xfId="1980"/>
    <cellStyle name="Currency 3 3 3 2" xfId="4440"/>
    <cellStyle name="Currency 3 3 4" xfId="3775"/>
    <cellStyle name="Currency 3 3 5" xfId="1978"/>
    <cellStyle name="Currency 3 3 6" xfId="4137"/>
    <cellStyle name="Currency 3 3 7" xfId="495"/>
    <cellStyle name="Currency 3 4" xfId="146"/>
    <cellStyle name="Currency 3 4 2" xfId="1981"/>
    <cellStyle name="Currency 3 4 2 2" xfId="4441"/>
    <cellStyle name="Currency 3 4 3" xfId="502"/>
    <cellStyle name="Currency 3 5" xfId="147"/>
    <cellStyle name="Currency 3 5 2" xfId="3777"/>
    <cellStyle name="Currency 3 5 2 2" xfId="4878"/>
    <cellStyle name="Currency 3 5 3" xfId="1982"/>
    <cellStyle name="Currency 3 5 3 2" xfId="4442"/>
    <cellStyle name="Currency 3 5 4" xfId="4215"/>
    <cellStyle name="Currency 3 5 5" xfId="631"/>
    <cellStyle name="Currency 3 6" xfId="1983"/>
    <cellStyle name="Currency 3 7" xfId="4055"/>
    <cellStyle name="Currency 3 8" xfId="343"/>
    <cellStyle name="Currency 30" xfId="148"/>
    <cellStyle name="Currency 31" xfId="149"/>
    <cellStyle name="Currency 32" xfId="150"/>
    <cellStyle name="Currency 33" xfId="151"/>
    <cellStyle name="Currency 34" xfId="152"/>
    <cellStyle name="Currency 35" xfId="153"/>
    <cellStyle name="Currency 36" xfId="154"/>
    <cellStyle name="Currency 37" xfId="155"/>
    <cellStyle name="Currency 38" xfId="156"/>
    <cellStyle name="Currency 39" xfId="157"/>
    <cellStyle name="Currency 4" xfId="16"/>
    <cellStyle name="Currency 4 2" xfId="33"/>
    <cellStyle name="Currency 4 2 2" xfId="34"/>
    <cellStyle name="Currency 4 2 2 2" xfId="35"/>
    <cellStyle name="Currency 4 2 2 3" xfId="158"/>
    <cellStyle name="Currency 4 2 2 4" xfId="1986"/>
    <cellStyle name="Currency 4 2 3" xfId="36"/>
    <cellStyle name="Currency 4 2 3 2" xfId="1987"/>
    <cellStyle name="Currency 4 2 4" xfId="3483"/>
    <cellStyle name="Currency 4 2 5" xfId="3779"/>
    <cellStyle name="Currency 4 2 5 2" xfId="4880"/>
    <cellStyle name="Currency 4 2 6" xfId="1985"/>
    <cellStyle name="Currency 4 2 6 2" xfId="4444"/>
    <cellStyle name="Currency 4 3" xfId="37"/>
    <cellStyle name="Currency 4 3 2" xfId="38"/>
    <cellStyle name="Currency 4 3 2 2" xfId="1989"/>
    <cellStyle name="Currency 4 3 3" xfId="39"/>
    <cellStyle name="Currency 4 3 3 2" xfId="1990"/>
    <cellStyle name="Currency 4 3 4" xfId="3780"/>
    <cellStyle name="Currency 4 3 4 2" xfId="4881"/>
    <cellStyle name="Currency 4 3 5" xfId="1988"/>
    <cellStyle name="Currency 4 3 5 2" xfId="4445"/>
    <cellStyle name="Currency 4 3 6" xfId="4144"/>
    <cellStyle name="Currency 4 4" xfId="40"/>
    <cellStyle name="Currency 4 4 2" xfId="1992"/>
    <cellStyle name="Currency 4 4 3" xfId="3532"/>
    <cellStyle name="Currency 4 4 4" xfId="3781"/>
    <cellStyle name="Currency 4 4 4 2" xfId="4882"/>
    <cellStyle name="Currency 4 4 5" xfId="1991"/>
    <cellStyle name="Currency 4 4 5 2" xfId="4446"/>
    <cellStyle name="Currency 4 4 6" xfId="633"/>
    <cellStyle name="Currency 4 5" xfId="41"/>
    <cellStyle name="Currency 4 5 2" xfId="1993"/>
    <cellStyle name="Currency 4 6" xfId="3778"/>
    <cellStyle name="Currency 4 6 2" xfId="4879"/>
    <cellStyle name="Currency 4 7" xfId="3990"/>
    <cellStyle name="Currency 4 7 2" xfId="4975"/>
    <cellStyle name="Currency 4 8" xfId="1984"/>
    <cellStyle name="Currency 4 8 2" xfId="4443"/>
    <cellStyle name="Currency 4 9" xfId="345"/>
    <cellStyle name="Currency 40" xfId="159"/>
    <cellStyle name="Currency 41" xfId="160"/>
    <cellStyle name="Currency 42" xfId="161"/>
    <cellStyle name="Currency 43" xfId="162"/>
    <cellStyle name="Currency 44" xfId="163"/>
    <cellStyle name="Currency 45" xfId="164"/>
    <cellStyle name="Currency 46" xfId="165"/>
    <cellStyle name="Currency 47" xfId="329"/>
    <cellStyle name="Currency 48" xfId="442"/>
    <cellStyle name="Currency 5" xfId="17"/>
    <cellStyle name="Currency 5 2" xfId="18"/>
    <cellStyle name="Currency 5 2 2" xfId="166"/>
    <cellStyle name="Currency 5 2 2 2" xfId="3484"/>
    <cellStyle name="Currency 5 2 2 3" xfId="3784"/>
    <cellStyle name="Currency 5 2 2 4" xfId="1996"/>
    <cellStyle name="Currency 5 2 3" xfId="1997"/>
    <cellStyle name="Currency 5 2 3 2" xfId="4447"/>
    <cellStyle name="Currency 5 2 4" xfId="1998"/>
    <cellStyle name="Currency 5 2 5" xfId="3783"/>
    <cellStyle name="Currency 5 2 6" xfId="1995"/>
    <cellStyle name="Currency 5 2 7" xfId="4139"/>
    <cellStyle name="Currency 5 2 8" xfId="498"/>
    <cellStyle name="Currency 5 3" xfId="167"/>
    <cellStyle name="Currency 5 3 2" xfId="168"/>
    <cellStyle name="Currency 5 3 2 2" xfId="4448"/>
    <cellStyle name="Currency 5 3 3" xfId="169"/>
    <cellStyle name="Currency 5 3 4" xfId="1999"/>
    <cellStyle name="Currency 5 4" xfId="170"/>
    <cellStyle name="Currency 5 4 2" xfId="4449"/>
    <cellStyle name="Currency 5 4 3" xfId="2000"/>
    <cellStyle name="Currency 5 5" xfId="171"/>
    <cellStyle name="Currency 5 5 2" xfId="3782"/>
    <cellStyle name="Currency 5 6" xfId="172"/>
    <cellStyle name="Currency 5 6 2" xfId="4976"/>
    <cellStyle name="Currency 5 7" xfId="1994"/>
    <cellStyle name="Currency 5 8" xfId="4057"/>
    <cellStyle name="Currency 6" xfId="27"/>
    <cellStyle name="Currency 6 2" xfId="173"/>
    <cellStyle name="Currency 6 2 2" xfId="708"/>
    <cellStyle name="Currency 6 2 2 2" xfId="3590"/>
    <cellStyle name="Currency 6 2 2 3" xfId="3787"/>
    <cellStyle name="Currency 6 2 2 4" xfId="2003"/>
    <cellStyle name="Currency 6 2 3" xfId="3786"/>
    <cellStyle name="Currency 6 2 3 2" xfId="4884"/>
    <cellStyle name="Currency 6 2 4" xfId="2002"/>
    <cellStyle name="Currency 6 2 4 2" xfId="4451"/>
    <cellStyle name="Currency 6 2 5" xfId="4140"/>
    <cellStyle name="Currency 6 3" xfId="174"/>
    <cellStyle name="Currency 6 3 2" xfId="634"/>
    <cellStyle name="Currency 6 3 2 2" xfId="3960"/>
    <cellStyle name="Currency 6 3 2 2 2" xfId="4946"/>
    <cellStyle name="Currency 6 3 2 3" xfId="3533"/>
    <cellStyle name="Currency 6 3 2 3 2" xfId="4803"/>
    <cellStyle name="Currency 6 3 2 4" xfId="4217"/>
    <cellStyle name="Currency 6 3 3" xfId="3426"/>
    <cellStyle name="Currency 6 3 4" xfId="3788"/>
    <cellStyle name="Currency 6 3 5" xfId="2004"/>
    <cellStyle name="Currency 6 4" xfId="3785"/>
    <cellStyle name="Currency 6 4 2" xfId="4883"/>
    <cellStyle name="Currency 6 5" xfId="2001"/>
    <cellStyle name="Currency 6 5 2" xfId="4450"/>
    <cellStyle name="Currency 6 6" xfId="4058"/>
    <cellStyle name="Currency 7" xfId="42"/>
    <cellStyle name="Currency 7 2" xfId="175"/>
    <cellStyle name="Currency 7 2 2" xfId="2007"/>
    <cellStyle name="Currency 7 2 3" xfId="3427"/>
    <cellStyle name="Currency 7 2 4" xfId="3790"/>
    <cellStyle name="Currency 7 2 5" xfId="2006"/>
    <cellStyle name="Currency 7 2 6" xfId="510"/>
    <cellStyle name="Currency 7 3" xfId="176"/>
    <cellStyle name="Currency 7 3 2" xfId="2009"/>
    <cellStyle name="Currency 7 3 2 2" xfId="4452"/>
    <cellStyle name="Currency 7 3 3" xfId="3530"/>
    <cellStyle name="Currency 7 3 4" xfId="3791"/>
    <cellStyle name="Currency 7 3 5" xfId="2008"/>
    <cellStyle name="Currency 7 3 6" xfId="629"/>
    <cellStyle name="Currency 7 4" xfId="2010"/>
    <cellStyle name="Currency 7 4 2" xfId="4453"/>
    <cellStyle name="Currency 7 5" xfId="3411"/>
    <cellStyle name="Currency 7 6" xfId="3789"/>
    <cellStyle name="Currency 7 7" xfId="2005"/>
    <cellStyle name="Currency 7 8" xfId="445"/>
    <cellStyle name="Currency 8" xfId="43"/>
    <cellStyle name="Currency 8 2" xfId="44"/>
    <cellStyle name="Currency 8 2 2" xfId="3524"/>
    <cellStyle name="Currency 8 2 3" xfId="3793"/>
    <cellStyle name="Currency 8 2 3 2" xfId="4886"/>
    <cellStyle name="Currency 8 2 4" xfId="2012"/>
    <cellStyle name="Currency 8 2 4 2" xfId="4455"/>
    <cellStyle name="Currency 8 2 5" xfId="619"/>
    <cellStyle name="Currency 8 3" xfId="2013"/>
    <cellStyle name="Currency 8 4" xfId="3792"/>
    <cellStyle name="Currency 8 4 2" xfId="4885"/>
    <cellStyle name="Currency 8 5" xfId="2011"/>
    <cellStyle name="Currency 8 5 2" xfId="4454"/>
    <cellStyle name="Currency 8 6" xfId="4130"/>
    <cellStyle name="Currency 8 7" xfId="489"/>
    <cellStyle name="Currency 9" xfId="45"/>
    <cellStyle name="Currency 9 2" xfId="2015"/>
    <cellStyle name="Currency 9 3" xfId="2016"/>
    <cellStyle name="Currency 9 4" xfId="2017"/>
    <cellStyle name="Currency 9 5" xfId="2018"/>
    <cellStyle name="Currency 9 5 2" xfId="4456"/>
    <cellStyle name="Currency 9 6" xfId="3597"/>
    <cellStyle name="Currency 9 7" xfId="3794"/>
    <cellStyle name="Currency 9 8" xfId="2014"/>
    <cellStyle name="Currency 9 9" xfId="715"/>
    <cellStyle name="Currency0" xfId="2019"/>
    <cellStyle name="Currency0 2" xfId="2020"/>
    <cellStyle name="Currency0_Calc" xfId="2021"/>
    <cellStyle name="Date" xfId="2022"/>
    <cellStyle name="Date 2" xfId="2023"/>
    <cellStyle name="Date_Calc" xfId="2024"/>
    <cellStyle name="DateTime" xfId="2025"/>
    <cellStyle name="DateTime 2" xfId="2026"/>
    <cellStyle name="DateTime 2 2" xfId="2027"/>
    <cellStyle name="DateTime 3" xfId="2028"/>
    <cellStyle name="Euro" xfId="2029"/>
    <cellStyle name="Explanatory Text 2" xfId="177"/>
    <cellStyle name="Explanatory Text 2 2" xfId="178"/>
    <cellStyle name="Explanatory Text 2 2 2" xfId="3428"/>
    <cellStyle name="Explanatory Text 2 2 3" xfId="3795"/>
    <cellStyle name="Explanatory Text 2 2 4" xfId="2030"/>
    <cellStyle name="Explanatory Text 2 2 5" xfId="511"/>
    <cellStyle name="Explanatory Text 2 3" xfId="179"/>
    <cellStyle name="Explanatory Text 2 3 2" xfId="3571"/>
    <cellStyle name="Explanatory Text 2 3 3" xfId="3796"/>
    <cellStyle name="Explanatory Text 2 3 4" xfId="2031"/>
    <cellStyle name="Explanatory Text 2 3 5" xfId="675"/>
    <cellStyle name="Explanatory Text 2 4" xfId="2032"/>
    <cellStyle name="Explanatory Text 2 5" xfId="2033"/>
    <cellStyle name="Explanatory Text 2 6" xfId="2034"/>
    <cellStyle name="Explanatory Text 2 7" xfId="2035"/>
    <cellStyle name="Explanatory Text 3" xfId="475"/>
    <cellStyle name="Explanatory Text 3 2" xfId="2037"/>
    <cellStyle name="Explanatory Text 3 3" xfId="3797"/>
    <cellStyle name="Explanatory Text 3 4" xfId="2036"/>
    <cellStyle name="Explanatory Text 4" xfId="2038"/>
    <cellStyle name="Explanatory Text 5" xfId="2039"/>
    <cellStyle name="Explanatory Text 6" xfId="2040"/>
    <cellStyle name="FAANormal" xfId="2041"/>
    <cellStyle name="FAANormal 2" xfId="5088"/>
    <cellStyle name="Fixed" xfId="2042"/>
    <cellStyle name="Fixed 2" xfId="2043"/>
    <cellStyle name="Fixed_Calc" xfId="2044"/>
    <cellStyle name="Font: Calibri, 9pt regular" xfId="46"/>
    <cellStyle name="Footnotes: top row" xfId="47"/>
    <cellStyle name="Good" xfId="296" builtinId="26" customBuiltin="1"/>
    <cellStyle name="Good 2" xfId="180"/>
    <cellStyle name="Good 2 2" xfId="582"/>
    <cellStyle name="Good 2 2 2" xfId="3493"/>
    <cellStyle name="Good 2 2 3" xfId="3798"/>
    <cellStyle name="Good 2 2 4" xfId="2045"/>
    <cellStyle name="Good 2 3" xfId="676"/>
    <cellStyle name="Good 2 3 2" xfId="3572"/>
    <cellStyle name="Good 2 3 3" xfId="3799"/>
    <cellStyle name="Good 2 3 4" xfId="2046"/>
    <cellStyle name="Good 2 4" xfId="2047"/>
    <cellStyle name="Good 2 5" xfId="2048"/>
    <cellStyle name="Good 2 6" xfId="2049"/>
    <cellStyle name="Good 2 7" xfId="2050"/>
    <cellStyle name="Good 2 8" xfId="419"/>
    <cellStyle name="Good 3" xfId="476"/>
    <cellStyle name="Good 3 2" xfId="2052"/>
    <cellStyle name="Good 3 3" xfId="3800"/>
    <cellStyle name="Good 3 4" xfId="2051"/>
    <cellStyle name="Good 4" xfId="2053"/>
    <cellStyle name="Good 5" xfId="2054"/>
    <cellStyle name="Good 6" xfId="2055"/>
    <cellStyle name="Grey" xfId="2056"/>
    <cellStyle name="Header" xfId="2057"/>
    <cellStyle name="Header: bottom row" xfId="48"/>
    <cellStyle name="Header1" xfId="2058"/>
    <cellStyle name="Header2" xfId="2059"/>
    <cellStyle name="Header2 2" xfId="5089"/>
    <cellStyle name="Heading 1 2" xfId="181"/>
    <cellStyle name="Heading 1 2 2" xfId="182"/>
    <cellStyle name="Heading 1 2 2 2" xfId="3505"/>
    <cellStyle name="Heading 1 2 2 3" xfId="3801"/>
    <cellStyle name="Heading 1 2 2 4" xfId="2060"/>
    <cellStyle name="Heading 1 2 2 5" xfId="598"/>
    <cellStyle name="Heading 1 2 3" xfId="183"/>
    <cellStyle name="Heading 1 2 3 2" xfId="3573"/>
    <cellStyle name="Heading 1 2 3 3" xfId="3802"/>
    <cellStyle name="Heading 1 2 3 4" xfId="2061"/>
    <cellStyle name="Heading 1 2 3 5" xfId="677"/>
    <cellStyle name="Heading 1 2 4" xfId="2062"/>
    <cellStyle name="Heading 1 2 5" xfId="2063"/>
    <cellStyle name="Heading 1 2 6" xfId="2064"/>
    <cellStyle name="Heading 1 2 7" xfId="2065"/>
    <cellStyle name="Heading 1 3" xfId="477"/>
    <cellStyle name="Heading 1 3 2" xfId="2067"/>
    <cellStyle name="Heading 1 3 3" xfId="3803"/>
    <cellStyle name="Heading 1 3 4" xfId="2066"/>
    <cellStyle name="Heading 1 4" xfId="2068"/>
    <cellStyle name="Heading 1 5" xfId="2069"/>
    <cellStyle name="Heading 1 6" xfId="2070"/>
    <cellStyle name="Heading 2 2" xfId="184"/>
    <cellStyle name="Heading 2 2 2" xfId="185"/>
    <cellStyle name="Heading 2 2 2 2" xfId="3504"/>
    <cellStyle name="Heading 2 2 2 3" xfId="3804"/>
    <cellStyle name="Heading 2 2 2 4" xfId="2071"/>
    <cellStyle name="Heading 2 2 2 5" xfId="597"/>
    <cellStyle name="Heading 2 2 3" xfId="186"/>
    <cellStyle name="Heading 2 2 3 2" xfId="3574"/>
    <cellStyle name="Heading 2 2 3 3" xfId="3805"/>
    <cellStyle name="Heading 2 2 3 4" xfId="2072"/>
    <cellStyle name="Heading 2 2 3 5" xfId="678"/>
    <cellStyle name="Heading 2 2 4" xfId="2073"/>
    <cellStyle name="Heading 2 2 5" xfId="2074"/>
    <cellStyle name="Heading 2 2 6" xfId="2075"/>
    <cellStyle name="Heading 2 2 7" xfId="2076"/>
    <cellStyle name="Heading 2 3" xfId="478"/>
    <cellStyle name="Heading 2 3 2" xfId="2078"/>
    <cellStyle name="Heading 2 3 3" xfId="3806"/>
    <cellStyle name="Heading 2 3 4" xfId="2077"/>
    <cellStyle name="Heading 2 4" xfId="2079"/>
    <cellStyle name="Heading 2 5" xfId="2080"/>
    <cellStyle name="Heading 2 6" xfId="2081"/>
    <cellStyle name="Heading 3 2" xfId="187"/>
    <cellStyle name="Heading 3 2 2" xfId="188"/>
    <cellStyle name="Heading 3 2 2 2" xfId="2082"/>
    <cellStyle name="Heading 3 2 2 3" xfId="2083"/>
    <cellStyle name="Heading 3 2 2 4" xfId="596"/>
    <cellStyle name="Heading 3 2 3" xfId="189"/>
    <cellStyle name="Heading 3 2 3 2" xfId="2085"/>
    <cellStyle name="Heading 3 2 3 3" xfId="3575"/>
    <cellStyle name="Heading 3 2 3 4" xfId="3807"/>
    <cellStyle name="Heading 3 2 3 5" xfId="2084"/>
    <cellStyle name="Heading 3 2 3 6" xfId="679"/>
    <cellStyle name="Heading 3 2 4" xfId="2086"/>
    <cellStyle name="Heading 3 2 5" xfId="2087"/>
    <cellStyle name="Heading 3 2 5 2" xfId="2088"/>
    <cellStyle name="Heading 3 2 6" xfId="2089"/>
    <cellStyle name="Heading 3 2 7" xfId="2090"/>
    <cellStyle name="Heading 3 2 8" xfId="2091"/>
    <cellStyle name="Heading 3 3" xfId="479"/>
    <cellStyle name="Heading 3 3 2" xfId="2093"/>
    <cellStyle name="Heading 3 3 2 2" xfId="2094"/>
    <cellStyle name="Heading 3 3 3" xfId="2095"/>
    <cellStyle name="Heading 3 3 4" xfId="3808"/>
    <cellStyle name="Heading 3 3 5" xfId="2092"/>
    <cellStyle name="Heading 3 4" xfId="2096"/>
    <cellStyle name="Heading 3 4 2" xfId="2097"/>
    <cellStyle name="Heading 3 5" xfId="2098"/>
    <cellStyle name="Heading 3 5 2" xfId="2099"/>
    <cellStyle name="Heading 3 6" xfId="2100"/>
    <cellStyle name="Heading 3 6 2" xfId="2101"/>
    <cellStyle name="Heading 4 2" xfId="190"/>
    <cellStyle name="Heading 4 2 2" xfId="191"/>
    <cellStyle name="Heading 4 2 2 2" xfId="3503"/>
    <cellStyle name="Heading 4 2 2 3" xfId="3809"/>
    <cellStyle name="Heading 4 2 2 4" xfId="2102"/>
    <cellStyle name="Heading 4 2 2 5" xfId="595"/>
    <cellStyle name="Heading 4 2 3" xfId="192"/>
    <cellStyle name="Heading 4 2 3 2" xfId="3576"/>
    <cellStyle name="Heading 4 2 3 3" xfId="3810"/>
    <cellStyle name="Heading 4 2 3 4" xfId="2103"/>
    <cellStyle name="Heading 4 2 3 5" xfId="680"/>
    <cellStyle name="Heading 4 2 4" xfId="2104"/>
    <cellStyle name="Heading 4 2 5" xfId="2105"/>
    <cellStyle name="Heading 4 2 6" xfId="2106"/>
    <cellStyle name="Heading 4 2 7" xfId="2107"/>
    <cellStyle name="Heading 4 3" xfId="480"/>
    <cellStyle name="Heading 4 3 2" xfId="2109"/>
    <cellStyle name="Heading 4 3 3" xfId="3811"/>
    <cellStyle name="Heading 4 3 4" xfId="2108"/>
    <cellStyle name="Heading 4 4" xfId="2110"/>
    <cellStyle name="Heading 4 5" xfId="2111"/>
    <cellStyle name="Heading 4 6" xfId="2112"/>
    <cellStyle name="Hyperlink 2" xfId="49"/>
    <cellStyle name="Hyperlink 2 2" xfId="2114"/>
    <cellStyle name="Hyperlink 2 3" xfId="2115"/>
    <cellStyle name="Hyperlink 2 4" xfId="2116"/>
    <cellStyle name="Hyperlink 2 5" xfId="2113"/>
    <cellStyle name="Hyperlink 3" xfId="2117"/>
    <cellStyle name="Hyperlink 3 2" xfId="2118"/>
    <cellStyle name="Hyperlink 3 3" xfId="2119"/>
    <cellStyle name="Hyperlink 4" xfId="2120"/>
    <cellStyle name="Hyperlink 5" xfId="2121"/>
    <cellStyle name="Hyperlink 6" xfId="2122"/>
    <cellStyle name="Input" xfId="299" builtinId="20" customBuiltin="1"/>
    <cellStyle name="Input [yellow]" xfId="2123"/>
    <cellStyle name="Input [yellow] 2" xfId="4366"/>
    <cellStyle name="Input [yellow] 2 2" xfId="5183"/>
    <cellStyle name="Input 2" xfId="193"/>
    <cellStyle name="Input 2 2" xfId="194"/>
    <cellStyle name="Input 2 2 2" xfId="2124"/>
    <cellStyle name="Input 2 2 2 2" xfId="2125"/>
    <cellStyle name="Input 2 2 2 2 2" xfId="5091"/>
    <cellStyle name="Input 2 2 2 3" xfId="5090"/>
    <cellStyle name="Input 2 2 3" xfId="2126"/>
    <cellStyle name="Input 2 2 4" xfId="594"/>
    <cellStyle name="Input 2 2 5" xfId="5065"/>
    <cellStyle name="Input 2 3" xfId="195"/>
    <cellStyle name="Input 2 3 2" xfId="2128"/>
    <cellStyle name="Input 2 3 2 2" xfId="5093"/>
    <cellStyle name="Input 2 3 3" xfId="3577"/>
    <cellStyle name="Input 2 3 4" xfId="3812"/>
    <cellStyle name="Input 2 3 4 2" xfId="5173"/>
    <cellStyle name="Input 2 3 5" xfId="2127"/>
    <cellStyle name="Input 2 3 5 2" xfId="5092"/>
    <cellStyle name="Input 2 3 6" xfId="681"/>
    <cellStyle name="Input 2 4" xfId="2129"/>
    <cellStyle name="Input 2 5" xfId="2130"/>
    <cellStyle name="Input 2 5 2" xfId="5094"/>
    <cellStyle name="Input 2 6" xfId="2131"/>
    <cellStyle name="Input 2 7" xfId="2132"/>
    <cellStyle name="Input 2 7 2" xfId="5095"/>
    <cellStyle name="Input 2 8" xfId="420"/>
    <cellStyle name="Input 3" xfId="481"/>
    <cellStyle name="Input 3 10" xfId="2133"/>
    <cellStyle name="Input 3 11" xfId="5060"/>
    <cellStyle name="Input 3 2" xfId="2134"/>
    <cellStyle name="Input 3 2 2" xfId="2135"/>
    <cellStyle name="Input 3 2 2 2" xfId="5097"/>
    <cellStyle name="Input 3 2 3" xfId="5096"/>
    <cellStyle name="Input 3 3" xfId="2136"/>
    <cellStyle name="Input 3 3 2" xfId="5098"/>
    <cellStyle name="Input 3 4" xfId="2137"/>
    <cellStyle name="Input 3 4 2" xfId="2138"/>
    <cellStyle name="Input 3 4 3" xfId="2139"/>
    <cellStyle name="Input 3 4 3 2" xfId="2140"/>
    <cellStyle name="Input 3 4 3 2 2" xfId="5100"/>
    <cellStyle name="Input 3 4 3 3" xfId="2141"/>
    <cellStyle name="Input 3 4 3 3 2" xfId="2142"/>
    <cellStyle name="Input 3 4 3 3 3" xfId="2143"/>
    <cellStyle name="Input 3 4 3 3 3 2" xfId="2144"/>
    <cellStyle name="Input 3 4 3 3 3 2 2" xfId="5102"/>
    <cellStyle name="Input 3 4 3 3 3 3" xfId="2145"/>
    <cellStyle name="Input 3 4 3 3 3 3 2" xfId="2146"/>
    <cellStyle name="Input 3 4 3 3 3 3 3" xfId="5103"/>
    <cellStyle name="Input 3 4 3 3 4" xfId="2147"/>
    <cellStyle name="Input 3 4 3 3 5" xfId="5101"/>
    <cellStyle name="Input 3 4 3 4" xfId="2148"/>
    <cellStyle name="Input 3 4 3 4 2" xfId="5104"/>
    <cellStyle name="Input 3 4 3 5" xfId="2149"/>
    <cellStyle name="Input 3 4 3 5 2" xfId="5105"/>
    <cellStyle name="Input 3 4 4" xfId="2150"/>
    <cellStyle name="Input 3 4 5" xfId="2151"/>
    <cellStyle name="Input 3 4 6" xfId="2152"/>
    <cellStyle name="Input 3 4 7" xfId="5099"/>
    <cellStyle name="Input 3 5" xfId="2153"/>
    <cellStyle name="Input 3 5 2" xfId="5106"/>
    <cellStyle name="Input 3 6" xfId="2154"/>
    <cellStyle name="Input 3 6 2" xfId="5107"/>
    <cellStyle name="Input 3 7" xfId="2155"/>
    <cellStyle name="Input 3 7 2" xfId="5108"/>
    <cellStyle name="Input 3 8" xfId="2156"/>
    <cellStyle name="Input 3 8 2" xfId="5109"/>
    <cellStyle name="Input 3 9" xfId="3813"/>
    <cellStyle name="Input 4" xfId="2157"/>
    <cellStyle name="Input 4 2" xfId="2158"/>
    <cellStyle name="Input 4 2 2" xfId="2159"/>
    <cellStyle name="Input 4 2 2 2" xfId="5112"/>
    <cellStyle name="Input 4 2 3" xfId="5111"/>
    <cellStyle name="Input 4 3" xfId="2160"/>
    <cellStyle name="Input 4 3 2" xfId="5113"/>
    <cellStyle name="Input 4 4" xfId="5110"/>
    <cellStyle name="Input 5" xfId="2161"/>
    <cellStyle name="Input 5 2" xfId="5114"/>
    <cellStyle name="Input 6" xfId="2162"/>
    <cellStyle name="Input 6 2" xfId="5115"/>
    <cellStyle name="Input 7" xfId="2163"/>
    <cellStyle name="Input 8" xfId="2164"/>
    <cellStyle name="Input 9" xfId="2165"/>
    <cellStyle name="LabelHighlights" xfId="2166"/>
    <cellStyle name="LabelsPresent" xfId="2167"/>
    <cellStyle name="Linked Cell 2" xfId="196"/>
    <cellStyle name="Linked Cell 2 2" xfId="197"/>
    <cellStyle name="Linked Cell 2 2 2" xfId="3502"/>
    <cellStyle name="Linked Cell 2 2 3" xfId="3814"/>
    <cellStyle name="Linked Cell 2 2 4" xfId="2168"/>
    <cellStyle name="Linked Cell 2 2 5" xfId="593"/>
    <cellStyle name="Linked Cell 2 3" xfId="198"/>
    <cellStyle name="Linked Cell 2 3 2" xfId="3578"/>
    <cellStyle name="Linked Cell 2 3 3" xfId="3815"/>
    <cellStyle name="Linked Cell 2 3 4" xfId="2169"/>
    <cellStyle name="Linked Cell 2 3 5" xfId="682"/>
    <cellStyle name="Linked Cell 2 4" xfId="2170"/>
    <cellStyle name="Linked Cell 2 5" xfId="2171"/>
    <cellStyle name="Linked Cell 2 6" xfId="2172"/>
    <cellStyle name="Linked Cell 2 7" xfId="2173"/>
    <cellStyle name="Linked Cell 3" xfId="482"/>
    <cellStyle name="Linked Cell 3 2" xfId="2175"/>
    <cellStyle name="Linked Cell 3 3" xfId="3816"/>
    <cellStyle name="Linked Cell 3 4" xfId="2174"/>
    <cellStyle name="Linked Cell 4" xfId="2176"/>
    <cellStyle name="Linked Cell 5" xfId="2177"/>
    <cellStyle name="Linked Cell 6" xfId="2178"/>
    <cellStyle name="Neutral" xfId="298" builtinId="28" customBuiltin="1"/>
    <cellStyle name="Neutral 2" xfId="199"/>
    <cellStyle name="Neutral 2 2" xfId="592"/>
    <cellStyle name="Neutral 2 2 2" xfId="3501"/>
    <cellStyle name="Neutral 2 2 3" xfId="3817"/>
    <cellStyle name="Neutral 2 2 4" xfId="2179"/>
    <cellStyle name="Neutral 2 3" xfId="683"/>
    <cellStyle name="Neutral 2 3 2" xfId="3579"/>
    <cellStyle name="Neutral 2 3 3" xfId="3818"/>
    <cellStyle name="Neutral 2 3 4" xfId="2180"/>
    <cellStyle name="Neutral 2 4" xfId="2181"/>
    <cellStyle name="Neutral 2 5" xfId="2182"/>
    <cellStyle name="Neutral 2 6" xfId="2183"/>
    <cellStyle name="Neutral 2 7" xfId="2184"/>
    <cellStyle name="Neutral 2 8" xfId="421"/>
    <cellStyle name="Neutral 3" xfId="483"/>
    <cellStyle name="Neutral 3 2" xfId="2186"/>
    <cellStyle name="Neutral 3 3" xfId="3819"/>
    <cellStyle name="Neutral 3 4" xfId="2185"/>
    <cellStyle name="Neutral 4" xfId="2187"/>
    <cellStyle name="Neutral 5" xfId="2188"/>
    <cellStyle name="Neutral 6" xfId="2189"/>
    <cellStyle name="NoCompareToValue" xfId="2190"/>
    <cellStyle name="NoCompareToValue 2" xfId="5116"/>
    <cellStyle name="NoDataFound" xfId="2191"/>
    <cellStyle name="NoDataFound 2" xfId="5117"/>
    <cellStyle name="NoDataInFy" xfId="2192"/>
    <cellStyle name="NoDataInFy 2" xfId="5118"/>
    <cellStyle name="NoFileFound" xfId="2193"/>
    <cellStyle name="NoFileFound 2" xfId="5119"/>
    <cellStyle name="NoFiling" xfId="2194"/>
    <cellStyle name="NoFiling 2" xfId="5120"/>
    <cellStyle name="Normal" xfId="0" builtinId="0"/>
    <cellStyle name="Normal - Style1" xfId="2195"/>
    <cellStyle name="Normal 10" xfId="50"/>
    <cellStyle name="Normal 10 2" xfId="200"/>
    <cellStyle name="Normal 10 2 2" xfId="2198"/>
    <cellStyle name="Normal 10 2 3" xfId="2199"/>
    <cellStyle name="Normal 10 2 3 2" xfId="4459"/>
    <cellStyle name="Normal 10 2 4" xfId="3821"/>
    <cellStyle name="Normal 10 2 5" xfId="2197"/>
    <cellStyle name="Normal 10 2 6" xfId="4141"/>
    <cellStyle name="Normal 10 3" xfId="201"/>
    <cellStyle name="Normal 10 3 2" xfId="202"/>
    <cellStyle name="Normal 10 3 3" xfId="2200"/>
    <cellStyle name="Normal 10 4" xfId="2201"/>
    <cellStyle name="Normal 10 5" xfId="2202"/>
    <cellStyle name="Normal 10 6" xfId="3820"/>
    <cellStyle name="Normal 10 6 2" xfId="4887"/>
    <cellStyle name="Normal 10 7" xfId="2196"/>
    <cellStyle name="Normal 10 7 2" xfId="4458"/>
    <cellStyle name="Normal 10 8" xfId="4059"/>
    <cellStyle name="Normal 100" xfId="723"/>
    <cellStyle name="Normal 100 2" xfId="4243"/>
    <cellStyle name="Normal 100 3" xfId="5031"/>
    <cellStyle name="Normal 101" xfId="3321"/>
    <cellStyle name="Normal 101 2" xfId="4728"/>
    <cellStyle name="Normal 102" xfId="4018"/>
    <cellStyle name="Normal 102 2" xfId="5000"/>
    <cellStyle name="Normal 103" xfId="4011"/>
    <cellStyle name="Normal 103 2" xfId="4993"/>
    <cellStyle name="Normal 104" xfId="4020"/>
    <cellStyle name="Normal 104 2" xfId="5002"/>
    <cellStyle name="Normal 105" xfId="4014"/>
    <cellStyle name="Normal 105 2" xfId="4996"/>
    <cellStyle name="Normal 106" xfId="4022"/>
    <cellStyle name="Normal 106 2" xfId="5004"/>
    <cellStyle name="Normal 107" xfId="4023"/>
    <cellStyle name="Normal 108" xfId="4024"/>
    <cellStyle name="Normal 108 2" xfId="5005"/>
    <cellStyle name="Normal 109" xfId="4025"/>
    <cellStyle name="Normal 109 2" xfId="5006"/>
    <cellStyle name="Normal 11" xfId="66"/>
    <cellStyle name="Normal 11 2" xfId="203"/>
    <cellStyle name="Normal 11 2 2" xfId="204"/>
    <cellStyle name="Normal 11 2 2 2" xfId="2205"/>
    <cellStyle name="Normal 11 2 3" xfId="2206"/>
    <cellStyle name="Normal 11 2 4" xfId="3419"/>
    <cellStyle name="Normal 11 2 4 2" xfId="4749"/>
    <cellStyle name="Normal 11 2 5" xfId="3823"/>
    <cellStyle name="Normal 11 2 6" xfId="2204"/>
    <cellStyle name="Normal 11 2 7" xfId="4142"/>
    <cellStyle name="Normal 11 3" xfId="2207"/>
    <cellStyle name="Normal 11 3 2" xfId="4460"/>
    <cellStyle name="Normal 11 4" xfId="2208"/>
    <cellStyle name="Normal 11 4 2" xfId="4461"/>
    <cellStyle name="Normal 11 5" xfId="2209"/>
    <cellStyle name="Normal 11 6" xfId="3822"/>
    <cellStyle name="Normal 11 7" xfId="2203"/>
    <cellStyle name="Normal 11 8" xfId="4060"/>
    <cellStyle name="Normal 110" xfId="4026"/>
    <cellStyle name="Normal 110 2" xfId="5007"/>
    <cellStyle name="Normal 111" xfId="4043"/>
    <cellStyle name="Normal 112" xfId="4047"/>
    <cellStyle name="Normal 113" xfId="5023"/>
    <cellStyle name="Normal 114" xfId="5013"/>
    <cellStyle name="Normal 115" xfId="5025"/>
    <cellStyle name="Normal 116" xfId="5012"/>
    <cellStyle name="Normal 117" xfId="5019"/>
    <cellStyle name="Normal 118" xfId="5009"/>
    <cellStyle name="Normal 119" xfId="4027"/>
    <cellStyle name="Normal 119 2" xfId="5046"/>
    <cellStyle name="Normal 12" xfId="71"/>
    <cellStyle name="Normal 12 10" xfId="2210"/>
    <cellStyle name="Normal 12 11" xfId="346"/>
    <cellStyle name="Normal 12 2" xfId="2211"/>
    <cellStyle name="Normal 12 2 2" xfId="2212"/>
    <cellStyle name="Normal 12 3" xfId="2213"/>
    <cellStyle name="Normal 12 3 2" xfId="2214"/>
    <cellStyle name="Normal 12 3 2 2" xfId="4462"/>
    <cellStyle name="Normal 12 3 3" xfId="2215"/>
    <cellStyle name="Normal 12 4" xfId="2216"/>
    <cellStyle name="Normal 12 5" xfId="2217"/>
    <cellStyle name="Normal 12 5 2" xfId="4463"/>
    <cellStyle name="Normal 12 6" xfId="2218"/>
    <cellStyle name="Normal 12 7" xfId="2219"/>
    <cellStyle name="Normal 12 8" xfId="3390"/>
    <cellStyle name="Normal 12 9" xfId="3824"/>
    <cellStyle name="Normal 120" xfId="4730"/>
    <cellStyle name="Normal 120 2" xfId="5050"/>
    <cellStyle name="Normal 121" xfId="5029"/>
    <cellStyle name="Normal 121 2" xfId="5052"/>
    <cellStyle name="Normal 122" xfId="5030"/>
    <cellStyle name="Normal 122 2" xfId="5045"/>
    <cellStyle name="Normal 123" xfId="4317"/>
    <cellStyle name="Normal 123 2" xfId="5037"/>
    <cellStyle name="Normal 124" xfId="5039"/>
    <cellStyle name="Normal 125" xfId="5043"/>
    <cellStyle name="Normal 126" xfId="5055"/>
    <cellStyle name="Normal 127" xfId="5053"/>
    <cellStyle name="Normal 128" xfId="4457"/>
    <cellStyle name="Normal 129" xfId="5034"/>
    <cellStyle name="Normal 13" xfId="51"/>
    <cellStyle name="Normal 13 2" xfId="205"/>
    <cellStyle name="Normal 13 2 2" xfId="2221"/>
    <cellStyle name="Normal 13 3" xfId="3391"/>
    <cellStyle name="Normal 13 4" xfId="3825"/>
    <cellStyle name="Normal 13 5" xfId="2220"/>
    <cellStyle name="Normal 130" xfId="327"/>
    <cellStyle name="Normal 131" xfId="443"/>
    <cellStyle name="Normal 14" xfId="206"/>
    <cellStyle name="Normal 14 2" xfId="207"/>
    <cellStyle name="Normal 14 2 2" xfId="2223"/>
    <cellStyle name="Normal 14 3" xfId="3386"/>
    <cellStyle name="Normal 14 4" xfId="3826"/>
    <cellStyle name="Normal 14 5" xfId="2222"/>
    <cellStyle name="Normal 14 6" xfId="333"/>
    <cellStyle name="Normal 15" xfId="208"/>
    <cellStyle name="Normal 15 2" xfId="2225"/>
    <cellStyle name="Normal 15 3" xfId="3413"/>
    <cellStyle name="Normal 15 4" xfId="3827"/>
    <cellStyle name="Normal 15 5" xfId="2224"/>
    <cellStyle name="Normal 15 6" xfId="447"/>
    <cellStyle name="Normal 16" xfId="209"/>
    <cellStyle name="Normal 16 2" xfId="2227"/>
    <cellStyle name="Normal 16 3" xfId="3415"/>
    <cellStyle name="Normal 16 3 2" xfId="4746"/>
    <cellStyle name="Normal 16 4" xfId="3828"/>
    <cellStyle name="Normal 16 5" xfId="2226"/>
    <cellStyle name="Normal 16 6" xfId="4128"/>
    <cellStyle name="Normal 17" xfId="210"/>
    <cellStyle name="Normal 17 2" xfId="211"/>
    <cellStyle name="Normal 17 2 2" xfId="2229"/>
    <cellStyle name="Normal 17 3" xfId="3598"/>
    <cellStyle name="Normal 17 4" xfId="3829"/>
    <cellStyle name="Normal 17 5" xfId="2228"/>
    <cellStyle name="Normal 17 6" xfId="716"/>
    <cellStyle name="Normal 18" xfId="212"/>
    <cellStyle name="Normal 18 2" xfId="2231"/>
    <cellStyle name="Normal 18 2 2" xfId="4464"/>
    <cellStyle name="Normal 18 3" xfId="3599"/>
    <cellStyle name="Normal 18 4" xfId="3830"/>
    <cellStyle name="Normal 18 5" xfId="2230"/>
    <cellStyle name="Normal 18 6" xfId="717"/>
    <cellStyle name="Normal 19" xfId="213"/>
    <cellStyle name="Normal 19 2" xfId="2233"/>
    <cellStyle name="Normal 19 2 2" xfId="4465"/>
    <cellStyle name="Normal 19 3" xfId="3384"/>
    <cellStyle name="Normal 19 4" xfId="3831"/>
    <cellStyle name="Normal 19 5" xfId="2232"/>
    <cellStyle name="Normal 19 6" xfId="4242"/>
    <cellStyle name="Normal 19 7" xfId="722"/>
    <cellStyle name="Normal 2" xfId="1"/>
    <cellStyle name="Normal 2 10" xfId="2234"/>
    <cellStyle name="Normal 2 10 2" xfId="2235"/>
    <cellStyle name="Normal 2 10 2 2" xfId="4466"/>
    <cellStyle name="Normal 2 11" xfId="2236"/>
    <cellStyle name="Normal 2 11 2" xfId="2237"/>
    <cellStyle name="Normal 2 11 2 2" xfId="4467"/>
    <cellStyle name="Normal 2 12" xfId="2238"/>
    <cellStyle name="Normal 2 12 2" xfId="2239"/>
    <cellStyle name="Normal 2 12 2 2" xfId="4468"/>
    <cellStyle name="Normal 2 13" xfId="2240"/>
    <cellStyle name="Normal 2 13 2" xfId="2241"/>
    <cellStyle name="Normal 2 13 2 2" xfId="4469"/>
    <cellStyle name="Normal 2 14" xfId="2242"/>
    <cellStyle name="Normal 2 14 2" xfId="2243"/>
    <cellStyle name="Normal 2 14 2 2" xfId="4470"/>
    <cellStyle name="Normal 2 15" xfId="2244"/>
    <cellStyle name="Normal 2 15 2" xfId="2245"/>
    <cellStyle name="Normal 2 15 2 2" xfId="4471"/>
    <cellStyle name="Normal 2 16" xfId="2246"/>
    <cellStyle name="Normal 2 16 2" xfId="2247"/>
    <cellStyle name="Normal 2 16 2 2" xfId="4472"/>
    <cellStyle name="Normal 2 17" xfId="2248"/>
    <cellStyle name="Normal 2 17 2" xfId="2249"/>
    <cellStyle name="Normal 2 17 2 2" xfId="4473"/>
    <cellStyle name="Normal 2 18" xfId="2250"/>
    <cellStyle name="Normal 2 18 2" xfId="2251"/>
    <cellStyle name="Normal 2 18 2 2" xfId="4474"/>
    <cellStyle name="Normal 2 19" xfId="2252"/>
    <cellStyle name="Normal 2 19 2" xfId="2253"/>
    <cellStyle name="Normal 2 19 2 2" xfId="4475"/>
    <cellStyle name="Normal 2 2" xfId="6"/>
    <cellStyle name="Normal 2 2 10" xfId="2254"/>
    <cellStyle name="Normal 2 2 10 2" xfId="2255"/>
    <cellStyle name="Normal 2 2 10 3" xfId="4476"/>
    <cellStyle name="Normal 2 2 11" xfId="2256"/>
    <cellStyle name="Normal 2 2 11 2" xfId="2257"/>
    <cellStyle name="Normal 2 2 11 3" xfId="4477"/>
    <cellStyle name="Normal 2 2 12" xfId="2258"/>
    <cellStyle name="Normal 2 2 12 2" xfId="4478"/>
    <cellStyle name="Normal 2 2 13" xfId="2259"/>
    <cellStyle name="Normal 2 2 14" xfId="3378"/>
    <cellStyle name="Normal 2 2 2" xfId="214"/>
    <cellStyle name="Normal 2 2 2 10" xfId="2261"/>
    <cellStyle name="Normal 2 2 2 11" xfId="2262"/>
    <cellStyle name="Normal 2 2 2 12" xfId="2263"/>
    <cellStyle name="Normal 2 2 2 13" xfId="2264"/>
    <cellStyle name="Normal 2 2 2 14" xfId="3381"/>
    <cellStyle name="Normal 2 2 2 15" xfId="3392"/>
    <cellStyle name="Normal 2 2 2 16" xfId="3832"/>
    <cellStyle name="Normal 2 2 2 16 2" xfId="4888"/>
    <cellStyle name="Normal 2 2 2 17" xfId="2260"/>
    <cellStyle name="Normal 2 2 2 17 2" xfId="4479"/>
    <cellStyle name="Normal 2 2 2 18" xfId="348"/>
    <cellStyle name="Normal 2 2 2 2" xfId="622"/>
    <cellStyle name="Normal 2 2 2 2 2" xfId="2265"/>
    <cellStyle name="Normal 2 2 2 3" xfId="636"/>
    <cellStyle name="Normal 2 2 2 3 2" xfId="2267"/>
    <cellStyle name="Normal 2 2 2 3 3" xfId="3534"/>
    <cellStyle name="Normal 2 2 2 3 4" xfId="3833"/>
    <cellStyle name="Normal 2 2 2 3 5" xfId="2266"/>
    <cellStyle name="Normal 2 2 2 4" xfId="2268"/>
    <cellStyle name="Normal 2 2 2 4 2" xfId="2269"/>
    <cellStyle name="Normal 2 2 2 4 3" xfId="2270"/>
    <cellStyle name="Normal 2 2 2 5" xfId="2271"/>
    <cellStyle name="Normal 2 2 2 5 2" xfId="2272"/>
    <cellStyle name="Normal 2 2 2 6" xfId="2273"/>
    <cellStyle name="Normal 2 2 2 6 2" xfId="2274"/>
    <cellStyle name="Normal 2 2 2 7" xfId="2275"/>
    <cellStyle name="Normal 2 2 2 7 2" xfId="2276"/>
    <cellStyle name="Normal 2 2 2 8" xfId="2277"/>
    <cellStyle name="Normal 2 2 2 8 2" xfId="2278"/>
    <cellStyle name="Normal 2 2 2 9" xfId="2279"/>
    <cellStyle name="Normal 2 2 3" xfId="215"/>
    <cellStyle name="Normal 2 2 3 10" xfId="4480"/>
    <cellStyle name="Normal 2 2 3 11" xfId="2280"/>
    <cellStyle name="Normal 2 2 3 2" xfId="2281"/>
    <cellStyle name="Normal 2 2 3 2 2" xfId="4481"/>
    <cellStyle name="Normal 2 2 3 3" xfId="2282"/>
    <cellStyle name="Normal 2 2 3 3 2" xfId="4482"/>
    <cellStyle name="Normal 2 2 3 4" xfId="2283"/>
    <cellStyle name="Normal 2 2 3 4 2" xfId="4483"/>
    <cellStyle name="Normal 2 2 3 5" xfId="2284"/>
    <cellStyle name="Normal 2 2 3 5 2" xfId="4484"/>
    <cellStyle name="Normal 2 2 3 6" xfId="2285"/>
    <cellStyle name="Normal 2 2 3 6 2" xfId="4485"/>
    <cellStyle name="Normal 2 2 3 7" xfId="2286"/>
    <cellStyle name="Normal 2 2 3 8" xfId="3834"/>
    <cellStyle name="Normal 2 2 3 8 2" xfId="4889"/>
    <cellStyle name="Normal 2 2 3 9" xfId="3610"/>
    <cellStyle name="Normal 2 2 4" xfId="2287"/>
    <cellStyle name="Normal 2 2 4 2" xfId="2288"/>
    <cellStyle name="Normal 2 2 4 2 2" xfId="4487"/>
    <cellStyle name="Normal 2 2 4 3" xfId="2289"/>
    <cellStyle name="Normal 2 2 4 3 2" xfId="4488"/>
    <cellStyle name="Normal 2 2 4 4" xfId="2290"/>
    <cellStyle name="Normal 2 2 4 4 2" xfId="4489"/>
    <cellStyle name="Normal 2 2 4 5" xfId="2291"/>
    <cellStyle name="Normal 2 2 4 5 2" xfId="4490"/>
    <cellStyle name="Normal 2 2 4 6" xfId="2292"/>
    <cellStyle name="Normal 2 2 4 6 2" xfId="4491"/>
    <cellStyle name="Normal 2 2 4 7" xfId="2293"/>
    <cellStyle name="Normal 2 2 4 7 2" xfId="2294"/>
    <cellStyle name="Normal 2 2 4 7 3" xfId="2295"/>
    <cellStyle name="Normal 2 2 4 7 4" xfId="2296"/>
    <cellStyle name="Normal 2 2 4 7 4 2" xfId="2297"/>
    <cellStyle name="Normal 2 2 4 7 4 3" xfId="2298"/>
    <cellStyle name="Normal 2 2 4 7 4 3 2" xfId="2299"/>
    <cellStyle name="Normal 2 2 4 7 4 3 3" xfId="2300"/>
    <cellStyle name="Normal 2 2 4 7 4 3 3 2" xfId="2301"/>
    <cellStyle name="Normal 2 2 4 7 4 3 3 3" xfId="2302"/>
    <cellStyle name="Normal 2 2 4 7 4 3 3 3 2" xfId="2303"/>
    <cellStyle name="Normal 2 2 4 7 4 3 3 3 3" xfId="2304"/>
    <cellStyle name="Normal 2 2 4 7 4 3 3 3 3 2" xfId="2305"/>
    <cellStyle name="Normal 2 2 4 7 4 3 3 4" xfId="2306"/>
    <cellStyle name="Normal 2 2 4 7 4 3 4" xfId="2307"/>
    <cellStyle name="Normal 2 2 4 7 4 3 5" xfId="2308"/>
    <cellStyle name="Normal 2 2 4 7 4 4" xfId="2309"/>
    <cellStyle name="Normal 2 2 4 7 4 5" xfId="2310"/>
    <cellStyle name="Normal 2 2 4 7 4 6" xfId="2311"/>
    <cellStyle name="Normal 2 2 4 7 5" xfId="2312"/>
    <cellStyle name="Normal 2 2 4 7 6" xfId="2313"/>
    <cellStyle name="Normal 2 2 4 7 7" xfId="2314"/>
    <cellStyle name="Normal 2 2 4 7 8" xfId="2315"/>
    <cellStyle name="Normal 2 2 4 8" xfId="2316"/>
    <cellStyle name="Normal 2 2 4 9" xfId="4486"/>
    <cellStyle name="Normal 2 2 5" xfId="2317"/>
    <cellStyle name="Normal 2 2 5 2" xfId="2318"/>
    <cellStyle name="Normal 2 2 5 3" xfId="4493"/>
    <cellStyle name="Normal 2 2 6" xfId="2319"/>
    <cellStyle name="Normal 2 2 6 2" xfId="2320"/>
    <cellStyle name="Normal 2 2 6 3" xfId="4494"/>
    <cellStyle name="Normal 2 2 7" xfId="2321"/>
    <cellStyle name="Normal 2 2 7 2" xfId="2322"/>
    <cellStyle name="Normal 2 2 7 3" xfId="4495"/>
    <cellStyle name="Normal 2 2 8" xfId="2323"/>
    <cellStyle name="Normal 2 2 8 2" xfId="2324"/>
    <cellStyle name="Normal 2 2 8 3" xfId="4496"/>
    <cellStyle name="Normal 2 2 9" xfId="2325"/>
    <cellStyle name="Normal 2 2 9 2" xfId="4497"/>
    <cellStyle name="Normal 2 20" xfId="2326"/>
    <cellStyle name="Normal 2 20 2" xfId="2327"/>
    <cellStyle name="Normal 2 20 2 2" xfId="4498"/>
    <cellStyle name="Normal 2 21" xfId="2328"/>
    <cellStyle name="Normal 2 21 2" xfId="2329"/>
    <cellStyle name="Normal 2 21 2 2" xfId="4499"/>
    <cellStyle name="Normal 2 22" xfId="2330"/>
    <cellStyle name="Normal 2 22 2" xfId="2331"/>
    <cellStyle name="Normal 2 22 2 2" xfId="4500"/>
    <cellStyle name="Normal 2 23" xfId="2332"/>
    <cellStyle name="Normal 2 23 2" xfId="2333"/>
    <cellStyle name="Normal 2 24" xfId="3376"/>
    <cellStyle name="Normal 2 25" xfId="4049"/>
    <cellStyle name="Normal 2 26" xfId="5033"/>
    <cellStyle name="Normal 2 27" xfId="331"/>
    <cellStyle name="Normal 2 3" xfId="52"/>
    <cellStyle name="Normal 2 3 10" xfId="2334"/>
    <cellStyle name="Normal 2 3 11" xfId="3377"/>
    <cellStyle name="Normal 2 3 2" xfId="216"/>
    <cellStyle name="Normal 2 3 2 10" xfId="4353"/>
    <cellStyle name="Normal 2 3 2 11" xfId="2335"/>
    <cellStyle name="Normal 2 3 2 2" xfId="2336"/>
    <cellStyle name="Normal 2 3 2 2 2" xfId="2337"/>
    <cellStyle name="Normal 2 3 2 2 2 2" xfId="4502"/>
    <cellStyle name="Normal 2 3 2 2 3" xfId="4501"/>
    <cellStyle name="Normal 2 3 2 3" xfId="2338"/>
    <cellStyle name="Normal 2 3 2 3 2" xfId="4503"/>
    <cellStyle name="Normal 2 3 2 4" xfId="2339"/>
    <cellStyle name="Normal 2 3 2 4 2" xfId="4504"/>
    <cellStyle name="Normal 2 3 2 5" xfId="2340"/>
    <cellStyle name="Normal 2 3 2 5 2" xfId="4505"/>
    <cellStyle name="Normal 2 3 2 6" xfId="2341"/>
    <cellStyle name="Normal 2 3 2 6 2" xfId="4506"/>
    <cellStyle name="Normal 2 3 2 7" xfId="2342"/>
    <cellStyle name="Normal 2 3 2 8" xfId="3835"/>
    <cellStyle name="Normal 2 3 2 9" xfId="3611"/>
    <cellStyle name="Normal 2 3 3" xfId="2343"/>
    <cellStyle name="Normal 2 3 3 2" xfId="2344"/>
    <cellStyle name="Normal 2 3 3 2 2" xfId="4507"/>
    <cellStyle name="Normal 2 3 3 3" xfId="2345"/>
    <cellStyle name="Normal 2 3 3 3 2" xfId="4508"/>
    <cellStyle name="Normal 2 3 3 4" xfId="2346"/>
    <cellStyle name="Normal 2 3 3 4 2" xfId="4509"/>
    <cellStyle name="Normal 2 3 3 5" xfId="2347"/>
    <cellStyle name="Normal 2 3 3 5 2" xfId="4510"/>
    <cellStyle name="Normal 2 3 3 6" xfId="2348"/>
    <cellStyle name="Normal 2 3 3 6 2" xfId="4511"/>
    <cellStyle name="Normal 2 3 4" xfId="2349"/>
    <cellStyle name="Normal 2 3 4 2" xfId="2350"/>
    <cellStyle name="Normal 2 3 5" xfId="2351"/>
    <cellStyle name="Normal 2 3 6" xfId="2352"/>
    <cellStyle name="Normal 2 3 7" xfId="2353"/>
    <cellStyle name="Normal 2 3 8" xfId="2354"/>
    <cellStyle name="Normal 2 3 9" xfId="2355"/>
    <cellStyle name="Normal 2 3 9 2" xfId="4512"/>
    <cellStyle name="Normal 2 4" xfId="217"/>
    <cellStyle name="Normal 2 4 10" xfId="2357"/>
    <cellStyle name="Normal 2 4 11" xfId="2358"/>
    <cellStyle name="Normal 2 4 12" xfId="3380"/>
    <cellStyle name="Normal 2 4 13" xfId="3393"/>
    <cellStyle name="Normal 2 4 14" xfId="3836"/>
    <cellStyle name="Normal 2 4 15" xfId="2356"/>
    <cellStyle name="Normal 2 4 16" xfId="349"/>
    <cellStyle name="Normal 2 4 2" xfId="218"/>
    <cellStyle name="Normal 2 4 2 2" xfId="2360"/>
    <cellStyle name="Normal 2 4 2 2 2" xfId="4513"/>
    <cellStyle name="Normal 2 4 2 3" xfId="2361"/>
    <cellStyle name="Normal 2 4 2 3 2" xfId="4514"/>
    <cellStyle name="Normal 2 4 2 4" xfId="2362"/>
    <cellStyle name="Normal 2 4 2 4 2" xfId="4515"/>
    <cellStyle name="Normal 2 4 2 5" xfId="2363"/>
    <cellStyle name="Normal 2 4 2 5 2" xfId="4516"/>
    <cellStyle name="Normal 2 4 2 6" xfId="2364"/>
    <cellStyle name="Normal 2 4 2 6 2" xfId="4517"/>
    <cellStyle name="Normal 2 4 2 7" xfId="2365"/>
    <cellStyle name="Normal 2 4 2 7 2" xfId="4518"/>
    <cellStyle name="Normal 2 4 2 8" xfId="2359"/>
    <cellStyle name="Normal 2 4 3" xfId="219"/>
    <cellStyle name="Normal 2 4 3 2" xfId="2367"/>
    <cellStyle name="Normal 2 4 3 2 2" xfId="4519"/>
    <cellStyle name="Normal 2 4 3 3" xfId="2368"/>
    <cellStyle name="Normal 2 4 3 3 2" xfId="4520"/>
    <cellStyle name="Normal 2 4 3 4" xfId="2369"/>
    <cellStyle name="Normal 2 4 3 4 2" xfId="4521"/>
    <cellStyle name="Normal 2 4 3 5" xfId="2370"/>
    <cellStyle name="Normal 2 4 3 5 2" xfId="4522"/>
    <cellStyle name="Normal 2 4 3 6" xfId="2371"/>
    <cellStyle name="Normal 2 4 3 6 2" xfId="4523"/>
    <cellStyle name="Normal 2 4 3 7" xfId="2372"/>
    <cellStyle name="Normal 2 4 3 8" xfId="2366"/>
    <cellStyle name="Normal 2 4 4" xfId="2373"/>
    <cellStyle name="Normal 2 4 5" xfId="2374"/>
    <cellStyle name="Normal 2 4 6" xfId="2375"/>
    <cellStyle name="Normal 2 4 7" xfId="2376"/>
    <cellStyle name="Normal 2 4 8" xfId="2377"/>
    <cellStyle name="Normal 2 4 8 2" xfId="2378"/>
    <cellStyle name="Normal 2 4 8 3" xfId="2379"/>
    <cellStyle name="Normal 2 4 8 4" xfId="2380"/>
    <cellStyle name="Normal 2 4 8 4 2" xfId="2381"/>
    <cellStyle name="Normal 2 4 8 4 3" xfId="2382"/>
    <cellStyle name="Normal 2 4 8 4 3 2" xfId="2383"/>
    <cellStyle name="Normal 2 4 8 4 3 3" xfId="2384"/>
    <cellStyle name="Normal 2 4 8 4 3 3 2" xfId="2385"/>
    <cellStyle name="Normal 2 4 8 4 3 3 3" xfId="2386"/>
    <cellStyle name="Normal 2 4 8 4 3 3 3 2" xfId="2387"/>
    <cellStyle name="Normal 2 4 8 4 3 3 3 3" xfId="2388"/>
    <cellStyle name="Normal 2 4 8 4 3 3 3 3 2" xfId="2389"/>
    <cellStyle name="Normal 2 4 8 4 3 3 4" xfId="2390"/>
    <cellStyle name="Normal 2 4 8 4 3 4" xfId="2391"/>
    <cellStyle name="Normal 2 4 8 4 3 5" xfId="2392"/>
    <cellStyle name="Normal 2 4 8 4 4" xfId="2393"/>
    <cellStyle name="Normal 2 4 8 4 5" xfId="2394"/>
    <cellStyle name="Normal 2 4 8 4 6" xfId="2395"/>
    <cellStyle name="Normal 2 4 8 5" xfId="2396"/>
    <cellStyle name="Normal 2 4 8 6" xfId="2397"/>
    <cellStyle name="Normal 2 4 8 7" xfId="2398"/>
    <cellStyle name="Normal 2 4 8 8" xfId="2399"/>
    <cellStyle name="Normal 2 4 9" xfId="2400"/>
    <cellStyle name="Normal 2 4 9 2" xfId="4524"/>
    <cellStyle name="Normal 2 5" xfId="220"/>
    <cellStyle name="Normal 2 5 2" xfId="221"/>
    <cellStyle name="Normal 2 5 2 2" xfId="2403"/>
    <cellStyle name="Normal 2 5 2 3" xfId="3838"/>
    <cellStyle name="Normal 2 5 2 3 2" xfId="4890"/>
    <cellStyle name="Normal 2 5 2 4" xfId="2402"/>
    <cellStyle name="Normal 2 5 2 4 2" xfId="4525"/>
    <cellStyle name="Normal 2 5 2 5" xfId="4218"/>
    <cellStyle name="Normal 2 5 2 6" xfId="635"/>
    <cellStyle name="Normal 2 5 3" xfId="2404"/>
    <cellStyle name="Normal 2 5 4" xfId="3837"/>
    <cellStyle name="Normal 2 5 5" xfId="2401"/>
    <cellStyle name="Normal 2 5 6" xfId="4061"/>
    <cellStyle name="Normal 2 5 7" xfId="347"/>
    <cellStyle name="Normal 2 6" xfId="500"/>
    <cellStyle name="Normal 2 6 2" xfId="2406"/>
    <cellStyle name="Normal 2 6 2 2" xfId="2407"/>
    <cellStyle name="Normal 2 6 2 2 2" xfId="2408"/>
    <cellStyle name="Normal 2 6 2 2 3" xfId="2409"/>
    <cellStyle name="Normal 2 6 2 2 4" xfId="2410"/>
    <cellStyle name="Normal 2 6 2 2 4 2" xfId="2411"/>
    <cellStyle name="Normal 2 6 2 2 4 2 2" xfId="4527"/>
    <cellStyle name="Normal 2 6 2 2 4 3" xfId="2412"/>
    <cellStyle name="Normal 2 6 2 2 4 3 2" xfId="2413"/>
    <cellStyle name="Normal 2 6 2 2 4 3 3" xfId="2414"/>
    <cellStyle name="Normal 2 6 2 2 4 3 3 2" xfId="2415"/>
    <cellStyle name="Normal 2 6 2 2 4 3 3 2 2" xfId="4529"/>
    <cellStyle name="Normal 2 6 2 2 4 3 3 3" xfId="2416"/>
    <cellStyle name="Normal 2 6 2 2 4 3 3 3 2" xfId="2417"/>
    <cellStyle name="Normal 2 6 2 2 4 3 3 3 3" xfId="2418"/>
    <cellStyle name="Normal 2 6 2 2 4 3 3 3 3 2" xfId="2419"/>
    <cellStyle name="Normal 2 6 2 2 4 3 3 3 3 2 2" xfId="4531"/>
    <cellStyle name="Normal 2 6 2 2 4 3 3 3 4" xfId="4530"/>
    <cellStyle name="Normal 2 6 2 2 4 3 3 4" xfId="2420"/>
    <cellStyle name="Normal 2 6 2 2 4 3 3 4 2" xfId="4532"/>
    <cellStyle name="Normal 2 6 2 2 4 3 4" xfId="2421"/>
    <cellStyle name="Normal 2 6 2 2 4 3 5" xfId="2422"/>
    <cellStyle name="Normal 2 6 2 2 4 3 6" xfId="4528"/>
    <cellStyle name="Normal 2 6 2 2 4 4" xfId="2423"/>
    <cellStyle name="Normal 2 6 2 2 4 4 2" xfId="4533"/>
    <cellStyle name="Normal 2 6 2 2 4 5" xfId="2424"/>
    <cellStyle name="Normal 2 6 2 2 4 5 2" xfId="4534"/>
    <cellStyle name="Normal 2 6 2 2 4 6" xfId="2425"/>
    <cellStyle name="Normal 2 6 2 2 4 6 2" xfId="4535"/>
    <cellStyle name="Normal 2 6 2 2 5" xfId="2426"/>
    <cellStyle name="Normal 2 6 2 2 6" xfId="2427"/>
    <cellStyle name="Normal 2 6 2 2 7" xfId="2428"/>
    <cellStyle name="Normal 2 6 2 2 8" xfId="2429"/>
    <cellStyle name="Normal 2 6 2 2 9" xfId="4526"/>
    <cellStyle name="Normal 2 6 2 3" xfId="2430"/>
    <cellStyle name="Normal 2 6 2 3 2" xfId="4536"/>
    <cellStyle name="Normal 2 6 2 4" xfId="2431"/>
    <cellStyle name="Normal 2 6 2 4 2" xfId="2432"/>
    <cellStyle name="Normal 2 6 2 4 3" xfId="2433"/>
    <cellStyle name="Normal 2 6 2 4 3 2" xfId="2434"/>
    <cellStyle name="Normal 2 6 2 4 3 2 2" xfId="4538"/>
    <cellStyle name="Normal 2 6 2 4 3 3" xfId="2435"/>
    <cellStyle name="Normal 2 6 2 4 3 3 2" xfId="2436"/>
    <cellStyle name="Normal 2 6 2 4 3 3 3" xfId="2437"/>
    <cellStyle name="Normal 2 6 2 4 3 3 3 2" xfId="2438"/>
    <cellStyle name="Normal 2 6 2 4 3 3 3 2 2" xfId="4540"/>
    <cellStyle name="Normal 2 6 2 4 3 3 3 3" xfId="2439"/>
    <cellStyle name="Normal 2 6 2 4 3 3 3 3 2" xfId="2440"/>
    <cellStyle name="Normal 2 6 2 4 3 3 3 3 3" xfId="4541"/>
    <cellStyle name="Normal 2 6 2 4 3 3 4" xfId="2441"/>
    <cellStyle name="Normal 2 6 2 4 3 3 5" xfId="4539"/>
    <cellStyle name="Normal 2 6 2 4 3 4" xfId="2442"/>
    <cellStyle name="Normal 2 6 2 4 3 4 2" xfId="4542"/>
    <cellStyle name="Normal 2 6 2 4 3 5" xfId="2443"/>
    <cellStyle name="Normal 2 6 2 4 3 5 2" xfId="4543"/>
    <cellStyle name="Normal 2 6 2 4 4" xfId="2444"/>
    <cellStyle name="Normal 2 6 2 4 5" xfId="2445"/>
    <cellStyle name="Normal 2 6 2 4 6" xfId="2446"/>
    <cellStyle name="Normal 2 6 2 4 7" xfId="4537"/>
    <cellStyle name="Normal 2 6 2 5" xfId="2447"/>
    <cellStyle name="Normal 2 6 2 5 2" xfId="4544"/>
    <cellStyle name="Normal 2 6 2 6" xfId="2448"/>
    <cellStyle name="Normal 2 6 2 6 2" xfId="4545"/>
    <cellStyle name="Normal 2 6 2 7" xfId="2449"/>
    <cellStyle name="Normal 2 6 2 7 2" xfId="4546"/>
    <cellStyle name="Normal 2 6 2 8" xfId="2450"/>
    <cellStyle name="Normal 2 6 2 8 2" xfId="4547"/>
    <cellStyle name="Normal 2 6 3" xfId="2451"/>
    <cellStyle name="Normal 2 6 4" xfId="3839"/>
    <cellStyle name="Normal 2 6 5" xfId="2405"/>
    <cellStyle name="Normal 2 6 6" xfId="4143"/>
    <cellStyle name="Normal 2 6 7" xfId="4492"/>
    <cellStyle name="Normal 2 7" xfId="2452"/>
    <cellStyle name="Normal 2 7 2" xfId="2453"/>
    <cellStyle name="Normal 2 7 2 2" xfId="4548"/>
    <cellStyle name="Normal 2 7 3" xfId="2454"/>
    <cellStyle name="Normal 2 7 3 2" xfId="4549"/>
    <cellStyle name="Normal 2 7 4" xfId="3840"/>
    <cellStyle name="Normal 2 7 5" xfId="3609"/>
    <cellStyle name="Normal 2 8" xfId="2455"/>
    <cellStyle name="Normal 2 8 2" xfId="2456"/>
    <cellStyle name="Normal 2 8 2 2" xfId="4550"/>
    <cellStyle name="Normal 2 9" xfId="2457"/>
    <cellStyle name="Normal 2 9 2" xfId="2458"/>
    <cellStyle name="Normal 2 9 2 2" xfId="4551"/>
    <cellStyle name="Normal 20" xfId="222"/>
    <cellStyle name="Normal 20 2" xfId="2460"/>
    <cellStyle name="Normal 20 3" xfId="2459"/>
    <cellStyle name="Normal 21" xfId="223"/>
    <cellStyle name="Normal 21 2" xfId="2461"/>
    <cellStyle name="Normal 21 2 2" xfId="2462"/>
    <cellStyle name="Normal 21 2 2 2" xfId="4554"/>
    <cellStyle name="Normal 21 2 3" xfId="4553"/>
    <cellStyle name="Normal 21 3" xfId="2463"/>
    <cellStyle name="Normal 21 3 2" xfId="2464"/>
    <cellStyle name="Normal 21 3 2 2" xfId="2465"/>
    <cellStyle name="Normal 21 3 2 2 2" xfId="4557"/>
    <cellStyle name="Normal 21 3 2 3" xfId="4556"/>
    <cellStyle name="Normal 21 3 3" xfId="2466"/>
    <cellStyle name="Normal 21 3 3 2" xfId="4558"/>
    <cellStyle name="Normal 21 3 4" xfId="2467"/>
    <cellStyle name="Normal 21 3 4 2" xfId="4559"/>
    <cellStyle name="Normal 21 3 5" xfId="2468"/>
    <cellStyle name="Normal 21 3 5 2" xfId="2469"/>
    <cellStyle name="Normal 21 3 5 2 2" xfId="4560"/>
    <cellStyle name="Normal 21 3 5 3" xfId="2470"/>
    <cellStyle name="Normal 21 3 5 3 2" xfId="4561"/>
    <cellStyle name="Normal 21 3 5 4" xfId="2471"/>
    <cellStyle name="Normal 21 3 5 4 2" xfId="2472"/>
    <cellStyle name="Normal 21 3 5 4 3" xfId="2473"/>
    <cellStyle name="Normal 21 3 5 4 3 2" xfId="2474"/>
    <cellStyle name="Normal 21 3 5 4 3 2 2" xfId="4563"/>
    <cellStyle name="Normal 21 3 5 4 3 3" xfId="2475"/>
    <cellStyle name="Normal 21 3 5 4 3 3 2" xfId="2476"/>
    <cellStyle name="Normal 21 3 5 4 3 3 3" xfId="2477"/>
    <cellStyle name="Normal 21 3 5 4 3 3 3 2" xfId="2478"/>
    <cellStyle name="Normal 21 3 5 4 3 3 3 2 2" xfId="4565"/>
    <cellStyle name="Normal 21 3 5 4 3 3 3 3" xfId="2479"/>
    <cellStyle name="Normal 21 3 5 4 3 3 3 3 2" xfId="2480"/>
    <cellStyle name="Normal 21 3 5 4 3 3 3 3 3" xfId="4566"/>
    <cellStyle name="Normal 21 3 5 4 3 3 4" xfId="2481"/>
    <cellStyle name="Normal 21 3 5 4 3 3 5" xfId="4564"/>
    <cellStyle name="Normal 21 3 5 4 3 4" xfId="2482"/>
    <cellStyle name="Normal 21 3 5 4 3 4 2" xfId="4567"/>
    <cellStyle name="Normal 21 3 5 4 3 5" xfId="2483"/>
    <cellStyle name="Normal 21 3 5 4 3 5 2" xfId="4568"/>
    <cellStyle name="Normal 21 3 5 4 4" xfId="2484"/>
    <cellStyle name="Normal 21 3 5 4 5" xfId="2485"/>
    <cellStyle name="Normal 21 3 5 4 6" xfId="2486"/>
    <cellStyle name="Normal 21 3 5 4 7" xfId="4562"/>
    <cellStyle name="Normal 21 3 5 5" xfId="2487"/>
    <cellStyle name="Normal 21 3 5 5 2" xfId="4569"/>
    <cellStyle name="Normal 21 3 5 6" xfId="2488"/>
    <cellStyle name="Normal 21 3 5 6 2" xfId="4570"/>
    <cellStyle name="Normal 21 3 5 7" xfId="2489"/>
    <cellStyle name="Normal 21 3 5 7 2" xfId="4571"/>
    <cellStyle name="Normal 21 3 5 8" xfId="2490"/>
    <cellStyle name="Normal 21 3 5 8 2" xfId="4572"/>
    <cellStyle name="Normal 21 3 6" xfId="2491"/>
    <cellStyle name="Normal 21 3 6 2" xfId="2492"/>
    <cellStyle name="Normal 21 3 6 2 2" xfId="4573"/>
    <cellStyle name="Normal 21 3 6 3" xfId="2493"/>
    <cellStyle name="Normal 21 3 6 3 2" xfId="4574"/>
    <cellStyle name="Normal 21 3 6 4" xfId="2494"/>
    <cellStyle name="Normal 21 3 6 4 2" xfId="2495"/>
    <cellStyle name="Normal 21 3 6 4 3" xfId="2496"/>
    <cellStyle name="Normal 21 3 6 4 3 2" xfId="2497"/>
    <cellStyle name="Normal 21 3 6 4 3 2 2" xfId="4576"/>
    <cellStyle name="Normal 21 3 6 4 3 3" xfId="2498"/>
    <cellStyle name="Normal 21 3 6 4 3 3 2" xfId="2499"/>
    <cellStyle name="Normal 21 3 6 4 3 3 3" xfId="2500"/>
    <cellStyle name="Normal 21 3 6 4 3 3 3 2" xfId="2501"/>
    <cellStyle name="Normal 21 3 6 4 3 3 3 2 2" xfId="4578"/>
    <cellStyle name="Normal 21 3 6 4 3 3 3 3" xfId="2502"/>
    <cellStyle name="Normal 21 3 6 4 3 3 3 3 2" xfId="2503"/>
    <cellStyle name="Normal 21 3 6 4 3 3 3 3 3" xfId="4579"/>
    <cellStyle name="Normal 21 3 6 4 3 3 4" xfId="2504"/>
    <cellStyle name="Normal 21 3 6 4 3 3 5" xfId="4577"/>
    <cellStyle name="Normal 21 3 6 4 3 4" xfId="2505"/>
    <cellStyle name="Normal 21 3 6 4 3 4 2" xfId="4580"/>
    <cellStyle name="Normal 21 3 6 4 3 5" xfId="2506"/>
    <cellStyle name="Normal 21 3 6 4 3 5 2" xfId="4581"/>
    <cellStyle name="Normal 21 3 6 4 4" xfId="2507"/>
    <cellStyle name="Normal 21 3 6 4 5" xfId="2508"/>
    <cellStyle name="Normal 21 3 6 4 6" xfId="2509"/>
    <cellStyle name="Normal 21 3 6 4 7" xfId="4575"/>
    <cellStyle name="Normal 21 3 6 5" xfId="2510"/>
    <cellStyle name="Normal 21 3 6 5 2" xfId="4583"/>
    <cellStyle name="Normal 21 3 6 6" xfId="2511"/>
    <cellStyle name="Normal 21 3 6 6 2" xfId="4584"/>
    <cellStyle name="Normal 21 3 6 7" xfId="2512"/>
    <cellStyle name="Normal 21 3 6 7 2" xfId="4585"/>
    <cellStyle name="Normal 21 3 6 8" xfId="2513"/>
    <cellStyle name="Normal 21 3 6 8 2" xfId="4586"/>
    <cellStyle name="Normal 21 3 7" xfId="4555"/>
    <cellStyle name="Normal 21 4" xfId="2514"/>
    <cellStyle name="Normal 21 4 2" xfId="2515"/>
    <cellStyle name="Normal 21 4 2 2" xfId="4588"/>
    <cellStyle name="Normal 21 4 3" xfId="4587"/>
    <cellStyle name="Normal 21 5" xfId="2516"/>
    <cellStyle name="Normal 21 5 2" xfId="2517"/>
    <cellStyle name="Normal 21 5 2 2" xfId="2518"/>
    <cellStyle name="Normal 21 5 2 2 2" xfId="4591"/>
    <cellStyle name="Normal 21 5 2 3" xfId="2519"/>
    <cellStyle name="Normal 21 5 2 3 2" xfId="4592"/>
    <cellStyle name="Normal 21 5 2 4" xfId="2520"/>
    <cellStyle name="Normal 21 5 2 4 2" xfId="4593"/>
    <cellStyle name="Normal 21 5 2 5" xfId="4590"/>
    <cellStyle name="Normal 21 5 3" xfId="2521"/>
    <cellStyle name="Normal 21 5 3 2" xfId="4594"/>
    <cellStyle name="Normal 21 5 4" xfId="4589"/>
    <cellStyle name="Normal 21 6" xfId="2522"/>
    <cellStyle name="Normal 21 6 2" xfId="4595"/>
    <cellStyle name="Normal 21 7" xfId="2523"/>
    <cellStyle name="Normal 21 7 2" xfId="4596"/>
    <cellStyle name="Normal 21 8" xfId="2524"/>
    <cellStyle name="Normal 21 9" xfId="4552"/>
    <cellStyle name="Normal 22" xfId="295"/>
    <cellStyle name="Normal 22 2" xfId="2526"/>
    <cellStyle name="Normal 22 2 2" xfId="4597"/>
    <cellStyle name="Normal 22 3" xfId="2525"/>
    <cellStyle name="Normal 23" xfId="2527"/>
    <cellStyle name="Normal 23 2" xfId="2528"/>
    <cellStyle name="Normal 23 2 2" xfId="4598"/>
    <cellStyle name="Normal 24" xfId="2529"/>
    <cellStyle name="Normal 24 2" xfId="2530"/>
    <cellStyle name="Normal 25" xfId="2531"/>
    <cellStyle name="Normal 25 2" xfId="2532"/>
    <cellStyle name="Normal 26" xfId="2533"/>
    <cellStyle name="Normal 26 2" xfId="2534"/>
    <cellStyle name="Normal 27" xfId="2535"/>
    <cellStyle name="Normal 27 2" xfId="2536"/>
    <cellStyle name="Normal 27 2 2" xfId="4599"/>
    <cellStyle name="Normal 28" xfId="2537"/>
    <cellStyle name="Normal 28 2" xfId="2538"/>
    <cellStyle name="Normal 28 2 2" xfId="4600"/>
    <cellStyle name="Normal 289" xfId="2539"/>
    <cellStyle name="Normal 29" xfId="2540"/>
    <cellStyle name="Normal 29 2" xfId="2541"/>
    <cellStyle name="Normal 29 2 2" xfId="4601"/>
    <cellStyle name="Normal 291" xfId="2542"/>
    <cellStyle name="Normal 3" xfId="4"/>
    <cellStyle name="Normal 3 10" xfId="2544"/>
    <cellStyle name="Normal 3 11" xfId="3379"/>
    <cellStyle name="Normal 3 12" xfId="3387"/>
    <cellStyle name="Normal 3 13" xfId="3841"/>
    <cellStyle name="Normal 3 13 2" xfId="4891"/>
    <cellStyle name="Normal 3 14" xfId="2543"/>
    <cellStyle name="Normal 3 14 2" xfId="4602"/>
    <cellStyle name="Normal 3 15" xfId="334"/>
    <cellStyle name="Normal 3 2" xfId="19"/>
    <cellStyle name="Normal 3 2 10" xfId="2546"/>
    <cellStyle name="Normal 3 2 10 2" xfId="4603"/>
    <cellStyle name="Normal 3 2 11" xfId="2547"/>
    <cellStyle name="Normal 3 2 11 2" xfId="4604"/>
    <cellStyle name="Normal 3 2 12" xfId="2548"/>
    <cellStyle name="Normal 3 2 12 2" xfId="4605"/>
    <cellStyle name="Normal 3 2 13" xfId="3842"/>
    <cellStyle name="Normal 3 2 14" xfId="3991"/>
    <cellStyle name="Normal 3 2 14 2" xfId="4977"/>
    <cellStyle name="Normal 3 2 15" xfId="2545"/>
    <cellStyle name="Normal 3 2 16" xfId="4062"/>
    <cellStyle name="Normal 3 2 2" xfId="224"/>
    <cellStyle name="Normal 3 2 2 2" xfId="3843"/>
    <cellStyle name="Normal 3 2 2 2 2" xfId="4892"/>
    <cellStyle name="Normal 3 2 2 3" xfId="2549"/>
    <cellStyle name="Normal 3 2 2 3 2" xfId="4606"/>
    <cellStyle name="Normal 3 2 2 4" xfId="4145"/>
    <cellStyle name="Normal 3 2 2 5" xfId="504"/>
    <cellStyle name="Normal 3 2 3" xfId="225"/>
    <cellStyle name="Normal 3 2 3 2" xfId="2551"/>
    <cellStyle name="Normal 3 2 3 2 2" xfId="4608"/>
    <cellStyle name="Normal 3 2 3 3" xfId="2552"/>
    <cellStyle name="Normal 3 2 3 3 2" xfId="4609"/>
    <cellStyle name="Normal 3 2 3 4" xfId="4607"/>
    <cellStyle name="Normal 3 2 3 5" xfId="2550"/>
    <cellStyle name="Normal 3 2 4" xfId="226"/>
    <cellStyle name="Normal 3 2 4 2" xfId="2553"/>
    <cellStyle name="Normal 3 2 4 3" xfId="4610"/>
    <cellStyle name="Normal 3 2 5" xfId="2554"/>
    <cellStyle name="Normal 3 2 5 2" xfId="2555"/>
    <cellStyle name="Normal 3 2 5 3" xfId="4611"/>
    <cellStyle name="Normal 3 2 6" xfId="2556"/>
    <cellStyle name="Normal 3 2 6 2" xfId="4612"/>
    <cellStyle name="Normal 3 2 7" xfId="2557"/>
    <cellStyle name="Normal 3 2 7 2" xfId="4613"/>
    <cellStyle name="Normal 3 2 8" xfId="2558"/>
    <cellStyle name="Normal 3 2 8 2" xfId="4614"/>
    <cellStyle name="Normal 3 2 9" xfId="2559"/>
    <cellStyle name="Normal 3 2 9 2" xfId="4615"/>
    <cellStyle name="Normal 3 3" xfId="227"/>
    <cellStyle name="Normal 3 3 10" xfId="2560"/>
    <cellStyle name="Normal 3 3 10 2" xfId="4616"/>
    <cellStyle name="Normal 3 3 11" xfId="2561"/>
    <cellStyle name="Normal 3 3 11 2" xfId="4617"/>
    <cellStyle name="Normal 3 3 12" xfId="2562"/>
    <cellStyle name="Normal 3 3 12 2" xfId="4618"/>
    <cellStyle name="Normal 3 3 13" xfId="2563"/>
    <cellStyle name="Normal 3 3 14" xfId="4123"/>
    <cellStyle name="Normal 3 3 2" xfId="228"/>
    <cellStyle name="Normal 3 3 2 2" xfId="709"/>
    <cellStyle name="Normal 3 3 2 2 2" xfId="3591"/>
    <cellStyle name="Normal 3 3 2 2 3" xfId="3845"/>
    <cellStyle name="Normal 3 3 2 2 3 2" xfId="4894"/>
    <cellStyle name="Normal 3 3 2 2 4" xfId="2565"/>
    <cellStyle name="Normal 3 3 2 2 4 2" xfId="4620"/>
    <cellStyle name="Normal 3 3 2 3" xfId="3844"/>
    <cellStyle name="Normal 3 3 2 3 2" xfId="4893"/>
    <cellStyle name="Normal 3 3 2 4" xfId="2564"/>
    <cellStyle name="Normal 3 3 2 4 2" xfId="4619"/>
    <cellStyle name="Normal 3 3 2 5" xfId="4206"/>
    <cellStyle name="Normal 3 3 3" xfId="573"/>
    <cellStyle name="Normal 3 3 3 2" xfId="684"/>
    <cellStyle name="Normal 3 3 3 2 2" xfId="3580"/>
    <cellStyle name="Normal 3 3 3 2 2 2" xfId="4822"/>
    <cellStyle name="Normal 3 3 3 2 3" xfId="3847"/>
    <cellStyle name="Normal 3 3 3 2 4" xfId="2567"/>
    <cellStyle name="Normal 3 3 3 2 5" xfId="4239"/>
    <cellStyle name="Normal 3 3 3 3" xfId="3846"/>
    <cellStyle name="Normal 3 3 3 3 2" xfId="4895"/>
    <cellStyle name="Normal 3 3 3 4" xfId="2566"/>
    <cellStyle name="Normal 3 3 3 4 2" xfId="4621"/>
    <cellStyle name="Normal 3 3 4" xfId="2568"/>
    <cellStyle name="Normal 3 3 4 2" xfId="4622"/>
    <cellStyle name="Normal 3 3 5" xfId="2569"/>
    <cellStyle name="Normal 3 3 5 2" xfId="4623"/>
    <cellStyle name="Normal 3 3 6" xfId="2570"/>
    <cellStyle name="Normal 3 3 6 2" xfId="4624"/>
    <cellStyle name="Normal 3 3 7" xfId="2571"/>
    <cellStyle name="Normal 3 3 7 2" xfId="4625"/>
    <cellStyle name="Normal 3 3 8" xfId="2572"/>
    <cellStyle name="Normal 3 3 8 2" xfId="4626"/>
    <cellStyle name="Normal 3 3 9" xfId="2573"/>
    <cellStyle name="Normal 3 3 9 2" xfId="4627"/>
    <cellStyle name="Normal 3 4" xfId="229"/>
    <cellStyle name="Normal 3 4 2" xfId="230"/>
    <cellStyle name="Normal 3 4 2 2" xfId="2575"/>
    <cellStyle name="Normal 3 4 2 3" xfId="4628"/>
    <cellStyle name="Normal 3 4 2 4" xfId="2574"/>
    <cellStyle name="Normal 3 4 3" xfId="2576"/>
    <cellStyle name="Normal 3 4 3 2" xfId="4629"/>
    <cellStyle name="Normal 3 4 4" xfId="2577"/>
    <cellStyle name="Normal 3 4 4 2" xfId="4630"/>
    <cellStyle name="Normal 3 5" xfId="231"/>
    <cellStyle name="Normal 3 5 2" xfId="2579"/>
    <cellStyle name="Normal 3 5 2 2" xfId="4631"/>
    <cellStyle name="Normal 3 5 3" xfId="2578"/>
    <cellStyle name="Normal 3 6" xfId="2580"/>
    <cellStyle name="Normal 3 6 2" xfId="2581"/>
    <cellStyle name="Normal 3 6 2 2" xfId="4632"/>
    <cellStyle name="Normal 3 7" xfId="2582"/>
    <cellStyle name="Normal 3 7 2" xfId="2583"/>
    <cellStyle name="Normal 3 7 2 2" xfId="4633"/>
    <cellStyle name="Normal 3 7 3" xfId="2584"/>
    <cellStyle name="Normal 3 8" xfId="2585"/>
    <cellStyle name="Normal 3 8 2" xfId="2586"/>
    <cellStyle name="Normal 3 8 3" xfId="2587"/>
    <cellStyle name="Normal 3 9" xfId="232"/>
    <cellStyle name="Normal 3 9 2" xfId="4634"/>
    <cellStyle name="Normal 30" xfId="2588"/>
    <cellStyle name="Normal 30 2" xfId="2589"/>
    <cellStyle name="Normal 30 2 2" xfId="4636"/>
    <cellStyle name="Normal 30 3" xfId="4635"/>
    <cellStyle name="Normal 31" xfId="2590"/>
    <cellStyle name="Normal 31 2" xfId="2591"/>
    <cellStyle name="Normal 31 2 2" xfId="4637"/>
    <cellStyle name="Normal 32" xfId="2592"/>
    <cellStyle name="Normal 32 2" xfId="2593"/>
    <cellStyle name="Normal 32 2 2" xfId="2594"/>
    <cellStyle name="Normal 33" xfId="2595"/>
    <cellStyle name="Normal 34" xfId="2596"/>
    <cellStyle name="Normal 35" xfId="2597"/>
    <cellStyle name="Normal 35 2" xfId="2598"/>
    <cellStyle name="Normal 35 2 2" xfId="4639"/>
    <cellStyle name="Normal 35 3" xfId="4638"/>
    <cellStyle name="Normal 36" xfId="2599"/>
    <cellStyle name="Normal 37" xfId="2600"/>
    <cellStyle name="Normal 38" xfId="2601"/>
    <cellStyle name="Normal 38 2" xfId="2602"/>
    <cellStyle name="Normal 38 2 2" xfId="4641"/>
    <cellStyle name="Normal 38 3" xfId="4640"/>
    <cellStyle name="Normal 39" xfId="2603"/>
    <cellStyle name="Normal 4" xfId="8"/>
    <cellStyle name="Normal 4 2" xfId="70"/>
    <cellStyle name="Normal 4 2 2" xfId="233"/>
    <cellStyle name="Normal 4 2 2 2" xfId="234"/>
    <cellStyle name="Normal 4 2 2 2 2" xfId="2607"/>
    <cellStyle name="Normal 4 2 2 3" xfId="3423"/>
    <cellStyle name="Normal 4 2 2 3 2" xfId="4751"/>
    <cellStyle name="Normal 4 2 2 4" xfId="3850"/>
    <cellStyle name="Normal 4 2 2 5" xfId="4001"/>
    <cellStyle name="Normal 4 2 2 5 2" xfId="4987"/>
    <cellStyle name="Normal 4 2 2 6" xfId="2606"/>
    <cellStyle name="Normal 4 2 2 7" xfId="4147"/>
    <cellStyle name="Normal 4 2 2 8" xfId="505"/>
    <cellStyle name="Normal 4 2 3" xfId="235"/>
    <cellStyle name="Normal 4 2 3 2" xfId="236"/>
    <cellStyle name="Normal 4 2 3 2 2" xfId="3485"/>
    <cellStyle name="Normal 4 2 3 3" xfId="3851"/>
    <cellStyle name="Normal 4 2 3 4" xfId="2608"/>
    <cellStyle name="Normal 4 2 3 5" xfId="574"/>
    <cellStyle name="Normal 4 2 4" xfId="2609"/>
    <cellStyle name="Normal 4 2 5" xfId="2610"/>
    <cellStyle name="Normal 4 2 5 2" xfId="4642"/>
    <cellStyle name="Normal 4 2 6" xfId="2611"/>
    <cellStyle name="Normal 4 2 7" xfId="3849"/>
    <cellStyle name="Normal 4 2 8" xfId="2605"/>
    <cellStyle name="Normal 4 2 9" xfId="4064"/>
    <cellStyle name="Normal 4 3" xfId="72"/>
    <cellStyle name="Normal 4 3 2" xfId="237"/>
    <cellStyle name="Normal 4 3 2 2" xfId="3496"/>
    <cellStyle name="Normal 4 3 2 3" xfId="3853"/>
    <cellStyle name="Normal 4 3 2 4" xfId="2613"/>
    <cellStyle name="Normal 4 3 3" xfId="238"/>
    <cellStyle name="Normal 4 3 3 2" xfId="2614"/>
    <cellStyle name="Normal 4 3 4" xfId="3422"/>
    <cellStyle name="Normal 4 3 4 2" xfId="4750"/>
    <cellStyle name="Normal 4 3 5" xfId="3852"/>
    <cellStyle name="Normal 4 3 6" xfId="2612"/>
    <cellStyle name="Normal 4 3 7" xfId="4146"/>
    <cellStyle name="Normal 4 4" xfId="239"/>
    <cellStyle name="Normal 4 4 2" xfId="2616"/>
    <cellStyle name="Normal 4 4 2 2" xfId="4643"/>
    <cellStyle name="Normal 4 4 3" xfId="2617"/>
    <cellStyle name="Normal 4 4 4" xfId="2615"/>
    <cellStyle name="Normal 4 5" xfId="2618"/>
    <cellStyle name="Normal 4 5 2" xfId="2619"/>
    <cellStyle name="Normal 4 5 2 2" xfId="4644"/>
    <cellStyle name="Normal 4 6" xfId="3848"/>
    <cellStyle name="Normal 4 7" xfId="3992"/>
    <cellStyle name="Normal 4 7 2" xfId="4978"/>
    <cellStyle name="Normal 4 8" xfId="2604"/>
    <cellStyle name="Normal 4 9" xfId="4063"/>
    <cellStyle name="Normal 40" xfId="2620"/>
    <cellStyle name="Normal 41" xfId="2621"/>
    <cellStyle name="Normal 42" xfId="2622"/>
    <cellStyle name="Normal 42 2" xfId="2623"/>
    <cellStyle name="Normal 42 2 2" xfId="4646"/>
    <cellStyle name="Normal 42 3" xfId="4645"/>
    <cellStyle name="Normal 43" xfId="2624"/>
    <cellStyle name="Normal 43 2" xfId="2625"/>
    <cellStyle name="Normal 43 2 2" xfId="4648"/>
    <cellStyle name="Normal 43 3" xfId="4647"/>
    <cellStyle name="Normal 44" xfId="2626"/>
    <cellStyle name="Normal 45" xfId="2627"/>
    <cellStyle name="Normal 46" xfId="2628"/>
    <cellStyle name="Normal 47" xfId="2629"/>
    <cellStyle name="Normal 48" xfId="2630"/>
    <cellStyle name="Normal 49" xfId="2631"/>
    <cellStyle name="Normal 49 2" xfId="2632"/>
    <cellStyle name="Normal 49 2 2" xfId="4649"/>
    <cellStyle name="Normal 49 3" xfId="2633"/>
    <cellStyle name="Normal 5" xfId="20"/>
    <cellStyle name="Normal 5 10" xfId="4065"/>
    <cellStyle name="Normal 5 11" xfId="350"/>
    <cellStyle name="Normal 5 2" xfId="53"/>
    <cellStyle name="Normal 5 2 2" xfId="507"/>
    <cellStyle name="Normal 5 2 2 2" xfId="714"/>
    <cellStyle name="Normal 5 2 2 2 2" xfId="3596"/>
    <cellStyle name="Normal 5 2 2 2 3" xfId="3856"/>
    <cellStyle name="Normal 5 2 2 2 4" xfId="2636"/>
    <cellStyle name="Normal 5 2 2 3" xfId="3424"/>
    <cellStyle name="Normal 5 2 2 3 2" xfId="4752"/>
    <cellStyle name="Normal 5 2 2 4" xfId="3855"/>
    <cellStyle name="Normal 5 2 2 5" xfId="2635"/>
    <cellStyle name="Normal 5 2 2 6" xfId="4149"/>
    <cellStyle name="Normal 5 2 3" xfId="585"/>
    <cellStyle name="Normal 5 2 3 2" xfId="638"/>
    <cellStyle name="Normal 5 2 3 2 2" xfId="3961"/>
    <cellStyle name="Normal 5 2 3 2 2 2" xfId="4947"/>
    <cellStyle name="Normal 5 2 3 2 3" xfId="3535"/>
    <cellStyle name="Normal 5 2 3 2 3 2" xfId="4804"/>
    <cellStyle name="Normal 5 2 3 2 4" xfId="4220"/>
    <cellStyle name="Normal 5 2 3 3" xfId="3497"/>
    <cellStyle name="Normal 5 2 3 4" xfId="3857"/>
    <cellStyle name="Normal 5 2 3 4 2" xfId="4896"/>
    <cellStyle name="Normal 5 2 3 5" xfId="2637"/>
    <cellStyle name="Normal 5 2 3 5 2" xfId="4650"/>
    <cellStyle name="Normal 5 2 4" xfId="4066"/>
    <cellStyle name="Normal 5 2 5" xfId="351"/>
    <cellStyle name="Normal 5 3" xfId="506"/>
    <cellStyle name="Normal 5 3 2" xfId="710"/>
    <cellStyle name="Normal 5 3 2 2" xfId="3592"/>
    <cellStyle name="Normal 5 3 2 3" xfId="3859"/>
    <cellStyle name="Normal 5 3 2 3 2" xfId="4897"/>
    <cellStyle name="Normal 5 3 2 4" xfId="2639"/>
    <cellStyle name="Normal 5 3 2 4 2" xfId="4651"/>
    <cellStyle name="Normal 5 3 3" xfId="2640"/>
    <cellStyle name="Normal 5 3 4" xfId="3858"/>
    <cellStyle name="Normal 5 3 5" xfId="2638"/>
    <cellStyle name="Normal 5 3 6" xfId="4148"/>
    <cellStyle name="Normal 5 4" xfId="575"/>
    <cellStyle name="Normal 5 4 10" xfId="3486"/>
    <cellStyle name="Normal 5 4 11" xfId="3860"/>
    <cellStyle name="Normal 5 4 12" xfId="2641"/>
    <cellStyle name="Normal 5 4 2" xfId="637"/>
    <cellStyle name="Normal 5 4 2 10" xfId="2642"/>
    <cellStyle name="Normal 5 4 2 11" xfId="4219"/>
    <cellStyle name="Normal 5 4 2 2" xfId="2643"/>
    <cellStyle name="Normal 5 4 2 2 2" xfId="4652"/>
    <cellStyle name="Normal 5 4 2 3" xfId="2644"/>
    <cellStyle name="Normal 5 4 2 3 2" xfId="4653"/>
    <cellStyle name="Normal 5 4 2 4" xfId="2645"/>
    <cellStyle name="Normal 5 4 2 4 2" xfId="2646"/>
    <cellStyle name="Normal 5 4 2 4 3" xfId="2647"/>
    <cellStyle name="Normal 5 4 2 4 3 2" xfId="2648"/>
    <cellStyle name="Normal 5 4 2 4 3 2 2" xfId="4655"/>
    <cellStyle name="Normal 5 4 2 4 3 3" xfId="2649"/>
    <cellStyle name="Normal 5 4 2 4 3 3 2" xfId="2650"/>
    <cellStyle name="Normal 5 4 2 4 3 3 3" xfId="2651"/>
    <cellStyle name="Normal 5 4 2 4 3 3 3 2" xfId="2652"/>
    <cellStyle name="Normal 5 4 2 4 3 3 3 2 2" xfId="4657"/>
    <cellStyle name="Normal 5 4 2 4 3 3 3 3" xfId="2653"/>
    <cellStyle name="Normal 5 4 2 4 3 3 3 3 2" xfId="2654"/>
    <cellStyle name="Normal 5 4 2 4 3 3 3 3 3" xfId="4658"/>
    <cellStyle name="Normal 5 4 2 4 3 3 4" xfId="2655"/>
    <cellStyle name="Normal 5 4 2 4 3 3 5" xfId="4656"/>
    <cellStyle name="Normal 5 4 2 4 3 4" xfId="2656"/>
    <cellStyle name="Normal 5 4 2 4 3 4 2" xfId="4659"/>
    <cellStyle name="Normal 5 4 2 4 3 5" xfId="2657"/>
    <cellStyle name="Normal 5 4 2 4 3 5 2" xfId="4660"/>
    <cellStyle name="Normal 5 4 2 4 4" xfId="2658"/>
    <cellStyle name="Normal 5 4 2 4 5" xfId="2659"/>
    <cellStyle name="Normal 5 4 2 4 6" xfId="2660"/>
    <cellStyle name="Normal 5 4 2 4 7" xfId="4654"/>
    <cellStyle name="Normal 5 4 2 5" xfId="2661"/>
    <cellStyle name="Normal 5 4 2 5 2" xfId="4661"/>
    <cellStyle name="Normal 5 4 2 6" xfId="2662"/>
    <cellStyle name="Normal 5 4 2 6 2" xfId="4662"/>
    <cellStyle name="Normal 5 4 2 7" xfId="2663"/>
    <cellStyle name="Normal 5 4 2 7 2" xfId="4663"/>
    <cellStyle name="Normal 5 4 2 8" xfId="2664"/>
    <cellStyle name="Normal 5 4 2 8 2" xfId="4664"/>
    <cellStyle name="Normal 5 4 2 9" xfId="3861"/>
    <cellStyle name="Normal 5 4 3" xfId="2665"/>
    <cellStyle name="Normal 5 4 4" xfId="2666"/>
    <cellStyle name="Normal 5 4 5" xfId="2667"/>
    <cellStyle name="Normal 5 4 5 2" xfId="2668"/>
    <cellStyle name="Normal 5 4 5 3" xfId="2669"/>
    <cellStyle name="Normal 5 4 5 3 2" xfId="2670"/>
    <cellStyle name="Normal 5 4 5 3 3" xfId="2671"/>
    <cellStyle name="Normal 5 4 5 3 3 2" xfId="2672"/>
    <cellStyle name="Normal 5 4 5 3 3 3" xfId="2673"/>
    <cellStyle name="Normal 5 4 5 3 3 3 2" xfId="2674"/>
    <cellStyle name="Normal 5 4 5 3 3 3 3" xfId="2675"/>
    <cellStyle name="Normal 5 4 5 3 3 3 3 2" xfId="2676"/>
    <cellStyle name="Normal 5 4 5 3 3 4" xfId="2677"/>
    <cellStyle name="Normal 5 4 5 3 4" xfId="2678"/>
    <cellStyle name="Normal 5 4 5 3 5" xfId="2679"/>
    <cellStyle name="Normal 5 4 5 4" xfId="2680"/>
    <cellStyle name="Normal 5 4 5 5" xfId="2681"/>
    <cellStyle name="Normal 5 4 5 6" xfId="2682"/>
    <cellStyle name="Normal 5 4 6" xfId="2683"/>
    <cellStyle name="Normal 5 4 7" xfId="2684"/>
    <cellStyle name="Normal 5 4 8" xfId="2685"/>
    <cellStyle name="Normal 5 4 9" xfId="2686"/>
    <cellStyle name="Normal 5 5" xfId="2687"/>
    <cellStyle name="Normal 5 6" xfId="2688"/>
    <cellStyle name="Normal 5 7" xfId="2689"/>
    <cellStyle name="Normal 5 8" xfId="3854"/>
    <cellStyle name="Normal 5 9" xfId="2634"/>
    <cellStyle name="Normal 50" xfId="2690"/>
    <cellStyle name="Normal 50 2" xfId="2691"/>
    <cellStyle name="Normal 50 3" xfId="2692"/>
    <cellStyle name="Normal 50 3 2" xfId="2693"/>
    <cellStyle name="Normal 50 4" xfId="2694"/>
    <cellStyle name="Normal 51" xfId="2695"/>
    <cellStyle name="Normal 52" xfId="2696"/>
    <cellStyle name="Normal 53" xfId="2697"/>
    <cellStyle name="Normal 54" xfId="2698"/>
    <cellStyle name="Normal 55" xfId="2699"/>
    <cellStyle name="Normal 55 2" xfId="2700"/>
    <cellStyle name="Normal 55 3" xfId="2701"/>
    <cellStyle name="Normal 55 3 2" xfId="2702"/>
    <cellStyle name="Normal 55 4" xfId="2703"/>
    <cellStyle name="Normal 55 4 2" xfId="4666"/>
    <cellStyle name="Normal 55 5" xfId="4665"/>
    <cellStyle name="Normal 56" xfId="2704"/>
    <cellStyle name="Normal 56 2" xfId="2705"/>
    <cellStyle name="Normal 56 2 2" xfId="4667"/>
    <cellStyle name="Normal 56 3" xfId="2706"/>
    <cellStyle name="Normal 57" xfId="2707"/>
    <cellStyle name="Normal 57 2" xfId="2708"/>
    <cellStyle name="Normal 57 2 2" xfId="2709"/>
    <cellStyle name="Normal 57 3" xfId="2710"/>
    <cellStyle name="Normal 58" xfId="2711"/>
    <cellStyle name="Normal 59" xfId="2712"/>
    <cellStyle name="Normal 6" xfId="7"/>
    <cellStyle name="Normal 6 10" xfId="4067"/>
    <cellStyle name="Normal 6 2" xfId="67"/>
    <cellStyle name="Normal 6 2 2" xfId="240"/>
    <cellStyle name="Normal 6 2 2 2" xfId="241"/>
    <cellStyle name="Normal 6 2 2 3" xfId="3864"/>
    <cellStyle name="Normal 6 2 2 4" xfId="2715"/>
    <cellStyle name="Normal 6 2 3" xfId="242"/>
    <cellStyle name="Normal 6 2 3 2" xfId="2716"/>
    <cellStyle name="Normal 6 2 4" xfId="243"/>
    <cellStyle name="Normal 6 2 4 2" xfId="2717"/>
    <cellStyle name="Normal 6 2 5" xfId="3863"/>
    <cellStyle name="Normal 6 2 5 2" xfId="4899"/>
    <cellStyle name="Normal 6 2 6" xfId="2714"/>
    <cellStyle name="Normal 6 2 6 2" xfId="4669"/>
    <cellStyle name="Normal 6 2 7" xfId="4150"/>
    <cellStyle name="Normal 6 3" xfId="244"/>
    <cellStyle name="Normal 6 3 2" xfId="2719"/>
    <cellStyle name="Normal 6 3 3" xfId="2720"/>
    <cellStyle name="Normal 6 3 4" xfId="2718"/>
    <cellStyle name="Normal 6 4" xfId="245"/>
    <cellStyle name="Normal 6 4 2" xfId="2721"/>
    <cellStyle name="Normal 6 4 2 2" xfId="4670"/>
    <cellStyle name="Normal 6 5" xfId="2722"/>
    <cellStyle name="Normal 6 6" xfId="2723"/>
    <cellStyle name="Normal 6 7" xfId="3862"/>
    <cellStyle name="Normal 6 7 2" xfId="4898"/>
    <cellStyle name="Normal 6 8" xfId="3993"/>
    <cellStyle name="Normal 6 8 2" xfId="4979"/>
    <cellStyle name="Normal 6 9" xfId="2713"/>
    <cellStyle name="Normal 6 9 2" xfId="4668"/>
    <cellStyle name="Normal 60" xfId="2724"/>
    <cellStyle name="Normal 61" xfId="2725"/>
    <cellStyle name="Normal 61 2" xfId="2726"/>
    <cellStyle name="Normal 62" xfId="2727"/>
    <cellStyle name="Normal 63" xfId="2728"/>
    <cellStyle name="Normal 64" xfId="2729"/>
    <cellStyle name="Normal 65" xfId="2730"/>
    <cellStyle name="Normal 66" xfId="2731"/>
    <cellStyle name="Normal 67" xfId="2732"/>
    <cellStyle name="Normal 68" xfId="2733"/>
    <cellStyle name="Normal 69" xfId="2734"/>
    <cellStyle name="Normal 7" xfId="25"/>
    <cellStyle name="Normal 7 2" xfId="54"/>
    <cellStyle name="Normal 7 2 2" xfId="587"/>
    <cellStyle name="Normal 7 2 2 2" xfId="2737"/>
    <cellStyle name="Normal 7 2 3" xfId="3866"/>
    <cellStyle name="Normal 7 2 3 2" xfId="4901"/>
    <cellStyle name="Normal 7 2 4" xfId="2736"/>
    <cellStyle name="Normal 7 2 4 2" xfId="4672"/>
    <cellStyle name="Normal 7 2 5" xfId="4151"/>
    <cellStyle name="Normal 7 2 6" xfId="508"/>
    <cellStyle name="Normal 7 3" xfId="246"/>
    <cellStyle name="Normal 7 3 2" xfId="2739"/>
    <cellStyle name="Normal 7 3 2 2" xfId="4673"/>
    <cellStyle name="Normal 7 3 3" xfId="3491"/>
    <cellStyle name="Normal 7 3 4" xfId="3867"/>
    <cellStyle name="Normal 7 3 5" xfId="2738"/>
    <cellStyle name="Normal 7 3 6" xfId="581"/>
    <cellStyle name="Normal 7 4" xfId="639"/>
    <cellStyle name="Normal 7 4 2" xfId="2741"/>
    <cellStyle name="Normal 7 4 2 2" xfId="4674"/>
    <cellStyle name="Normal 7 4 3" xfId="3536"/>
    <cellStyle name="Normal 7 4 3 2" xfId="4805"/>
    <cellStyle name="Normal 7 4 4" xfId="3868"/>
    <cellStyle name="Normal 7 4 5" xfId="2740"/>
    <cellStyle name="Normal 7 4 6" xfId="4221"/>
    <cellStyle name="Normal 7 5" xfId="2742"/>
    <cellStyle name="Normal 7 5 2" xfId="2743"/>
    <cellStyle name="Normal 7 6" xfId="3865"/>
    <cellStyle name="Normal 7 6 2" xfId="4900"/>
    <cellStyle name="Normal 7 7" xfId="2735"/>
    <cellStyle name="Normal 7 7 2" xfId="4671"/>
    <cellStyle name="Normal 7 8" xfId="4068"/>
    <cellStyle name="Normal 70" xfId="2744"/>
    <cellStyle name="Normal 71" xfId="2745"/>
    <cellStyle name="Normal 72" xfId="2746"/>
    <cellStyle name="Normal 73" xfId="2747"/>
    <cellStyle name="Normal 74" xfId="2748"/>
    <cellStyle name="Normal 75" xfId="2749"/>
    <cellStyle name="Normal 76" xfId="2750"/>
    <cellStyle name="Normal 77" xfId="2751"/>
    <cellStyle name="Normal 78" xfId="2752"/>
    <cellStyle name="Normal 79" xfId="2753"/>
    <cellStyle name="Normal 8" xfId="55"/>
    <cellStyle name="Normal 8 10" xfId="4069"/>
    <cellStyle name="Normal 8 2" xfId="56"/>
    <cellStyle name="Normal 8 2 2" xfId="691"/>
    <cellStyle name="Normal 8 2 2 2" xfId="3587"/>
    <cellStyle name="Normal 8 2 2 3" xfId="3871"/>
    <cellStyle name="Normal 8 2 2 3 2" xfId="4904"/>
    <cellStyle name="Normal 8 2 2 4" xfId="2756"/>
    <cellStyle name="Normal 8 2 2 4 2" xfId="4677"/>
    <cellStyle name="Normal 8 2 3" xfId="2757"/>
    <cellStyle name="Normal 8 2 4" xfId="2758"/>
    <cellStyle name="Normal 8 2 5" xfId="3870"/>
    <cellStyle name="Normal 8 2 5 2" xfId="4903"/>
    <cellStyle name="Normal 8 2 6" xfId="2755"/>
    <cellStyle name="Normal 8 2 6 2" xfId="4676"/>
    <cellStyle name="Normal 8 2 7" xfId="4152"/>
    <cellStyle name="Normal 8 3" xfId="247"/>
    <cellStyle name="Normal 8 3 2" xfId="640"/>
    <cellStyle name="Normal 8 3 2 2" xfId="3962"/>
    <cellStyle name="Normal 8 3 2 2 2" xfId="4948"/>
    <cellStyle name="Normal 8 3 2 3" xfId="3537"/>
    <cellStyle name="Normal 8 3 2 3 2" xfId="4806"/>
    <cellStyle name="Normal 8 3 2 4" xfId="4222"/>
    <cellStyle name="Normal 8 3 3" xfId="3526"/>
    <cellStyle name="Normal 8 3 4" xfId="3872"/>
    <cellStyle name="Normal 8 3 4 2" xfId="4905"/>
    <cellStyle name="Normal 8 3 5" xfId="2759"/>
    <cellStyle name="Normal 8 3 5 2" xfId="4678"/>
    <cellStyle name="Normal 8 3 6" xfId="621"/>
    <cellStyle name="Normal 8 4" xfId="248"/>
    <cellStyle name="Normal 8 4 2" xfId="4679"/>
    <cellStyle name="Normal 8 5" xfId="249"/>
    <cellStyle name="Normal 8 5 2" xfId="2760"/>
    <cellStyle name="Normal 8 6" xfId="2761"/>
    <cellStyle name="Normal 8 6 2" xfId="4680"/>
    <cellStyle name="Normal 8 7" xfId="2762"/>
    <cellStyle name="Normal 8 8" xfId="3869"/>
    <cellStyle name="Normal 8 8 2" xfId="4902"/>
    <cellStyle name="Normal 8 9" xfId="2754"/>
    <cellStyle name="Normal 8 9 2" xfId="4675"/>
    <cellStyle name="Normal 80" xfId="2763"/>
    <cellStyle name="Normal 81" xfId="2764"/>
    <cellStyle name="Normal 82" xfId="2765"/>
    <cellStyle name="Normal 83" xfId="2766"/>
    <cellStyle name="Normal 84" xfId="2767"/>
    <cellStyle name="Normal 85" xfId="2768"/>
    <cellStyle name="Normal 86" xfId="2769"/>
    <cellStyle name="Normal 87" xfId="2770"/>
    <cellStyle name="Normal 88" xfId="2771"/>
    <cellStyle name="Normal 89" xfId="3612"/>
    <cellStyle name="Normal 89 2" xfId="4826"/>
    <cellStyle name="Normal 9" xfId="57"/>
    <cellStyle name="Normal 9 10" xfId="4070"/>
    <cellStyle name="Normal 9 2" xfId="250"/>
    <cellStyle name="Normal 9 2 2" xfId="251"/>
    <cellStyle name="Normal 9 2 2 2" xfId="2774"/>
    <cellStyle name="Normal 9 2 3" xfId="252"/>
    <cellStyle name="Normal 9 2 3 2" xfId="2775"/>
    <cellStyle name="Normal 9 2 4" xfId="3425"/>
    <cellStyle name="Normal 9 2 4 2" xfId="4753"/>
    <cellStyle name="Normal 9 2 5" xfId="3874"/>
    <cellStyle name="Normal 9 2 6" xfId="4002"/>
    <cellStyle name="Normal 9 2 6 2" xfId="4988"/>
    <cellStyle name="Normal 9 2 7" xfId="2773"/>
    <cellStyle name="Normal 9 2 8" xfId="4153"/>
    <cellStyle name="Normal 9 3" xfId="253"/>
    <cellStyle name="Normal 9 3 2" xfId="2776"/>
    <cellStyle name="Normal 9 4" xfId="2777"/>
    <cellStyle name="Normal 9 4 2" xfId="2778"/>
    <cellStyle name="Normal 9 4 2 2" xfId="4682"/>
    <cellStyle name="Normal 9 5" xfId="2779"/>
    <cellStyle name="Normal 9 6" xfId="2780"/>
    <cellStyle name="Normal 9 7" xfId="2781"/>
    <cellStyle name="Normal 9 8" xfId="3873"/>
    <cellStyle name="Normal 9 8 2" xfId="4906"/>
    <cellStyle name="Normal 9 9" xfId="2772"/>
    <cellStyle name="Normal 9 9 2" xfId="4681"/>
    <cellStyle name="Normal 90" xfId="3932"/>
    <cellStyle name="Normal 90 2" xfId="4919"/>
    <cellStyle name="Normal 91" xfId="3981"/>
    <cellStyle name="Normal 91 2" xfId="4967"/>
    <cellStyle name="Normal 92" xfId="3977"/>
    <cellStyle name="Normal 92 2" xfId="4963"/>
    <cellStyle name="Normal 93" xfId="3604"/>
    <cellStyle name="Normal 93 2" xfId="3984"/>
    <cellStyle name="Normal 93 2 2" xfId="4969"/>
    <cellStyle name="Normal 94" xfId="3933"/>
    <cellStyle name="Normal 94 2" xfId="3999"/>
    <cellStyle name="Normal 94 2 2" xfId="4985"/>
    <cellStyle name="Normal 95" xfId="3983"/>
    <cellStyle name="Normal 95 2" xfId="4003"/>
    <cellStyle name="Normal 95 2 2" xfId="4989"/>
    <cellStyle name="Normal 96" xfId="3924"/>
    <cellStyle name="Normal 96 2" xfId="3987"/>
    <cellStyle name="Normal 96 2 2" xfId="4972"/>
    <cellStyle name="Normal 97" xfId="3690"/>
    <cellStyle name="Normal 98" xfId="4005"/>
    <cellStyle name="Normal 99" xfId="4008"/>
    <cellStyle name="Note 2" xfId="28"/>
    <cellStyle name="Note 2 10" xfId="4124"/>
    <cellStyle name="Note 2 2" xfId="254"/>
    <cellStyle name="Note 2 2 2" xfId="570"/>
    <cellStyle name="Note 2 2 2 2" xfId="2785"/>
    <cellStyle name="Note 2 2 2 2 2" xfId="5122"/>
    <cellStyle name="Note 2 2 2 3" xfId="2786"/>
    <cellStyle name="Note 2 2 2 3 2" xfId="4685"/>
    <cellStyle name="Note 2 2 2 4" xfId="3877"/>
    <cellStyle name="Note 2 2 2 4 2" xfId="5174"/>
    <cellStyle name="Note 2 2 2 5" xfId="2784"/>
    <cellStyle name="Note 2 2 2 5 2" xfId="5121"/>
    <cellStyle name="Note 2 2 2 6" xfId="4208"/>
    <cellStyle name="Note 2 2 3" xfId="2787"/>
    <cellStyle name="Note 2 2 3 2" xfId="5123"/>
    <cellStyle name="Note 2 2 4" xfId="2788"/>
    <cellStyle name="Note 2 2 5" xfId="3876"/>
    <cellStyle name="Note 2 2 5 2" xfId="4908"/>
    <cellStyle name="Note 2 2 6" xfId="2783"/>
    <cellStyle name="Note 2 2 6 2" xfId="4684"/>
    <cellStyle name="Note 2 2 7" xfId="4125"/>
    <cellStyle name="Note 2 2 8" xfId="422"/>
    <cellStyle name="Note 2 3" xfId="255"/>
    <cellStyle name="Note 2 3 2" xfId="711"/>
    <cellStyle name="Note 2 3 2 2" xfId="3593"/>
    <cellStyle name="Note 2 3 2 2 2" xfId="5171"/>
    <cellStyle name="Note 2 3 2 3" xfId="3879"/>
    <cellStyle name="Note 2 3 2 3 2" xfId="5175"/>
    <cellStyle name="Note 2 3 2 4" xfId="2790"/>
    <cellStyle name="Note 2 3 2 4 2" xfId="5124"/>
    <cellStyle name="Note 2 3 2 5" xfId="5068"/>
    <cellStyle name="Note 2 3 3" xfId="2791"/>
    <cellStyle name="Note 2 3 4" xfId="3878"/>
    <cellStyle name="Note 2 3 4 2" xfId="4909"/>
    <cellStyle name="Note 2 3 5" xfId="2789"/>
    <cellStyle name="Note 2 3 5 2" xfId="4686"/>
    <cellStyle name="Note 2 3 6" xfId="4207"/>
    <cellStyle name="Note 2 3 7" xfId="569"/>
    <cellStyle name="Note 2 4" xfId="624"/>
    <cellStyle name="Note 2 4 2" xfId="685"/>
    <cellStyle name="Note 2 4 2 2" xfId="3581"/>
    <cellStyle name="Note 2 4 2 2 2" xfId="4823"/>
    <cellStyle name="Note 2 4 2 3" xfId="3880"/>
    <cellStyle name="Note 2 4 2 3 2" xfId="5176"/>
    <cellStyle name="Note 2 4 2 4" xfId="2792"/>
    <cellStyle name="Note 2 4 2 4 2" xfId="5125"/>
    <cellStyle name="Note 2 4 2 5" xfId="4240"/>
    <cellStyle name="Note 2 4 3" xfId="2793"/>
    <cellStyle name="Note 2 4 3 2" xfId="4687"/>
    <cellStyle name="Note 2 4 4" xfId="4320"/>
    <cellStyle name="Note 2 4 4 2" xfId="5182"/>
    <cellStyle name="Note 2 4 5" xfId="5067"/>
    <cellStyle name="Note 2 5" xfId="2794"/>
    <cellStyle name="Note 2 5 2" xfId="2795"/>
    <cellStyle name="Note 2 5 2 2" xfId="4688"/>
    <cellStyle name="Note 2 5 3" xfId="5126"/>
    <cellStyle name="Note 2 6" xfId="2796"/>
    <cellStyle name="Note 2 6 2" xfId="5127"/>
    <cellStyle name="Note 2 7" xfId="2797"/>
    <cellStyle name="Note 2 7 2" xfId="5128"/>
    <cellStyle name="Note 2 8" xfId="3875"/>
    <cellStyle name="Note 2 8 2" xfId="4907"/>
    <cellStyle name="Note 2 9" xfId="2782"/>
    <cellStyle name="Note 2 9 2" xfId="4683"/>
    <cellStyle name="Note 2_All Summary ANF October_2012" xfId="2798"/>
    <cellStyle name="Note 3" xfId="423"/>
    <cellStyle name="Note 3 2" xfId="2800"/>
    <cellStyle name="Note 3 2 2" xfId="2801"/>
    <cellStyle name="Note 3 2 2 2" xfId="2802"/>
    <cellStyle name="Note 3 2 2 2 2" xfId="5131"/>
    <cellStyle name="Note 3 2 2 3" xfId="5130"/>
    <cellStyle name="Note 3 2 3" xfId="2803"/>
    <cellStyle name="Note 3 2 3 2" xfId="4690"/>
    <cellStyle name="Note 3 2 4" xfId="5129"/>
    <cellStyle name="Note 3 3" xfId="2804"/>
    <cellStyle name="Note 3 3 2" xfId="5132"/>
    <cellStyle name="Note 3 4" xfId="2805"/>
    <cellStyle name="Note 3 4 2" xfId="5133"/>
    <cellStyle name="Note 3 5" xfId="3881"/>
    <cellStyle name="Note 3 5 2" xfId="4910"/>
    <cellStyle name="Note 3 6" xfId="2799"/>
    <cellStyle name="Note 3 6 2" xfId="4689"/>
    <cellStyle name="Note 3 7" xfId="5058"/>
    <cellStyle name="Note 4" xfId="424"/>
    <cellStyle name="Note 4 2" xfId="571"/>
    <cellStyle name="Note 4 2 2" xfId="2808"/>
    <cellStyle name="Note 4 2 2 2" xfId="2809"/>
    <cellStyle name="Note 4 2 2 2 2" xfId="5137"/>
    <cellStyle name="Note 4 2 2 3" xfId="5136"/>
    <cellStyle name="Note 4 2 3" xfId="2810"/>
    <cellStyle name="Note 4 2 3 2" xfId="5138"/>
    <cellStyle name="Note 4 2 4" xfId="2811"/>
    <cellStyle name="Note 4 2 4 2" xfId="4691"/>
    <cellStyle name="Note 4 2 5" xfId="3883"/>
    <cellStyle name="Note 4 2 5 2" xfId="5178"/>
    <cellStyle name="Note 4 2 6" xfId="2807"/>
    <cellStyle name="Note 4 2 6 2" xfId="5135"/>
    <cellStyle name="Note 4 2 7" xfId="4209"/>
    <cellStyle name="Note 4 3" xfId="2812"/>
    <cellStyle name="Note 4 3 2" xfId="5139"/>
    <cellStyle name="Note 4 4" xfId="3882"/>
    <cellStyle name="Note 4 4 2" xfId="5177"/>
    <cellStyle name="Note 4 5" xfId="2806"/>
    <cellStyle name="Note 4 5 2" xfId="5134"/>
    <cellStyle name="Note 4 6" xfId="4126"/>
    <cellStyle name="Note 5" xfId="425"/>
    <cellStyle name="Note 5 2" xfId="572"/>
    <cellStyle name="Note 5 2 2" xfId="3885"/>
    <cellStyle name="Note 5 2 2 2" xfId="4911"/>
    <cellStyle name="Note 5 2 3" xfId="2814"/>
    <cellStyle name="Note 5 2 3 2" xfId="4692"/>
    <cellStyle name="Note 5 2 4" xfId="4210"/>
    <cellStyle name="Note 5 3" xfId="3884"/>
    <cellStyle name="Note 5 3 2" xfId="5179"/>
    <cellStyle name="Note 5 4" xfId="2813"/>
    <cellStyle name="Note 5 4 2" xfId="5140"/>
    <cellStyle name="Note 5 5" xfId="4127"/>
    <cellStyle name="Note 6" xfId="2815"/>
    <cellStyle name="Note 6 2" xfId="5141"/>
    <cellStyle name="Note 7" xfId="2816"/>
    <cellStyle name="Note 7 2" xfId="4693"/>
    <cellStyle name="Note 8" xfId="3936"/>
    <cellStyle name="Note 8 2" xfId="4922"/>
    <cellStyle name="Note 9" xfId="3383"/>
    <cellStyle name="Note 9 2" xfId="4733"/>
    <cellStyle name="NotYetReviewed" xfId="2817"/>
    <cellStyle name="NotYetReviewed 2" xfId="5142"/>
    <cellStyle name="Output" xfId="300" builtinId="21" customBuiltin="1"/>
    <cellStyle name="Output 2" xfId="256"/>
    <cellStyle name="Output 2 2" xfId="257"/>
    <cellStyle name="Output 2 2 2" xfId="2818"/>
    <cellStyle name="Output 2 2 2 2" xfId="2819"/>
    <cellStyle name="Output 2 2 2 2 2" xfId="5144"/>
    <cellStyle name="Output 2 2 2 3" xfId="5143"/>
    <cellStyle name="Output 2 2 3" xfId="2820"/>
    <cellStyle name="Output 2 2 4" xfId="576"/>
    <cellStyle name="Output 2 2 5" xfId="5063"/>
    <cellStyle name="Output 2 3" xfId="258"/>
    <cellStyle name="Output 2 3 2" xfId="2822"/>
    <cellStyle name="Output 2 3 2 2" xfId="5146"/>
    <cellStyle name="Output 2 3 3" xfId="3582"/>
    <cellStyle name="Output 2 3 4" xfId="3886"/>
    <cellStyle name="Output 2 3 4 2" xfId="5180"/>
    <cellStyle name="Output 2 3 5" xfId="2821"/>
    <cellStyle name="Output 2 3 5 2" xfId="5145"/>
    <cellStyle name="Output 2 3 6" xfId="686"/>
    <cellStyle name="Output 2 4" xfId="2823"/>
    <cellStyle name="Output 2 5" xfId="2824"/>
    <cellStyle name="Output 2 5 2" xfId="5147"/>
    <cellStyle name="Output 2 6" xfId="2825"/>
    <cellStyle name="Output 2 7" xfId="2826"/>
    <cellStyle name="Output 2 7 2" xfId="5148"/>
    <cellStyle name="Output 2 8" xfId="426"/>
    <cellStyle name="Output 3" xfId="484"/>
    <cellStyle name="Output 3 2" xfId="2827"/>
    <cellStyle name="Output 3 2 2" xfId="2828"/>
    <cellStyle name="Output 3 2 2 2" xfId="5150"/>
    <cellStyle name="Output 3 2 3" xfId="5149"/>
    <cellStyle name="Output 3 3" xfId="5061"/>
    <cellStyle name="Output 4" xfId="2829"/>
    <cellStyle name="Output 4 2" xfId="2830"/>
    <cellStyle name="Output 4 2 2" xfId="2831"/>
    <cellStyle name="Output 4 2 2 2" xfId="5153"/>
    <cellStyle name="Output 4 2 3" xfId="5152"/>
    <cellStyle name="Output 4 3" xfId="2832"/>
    <cellStyle name="Output 4 3 2" xfId="5154"/>
    <cellStyle name="Output 4 4" xfId="5151"/>
    <cellStyle name="Output 5" xfId="2833"/>
    <cellStyle name="Output 5 2" xfId="5155"/>
    <cellStyle name="Output 6" xfId="2834"/>
    <cellStyle name="Output 6 2" xfId="5156"/>
    <cellStyle name="Parent row" xfId="58"/>
    <cellStyle name="Percent" xfId="73" builtinId="5"/>
    <cellStyle name="Percent (0)" xfId="2835"/>
    <cellStyle name="Percent [2]" xfId="2836"/>
    <cellStyle name="Percent 10" xfId="59"/>
    <cellStyle name="Percent 10 2" xfId="259"/>
    <cellStyle name="Percent 10 2 2" xfId="2838"/>
    <cellStyle name="Percent 10 3" xfId="2839"/>
    <cellStyle name="Percent 10 4" xfId="2840"/>
    <cellStyle name="Percent 10 5" xfId="2841"/>
    <cellStyle name="Percent 10 6" xfId="2837"/>
    <cellStyle name="Percent 11" xfId="260"/>
    <cellStyle name="Percent 11 2" xfId="2843"/>
    <cellStyle name="Percent 11 3" xfId="2844"/>
    <cellStyle name="Percent 11 4" xfId="4694"/>
    <cellStyle name="Percent 11 5" xfId="2842"/>
    <cellStyle name="Percent 12" xfId="2845"/>
    <cellStyle name="Percent 12 2" xfId="2846"/>
    <cellStyle name="Percent 12 3" xfId="2847"/>
    <cellStyle name="Percent 13" xfId="2848"/>
    <cellStyle name="Percent 14" xfId="2849"/>
    <cellStyle name="Percent 15" xfId="2850"/>
    <cellStyle name="Percent 16" xfId="2851"/>
    <cellStyle name="Percent 17" xfId="2852"/>
    <cellStyle name="Percent 18" xfId="2853"/>
    <cellStyle name="Percent 19" xfId="2854"/>
    <cellStyle name="Percent 2" xfId="9"/>
    <cellStyle name="Percent 2 10" xfId="2856"/>
    <cellStyle name="Percent 2 11" xfId="2857"/>
    <cellStyle name="Percent 2 12" xfId="2858"/>
    <cellStyle name="Percent 2 13" xfId="2859"/>
    <cellStyle name="Percent 2 14" xfId="2860"/>
    <cellStyle name="Percent 2 15" xfId="2861"/>
    <cellStyle name="Percent 2 16" xfId="2862"/>
    <cellStyle name="Percent 2 17" xfId="2863"/>
    <cellStyle name="Percent 2 17 2" xfId="2864"/>
    <cellStyle name="Percent 2 17 3" xfId="2865"/>
    <cellStyle name="Percent 2 17 4" xfId="2866"/>
    <cellStyle name="Percent 2 17 4 2" xfId="2867"/>
    <cellStyle name="Percent 2 17 4 3" xfId="2868"/>
    <cellStyle name="Percent 2 17 4 3 2" xfId="2869"/>
    <cellStyle name="Percent 2 17 4 3 3" xfId="2870"/>
    <cellStyle name="Percent 2 17 4 3 3 2" xfId="2871"/>
    <cellStyle name="Percent 2 17 4 3 3 3" xfId="2872"/>
    <cellStyle name="Percent 2 17 4 3 3 3 2" xfId="2873"/>
    <cellStyle name="Percent 2 17 4 3 3 3 3" xfId="2874"/>
    <cellStyle name="Percent 2 17 4 3 3 3 3 2" xfId="2875"/>
    <cellStyle name="Percent 2 17 4 3 3 4" xfId="2876"/>
    <cellStyle name="Percent 2 17 4 3 4" xfId="2877"/>
    <cellStyle name="Percent 2 17 4 3 5" xfId="2878"/>
    <cellStyle name="Percent 2 17 4 4" xfId="2879"/>
    <cellStyle name="Percent 2 17 4 5" xfId="2880"/>
    <cellStyle name="Percent 2 17 4 6" xfId="2881"/>
    <cellStyle name="Percent 2 17 5" xfId="2882"/>
    <cellStyle name="Percent 2 17 6" xfId="2883"/>
    <cellStyle name="Percent 2 17 7" xfId="2884"/>
    <cellStyle name="Percent 2 17 8" xfId="2885"/>
    <cellStyle name="Percent 2 18" xfId="2886"/>
    <cellStyle name="Percent 2 19" xfId="2887"/>
    <cellStyle name="Percent 2 19 2" xfId="2888"/>
    <cellStyle name="Percent 2 19 3" xfId="2889"/>
    <cellStyle name="Percent 2 19 4" xfId="2890"/>
    <cellStyle name="Percent 2 19 4 2" xfId="2891"/>
    <cellStyle name="Percent 2 19 4 3" xfId="2892"/>
    <cellStyle name="Percent 2 19 4 3 2" xfId="2893"/>
    <cellStyle name="Percent 2 19 4 3 3" xfId="2894"/>
    <cellStyle name="Percent 2 19 4 3 3 2" xfId="2895"/>
    <cellStyle name="Percent 2 19 4 3 3 3" xfId="2896"/>
    <cellStyle name="Percent 2 19 4 3 3 3 2" xfId="2897"/>
    <cellStyle name="Percent 2 19 4 3 3 3 3" xfId="2898"/>
    <cellStyle name="Percent 2 19 4 3 3 3 3 2" xfId="2899"/>
    <cellStyle name="Percent 2 19 4 3 3 4" xfId="2900"/>
    <cellStyle name="Percent 2 19 4 3 4" xfId="2901"/>
    <cellStyle name="Percent 2 19 4 3 5" xfId="2902"/>
    <cellStyle name="Percent 2 19 4 4" xfId="2903"/>
    <cellStyle name="Percent 2 19 4 5" xfId="2904"/>
    <cellStyle name="Percent 2 19 4 6" xfId="2905"/>
    <cellStyle name="Percent 2 19 5" xfId="2906"/>
    <cellStyle name="Percent 2 19 6" xfId="2907"/>
    <cellStyle name="Percent 2 19 7" xfId="2908"/>
    <cellStyle name="Percent 2 19 8" xfId="2909"/>
    <cellStyle name="Percent 2 2" xfId="21"/>
    <cellStyle name="Percent 2 2 10" xfId="2911"/>
    <cellStyle name="Percent 2 2 11" xfId="2912"/>
    <cellStyle name="Percent 2 2 12" xfId="3394"/>
    <cellStyle name="Percent 2 2 13" xfId="3888"/>
    <cellStyle name="Percent 2 2 14" xfId="2910"/>
    <cellStyle name="Percent 2 2 15" xfId="352"/>
    <cellStyle name="Percent 2 2 2" xfId="261"/>
    <cellStyle name="Percent 2 2 2 10" xfId="3890"/>
    <cellStyle name="Percent 2 2 2 11" xfId="2913"/>
    <cellStyle name="Percent 2 2 2 2" xfId="2914"/>
    <cellStyle name="Percent 2 2 2 3" xfId="2915"/>
    <cellStyle name="Percent 2 2 2 4" xfId="2916"/>
    <cellStyle name="Percent 2 2 2 5" xfId="2917"/>
    <cellStyle name="Percent 2 2 2 6" xfId="2918"/>
    <cellStyle name="Percent 2 2 2 7" xfId="2919"/>
    <cellStyle name="Percent 2 2 2 8" xfId="2920"/>
    <cellStyle name="Percent 2 2 2 9" xfId="2921"/>
    <cellStyle name="Percent 2 2 3" xfId="262"/>
    <cellStyle name="Percent 2 2 3 10" xfId="643"/>
    <cellStyle name="Percent 2 2 3 2" xfId="2923"/>
    <cellStyle name="Percent 2 2 3 3" xfId="2924"/>
    <cellStyle name="Percent 2 2 3 4" xfId="2925"/>
    <cellStyle name="Percent 2 2 3 5" xfId="2926"/>
    <cellStyle name="Percent 2 2 3 6" xfId="2927"/>
    <cellStyle name="Percent 2 2 3 7" xfId="3540"/>
    <cellStyle name="Percent 2 2 3 8" xfId="3891"/>
    <cellStyle name="Percent 2 2 3 9" xfId="2922"/>
    <cellStyle name="Percent 2 2 4" xfId="2928"/>
    <cellStyle name="Percent 2 2 4 2" xfId="2929"/>
    <cellStyle name="Percent 2 2 4 3" xfId="2930"/>
    <cellStyle name="Percent 2 2 4 4" xfId="2931"/>
    <cellStyle name="Percent 2 2 4 5" xfId="2932"/>
    <cellStyle name="Percent 2 2 4 6" xfId="2933"/>
    <cellStyle name="Percent 2 2 5" xfId="2934"/>
    <cellStyle name="Percent 2 2 6" xfId="2935"/>
    <cellStyle name="Percent 2 2 7" xfId="2936"/>
    <cellStyle name="Percent 2 2 8" xfId="2937"/>
    <cellStyle name="Percent 2 2 9" xfId="2938"/>
    <cellStyle name="Percent 2 2 9 2" xfId="2939"/>
    <cellStyle name="Percent 2 2 9 3" xfId="2940"/>
    <cellStyle name="Percent 2 2 9 4" xfId="2941"/>
    <cellStyle name="Percent 2 2 9 4 2" xfId="2942"/>
    <cellStyle name="Percent 2 2 9 4 3" xfId="2943"/>
    <cellStyle name="Percent 2 2 9 4 3 2" xfId="2944"/>
    <cellStyle name="Percent 2 2 9 4 3 3" xfId="2945"/>
    <cellStyle name="Percent 2 2 9 4 3 3 2" xfId="2946"/>
    <cellStyle name="Percent 2 2 9 4 3 3 3" xfId="2947"/>
    <cellStyle name="Percent 2 2 9 4 3 3 3 2" xfId="2948"/>
    <cellStyle name="Percent 2 2 9 4 3 3 3 3" xfId="2949"/>
    <cellStyle name="Percent 2 2 9 4 3 3 3 3 2" xfId="2950"/>
    <cellStyle name="Percent 2 2 9 4 3 3 4" xfId="2951"/>
    <cellStyle name="Percent 2 2 9 4 3 4" xfId="2952"/>
    <cellStyle name="Percent 2 2 9 4 3 5" xfId="2953"/>
    <cellStyle name="Percent 2 2 9 4 4" xfId="2954"/>
    <cellStyle name="Percent 2 2 9 4 5" xfId="2955"/>
    <cellStyle name="Percent 2 2 9 4 6" xfId="2956"/>
    <cellStyle name="Percent 2 2 9 5" xfId="2957"/>
    <cellStyle name="Percent 2 2 9 6" xfId="2958"/>
    <cellStyle name="Percent 2 2 9 7" xfId="2959"/>
    <cellStyle name="Percent 2 2 9 8" xfId="2960"/>
    <cellStyle name="Percent 2 20" xfId="2961"/>
    <cellStyle name="Percent 2 21" xfId="2962"/>
    <cellStyle name="Percent 2 22" xfId="2963"/>
    <cellStyle name="Percent 2 23" xfId="2964"/>
    <cellStyle name="Percent 2 24" xfId="3887"/>
    <cellStyle name="Percent 2 25" xfId="2855"/>
    <cellStyle name="Percent 2 26" xfId="4071"/>
    <cellStyle name="Percent 2 3" xfId="60"/>
    <cellStyle name="Percent 2 3 10" xfId="2966"/>
    <cellStyle name="Percent 2 3 11" xfId="3893"/>
    <cellStyle name="Percent 2 3 11 2" xfId="4912"/>
    <cellStyle name="Percent 2 3 12" xfId="2965"/>
    <cellStyle name="Percent 2 3 12 2" xfId="4696"/>
    <cellStyle name="Percent 2 3 13" xfId="4154"/>
    <cellStyle name="Percent 2 3 14" xfId="509"/>
    <cellStyle name="Percent 2 3 2" xfId="712"/>
    <cellStyle name="Percent 2 3 2 2" xfId="2968"/>
    <cellStyle name="Percent 2 3 2 3" xfId="2969"/>
    <cellStyle name="Percent 2 3 2 4" xfId="2970"/>
    <cellStyle name="Percent 2 3 2 5" xfId="2971"/>
    <cellStyle name="Percent 2 3 2 6" xfId="2972"/>
    <cellStyle name="Percent 2 3 2 7" xfId="3594"/>
    <cellStyle name="Percent 2 3 2 8" xfId="3894"/>
    <cellStyle name="Percent 2 3 2 8 2" xfId="4913"/>
    <cellStyle name="Percent 2 3 2 9" xfId="2967"/>
    <cellStyle name="Percent 2 3 2 9 2" xfId="4697"/>
    <cellStyle name="Percent 2 3 3" xfId="2973"/>
    <cellStyle name="Percent 2 3 3 2" xfId="2974"/>
    <cellStyle name="Percent 2 3 3 3" xfId="2975"/>
    <cellStyle name="Percent 2 3 3 4" xfId="2976"/>
    <cellStyle name="Percent 2 3 3 5" xfId="2977"/>
    <cellStyle name="Percent 2 3 3 6" xfId="2978"/>
    <cellStyle name="Percent 2 3 3 7" xfId="4698"/>
    <cellStyle name="Percent 2 3 4" xfId="2979"/>
    <cellStyle name="Percent 2 3 4 2" xfId="4699"/>
    <cellStyle name="Percent 2 3 5" xfId="2980"/>
    <cellStyle name="Percent 2 3 5 2" xfId="2981"/>
    <cellStyle name="Percent 2 3 5 2 2" xfId="4700"/>
    <cellStyle name="Percent 2 3 5 3" xfId="2982"/>
    <cellStyle name="Percent 2 3 5 3 2" xfId="4701"/>
    <cellStyle name="Percent 2 3 5 4" xfId="2983"/>
    <cellStyle name="Percent 2 3 5 4 2" xfId="2984"/>
    <cellStyle name="Percent 2 3 5 4 3" xfId="2985"/>
    <cellStyle name="Percent 2 3 5 4 3 2" xfId="2986"/>
    <cellStyle name="Percent 2 3 5 4 3 2 2" xfId="4703"/>
    <cellStyle name="Percent 2 3 5 4 3 3" xfId="2987"/>
    <cellStyle name="Percent 2 3 5 4 3 3 2" xfId="2988"/>
    <cellStyle name="Percent 2 3 5 4 3 3 3" xfId="2989"/>
    <cellStyle name="Percent 2 3 5 4 3 3 3 2" xfId="2990"/>
    <cellStyle name="Percent 2 3 5 4 3 3 3 2 2" xfId="4705"/>
    <cellStyle name="Percent 2 3 5 4 3 3 3 3" xfId="2991"/>
    <cellStyle name="Percent 2 3 5 4 3 3 3 3 2" xfId="2992"/>
    <cellStyle name="Percent 2 3 5 4 3 3 3 3 3" xfId="4706"/>
    <cellStyle name="Percent 2 3 5 4 3 3 4" xfId="2993"/>
    <cellStyle name="Percent 2 3 5 4 3 3 5" xfId="4704"/>
    <cellStyle name="Percent 2 3 5 4 3 4" xfId="2994"/>
    <cellStyle name="Percent 2 3 5 4 3 4 2" xfId="4707"/>
    <cellStyle name="Percent 2 3 5 4 3 5" xfId="2995"/>
    <cellStyle name="Percent 2 3 5 4 3 5 2" xfId="4708"/>
    <cellStyle name="Percent 2 3 5 4 4" xfId="2996"/>
    <cellStyle name="Percent 2 3 5 4 5" xfId="2997"/>
    <cellStyle name="Percent 2 3 5 4 6" xfId="2998"/>
    <cellStyle name="Percent 2 3 5 4 7" xfId="4702"/>
    <cellStyle name="Percent 2 3 5 5" xfId="2999"/>
    <cellStyle name="Percent 2 3 5 5 2" xfId="4709"/>
    <cellStyle name="Percent 2 3 5 6" xfId="3000"/>
    <cellStyle name="Percent 2 3 5 6 2" xfId="4710"/>
    <cellStyle name="Percent 2 3 5 7" xfId="3001"/>
    <cellStyle name="Percent 2 3 5 7 2" xfId="4711"/>
    <cellStyle name="Percent 2 3 5 8" xfId="3002"/>
    <cellStyle name="Percent 2 3 5 8 2" xfId="4712"/>
    <cellStyle name="Percent 2 3 6" xfId="3003"/>
    <cellStyle name="Percent 2 3 6 2" xfId="4713"/>
    <cellStyle name="Percent 2 3 7" xfId="3004"/>
    <cellStyle name="Percent 2 3 7 2" xfId="4714"/>
    <cellStyle name="Percent 2 3 8" xfId="3005"/>
    <cellStyle name="Percent 2 3 8 2" xfId="4715"/>
    <cellStyle name="Percent 2 3 9" xfId="3006"/>
    <cellStyle name="Percent 2 4" xfId="263"/>
    <cellStyle name="Percent 2 4 2" xfId="642"/>
    <cellStyle name="Percent 2 4 2 2" xfId="3539"/>
    <cellStyle name="Percent 2 4 2 2 2" xfId="4807"/>
    <cellStyle name="Percent 2 4 2 3" xfId="3896"/>
    <cellStyle name="Percent 2 4 2 4" xfId="3008"/>
    <cellStyle name="Percent 2 4 2 5" xfId="4223"/>
    <cellStyle name="Percent 2 4 3" xfId="3500"/>
    <cellStyle name="Percent 2 4 4" xfId="3895"/>
    <cellStyle name="Percent 2 4 5" xfId="3007"/>
    <cellStyle name="Percent 2 4 6" xfId="591"/>
    <cellStyle name="Percent 2 5" xfId="264"/>
    <cellStyle name="Percent 2 5 2" xfId="3010"/>
    <cellStyle name="Percent 2 5 3" xfId="3009"/>
    <cellStyle name="Percent 2 6" xfId="3011"/>
    <cellStyle name="Percent 2 6 2" xfId="3012"/>
    <cellStyle name="Percent 2 7" xfId="3013"/>
    <cellStyle name="Percent 2 8" xfId="3014"/>
    <cellStyle name="Percent 2 9" xfId="3015"/>
    <cellStyle name="Percent 20" xfId="3016"/>
    <cellStyle name="Percent 21" xfId="3017"/>
    <cellStyle name="Percent 22" xfId="3018"/>
    <cellStyle name="Percent 23" xfId="3019"/>
    <cellStyle name="Percent 24" xfId="3020"/>
    <cellStyle name="Percent 25" xfId="3021"/>
    <cellStyle name="Percent 26" xfId="3022"/>
    <cellStyle name="Percent 27" xfId="3023"/>
    <cellStyle name="Percent 28" xfId="3024"/>
    <cellStyle name="Percent 29" xfId="3025"/>
    <cellStyle name="Percent 3" xfId="22"/>
    <cellStyle name="Percent 3 2" xfId="69"/>
    <cellStyle name="Percent 3 2 2" xfId="265"/>
    <cellStyle name="Percent 3 2 2 2" xfId="4716"/>
    <cellStyle name="Percent 3 2 2 3" xfId="3027"/>
    <cellStyle name="Percent 3 2 3" xfId="266"/>
    <cellStyle name="Percent 3 2 3 2" xfId="3028"/>
    <cellStyle name="Percent 3 2 4" xfId="3897"/>
    <cellStyle name="Percent 3 2 5" xfId="3026"/>
    <cellStyle name="Percent 3 3" xfId="267"/>
    <cellStyle name="Percent 3 4" xfId="3029"/>
    <cellStyle name="Percent 3 4 2" xfId="3030"/>
    <cellStyle name="Percent 3 4 2 2" xfId="4717"/>
    <cellStyle name="Percent 3 5" xfId="3031"/>
    <cellStyle name="Percent 3 5 2" xfId="3032"/>
    <cellStyle name="Percent 3 5 2 2" xfId="4718"/>
    <cellStyle name="Percent 30" xfId="3033"/>
    <cellStyle name="Percent 31" xfId="3034"/>
    <cellStyle name="Percent 32" xfId="3035"/>
    <cellStyle name="Percent 33" xfId="3935"/>
    <cellStyle name="Percent 33 2" xfId="4921"/>
    <cellStyle name="Percent 34" xfId="3982"/>
    <cellStyle name="Percent 34 2" xfId="4968"/>
    <cellStyle name="Percent 35" xfId="3976"/>
    <cellStyle name="Percent 35 2" xfId="4962"/>
    <cellStyle name="Percent 36" xfId="3979"/>
    <cellStyle name="Percent 36 2" xfId="4965"/>
    <cellStyle name="Percent 37" xfId="3606"/>
    <cellStyle name="Percent 37 2" xfId="3986"/>
    <cellStyle name="Percent 37 2 2" xfId="4971"/>
    <cellStyle name="Percent 38" xfId="3892"/>
    <cellStyle name="Percent 38 2" xfId="3998"/>
    <cellStyle name="Percent 38 2 2" xfId="4984"/>
    <cellStyle name="Percent 39" xfId="3680"/>
    <cellStyle name="Percent 39 2" xfId="3988"/>
    <cellStyle name="Percent 39 2 2" xfId="4973"/>
    <cellStyle name="Percent 4" xfId="23"/>
    <cellStyle name="Percent 4 10" xfId="353"/>
    <cellStyle name="Percent 4 2" xfId="268"/>
    <cellStyle name="Percent 4 2 2" xfId="269"/>
    <cellStyle name="Percent 4 2 2 2" xfId="3038"/>
    <cellStyle name="Percent 4 2 3" xfId="270"/>
    <cellStyle name="Percent 4 2 3 2" xfId="3039"/>
    <cellStyle name="Percent 4 2 4" xfId="3899"/>
    <cellStyle name="Percent 4 2 4 2" xfId="4914"/>
    <cellStyle name="Percent 4 2 5" xfId="3997"/>
    <cellStyle name="Percent 4 2 5 2" xfId="4983"/>
    <cellStyle name="Percent 4 2 6" xfId="3037"/>
    <cellStyle name="Percent 4 2 6 2" xfId="4719"/>
    <cellStyle name="Percent 4 2 7" xfId="4212"/>
    <cellStyle name="Percent 4 3" xfId="271"/>
    <cellStyle name="Percent 4 3 2" xfId="3041"/>
    <cellStyle name="Percent 4 3 3" xfId="3900"/>
    <cellStyle name="Percent 4 3 3 2" xfId="4915"/>
    <cellStyle name="Percent 4 3 4" xfId="3040"/>
    <cellStyle name="Percent 4 3 4 2" xfId="4720"/>
    <cellStyle name="Percent 4 3 5" xfId="4211"/>
    <cellStyle name="Percent 4 3 6" xfId="577"/>
    <cellStyle name="Percent 4 4" xfId="644"/>
    <cellStyle name="Percent 4 4 2" xfId="3043"/>
    <cellStyle name="Percent 4 4 2 2" xfId="4721"/>
    <cellStyle name="Percent 4 4 3" xfId="3541"/>
    <cellStyle name="Percent 4 4 4" xfId="3901"/>
    <cellStyle name="Percent 4 4 5" xfId="3042"/>
    <cellStyle name="Percent 4 5" xfId="3044"/>
    <cellStyle name="Percent 4 6" xfId="3395"/>
    <cellStyle name="Percent 4 7" xfId="3898"/>
    <cellStyle name="Percent 4 8" xfId="3996"/>
    <cellStyle name="Percent 4 8 2" xfId="4982"/>
    <cellStyle name="Percent 4 9" xfId="3036"/>
    <cellStyle name="Percent 40" xfId="3889"/>
    <cellStyle name="Percent 40 2" xfId="3994"/>
    <cellStyle name="Percent 40 2 2" xfId="4980"/>
    <cellStyle name="Percent 41" xfId="3605"/>
    <cellStyle name="Percent 42" xfId="4006"/>
    <cellStyle name="Percent 43" xfId="4007"/>
    <cellStyle name="Percent 44" xfId="3382"/>
    <cellStyle name="Percent 44 2" xfId="4732"/>
    <cellStyle name="Percent 45" xfId="4019"/>
    <cellStyle name="Percent 45 2" xfId="5001"/>
    <cellStyle name="Percent 46" xfId="4017"/>
    <cellStyle name="Percent 46 2" xfId="4999"/>
    <cellStyle name="Percent 47" xfId="4012"/>
    <cellStyle name="Percent 47 2" xfId="4994"/>
    <cellStyle name="Percent 48" xfId="4021"/>
    <cellStyle name="Percent 48 2" xfId="5003"/>
    <cellStyle name="Percent 49" xfId="4009"/>
    <cellStyle name="Percent 49 2" xfId="4991"/>
    <cellStyle name="Percent 5" xfId="24"/>
    <cellStyle name="Percent 5 2" xfId="272"/>
    <cellStyle name="Percent 5 2 2" xfId="273"/>
    <cellStyle name="Percent 5 2 2 2" xfId="3595"/>
    <cellStyle name="Percent 5 2 2 3" xfId="3904"/>
    <cellStyle name="Percent 5 2 2 4" xfId="3047"/>
    <cellStyle name="Percent 5 2 2 5" xfId="713"/>
    <cellStyle name="Percent 5 2 3" xfId="3048"/>
    <cellStyle name="Percent 5 2 3 2" xfId="4722"/>
    <cellStyle name="Percent 5 2 4" xfId="3049"/>
    <cellStyle name="Percent 5 2 5" xfId="3903"/>
    <cellStyle name="Percent 5 2 6" xfId="3046"/>
    <cellStyle name="Percent 5 2 7" xfId="4155"/>
    <cellStyle name="Percent 5 3" xfId="274"/>
    <cellStyle name="Percent 5 3 2" xfId="645"/>
    <cellStyle name="Percent 5 3 2 2" xfId="3906"/>
    <cellStyle name="Percent 5 3 2 2 2" xfId="4916"/>
    <cellStyle name="Percent 5 3 2 3" xfId="3051"/>
    <cellStyle name="Percent 5 3 2 3 2" xfId="4723"/>
    <cellStyle name="Percent 5 3 2 4" xfId="4224"/>
    <cellStyle name="Percent 5 3 3" xfId="3052"/>
    <cellStyle name="Percent 5 3 4" xfId="3487"/>
    <cellStyle name="Percent 5 3 5" xfId="3905"/>
    <cellStyle name="Percent 5 3 6" xfId="3050"/>
    <cellStyle name="Percent 5 3 7" xfId="578"/>
    <cellStyle name="Percent 5 4" xfId="275"/>
    <cellStyle name="Percent 5 4 2" xfId="3054"/>
    <cellStyle name="Percent 5 4 3" xfId="3053"/>
    <cellStyle name="Percent 5 5" xfId="276"/>
    <cellStyle name="Percent 5 5 2" xfId="3902"/>
    <cellStyle name="Percent 5 6" xfId="3045"/>
    <cellStyle name="Percent 5 7" xfId="4072"/>
    <cellStyle name="Percent 50" xfId="4241"/>
    <cellStyle name="Percent 51" xfId="5010"/>
    <cellStyle name="Percent 52" xfId="5021"/>
    <cellStyle name="Percent 53" xfId="5015"/>
    <cellStyle name="Percent 54" xfId="5018"/>
    <cellStyle name="Percent 55" xfId="5017"/>
    <cellStyle name="Percent 56" xfId="5024"/>
    <cellStyle name="Percent 57" xfId="5008"/>
    <cellStyle name="Percent 58" xfId="4695"/>
    <cellStyle name="Percent 58 2" xfId="5040"/>
    <cellStyle name="Percent 59" xfId="4319"/>
    <cellStyle name="Percent 59 2" xfId="5044"/>
    <cellStyle name="Percent 6" xfId="26"/>
    <cellStyle name="Percent 6 2" xfId="277"/>
    <cellStyle name="Percent 6 2 2" xfId="3488"/>
    <cellStyle name="Percent 6 2 3" xfId="3908"/>
    <cellStyle name="Percent 6 2 4" xfId="3056"/>
    <cellStyle name="Percent 6 3" xfId="278"/>
    <cellStyle name="Percent 6 3 2" xfId="3538"/>
    <cellStyle name="Percent 6 3 3" xfId="3909"/>
    <cellStyle name="Percent 6 3 4" xfId="3057"/>
    <cellStyle name="Percent 6 3 5" xfId="641"/>
    <cellStyle name="Percent 6 4" xfId="279"/>
    <cellStyle name="Percent 6 4 2" xfId="3412"/>
    <cellStyle name="Percent 6 5" xfId="3907"/>
    <cellStyle name="Percent 6 6" xfId="3055"/>
    <cellStyle name="Percent 6 7" xfId="446"/>
    <cellStyle name="Percent 60" xfId="5057"/>
    <cellStyle name="Percent 61" xfId="5036"/>
    <cellStyle name="Percent 62" xfId="5035"/>
    <cellStyle name="Percent 63" xfId="5038"/>
    <cellStyle name="Percent 64" xfId="721"/>
    <cellStyle name="Percent 65" xfId="5069"/>
    <cellStyle name="Percent 7" xfId="61"/>
    <cellStyle name="Percent 7 2" xfId="62"/>
    <cellStyle name="Percent 7 2 2" xfId="3489"/>
    <cellStyle name="Percent 7 2 3" xfId="3911"/>
    <cellStyle name="Percent 7 2 4" xfId="3059"/>
    <cellStyle name="Percent 7 2 5" xfId="579"/>
    <cellStyle name="Percent 7 3" xfId="280"/>
    <cellStyle name="Percent 7 3 2" xfId="4725"/>
    <cellStyle name="Percent 7 4" xfId="281"/>
    <cellStyle name="Percent 7 4 2" xfId="3060"/>
    <cellStyle name="Percent 7 5" xfId="3910"/>
    <cellStyle name="Percent 7 5 2" xfId="4917"/>
    <cellStyle name="Percent 7 6" xfId="3058"/>
    <cellStyle name="Percent 7 6 2" xfId="4724"/>
    <cellStyle name="Percent 7 7" xfId="4131"/>
    <cellStyle name="Percent 8" xfId="63"/>
    <cellStyle name="Percent 8 2" xfId="282"/>
    <cellStyle name="Percent 8 2 2" xfId="4726"/>
    <cellStyle name="Percent 8 3" xfId="283"/>
    <cellStyle name="Percent 8 3 2" xfId="3062"/>
    <cellStyle name="Percent 8 4" xfId="3602"/>
    <cellStyle name="Percent 8 5" xfId="3912"/>
    <cellStyle name="Percent 8 6" xfId="3061"/>
    <cellStyle name="Percent 8 7" xfId="720"/>
    <cellStyle name="Percent 9" xfId="64"/>
    <cellStyle name="Percent 9 2" xfId="284"/>
    <cellStyle name="Percent 9 2 2" xfId="3063"/>
    <cellStyle name="Percent 9 3" xfId="3064"/>
    <cellStyle name="Percent 9 4" xfId="3065"/>
    <cellStyle name="Percent 9 5" xfId="3066"/>
    <cellStyle name="Percent 9 6" xfId="3603"/>
    <cellStyle name="Percent 9 7" xfId="3913"/>
    <cellStyle name="Percent 9 8" xfId="3608"/>
    <cellStyle name="Percent 9 8 2" xfId="4825"/>
    <cellStyle name="PSChar" xfId="3067"/>
    <cellStyle name="PSChar 2" xfId="3068"/>
    <cellStyle name="PSDate" xfId="3069"/>
    <cellStyle name="PSDec" xfId="3070"/>
    <cellStyle name="PSHeading" xfId="3071"/>
    <cellStyle name="PSHeading 2" xfId="3072"/>
    <cellStyle name="PSHeading 2 2" xfId="3073"/>
    <cellStyle name="PSHeading 2 2 2" xfId="3074"/>
    <cellStyle name="PSHeading 2 2 2 2" xfId="3075"/>
    <cellStyle name="PSHeading 2 2 2 2 2" xfId="3076"/>
    <cellStyle name="PSHeading 2 2 2 3" xfId="3077"/>
    <cellStyle name="PSHeading 2 2 3" xfId="3078"/>
    <cellStyle name="PSHeading 2 2 3 2" xfId="3079"/>
    <cellStyle name="PSHeading 2 2 4" xfId="3080"/>
    <cellStyle name="PSHeading 2 3" xfId="3081"/>
    <cellStyle name="PSHeading 2 3 2" xfId="3082"/>
    <cellStyle name="PSHeading 2 3 2 2" xfId="3083"/>
    <cellStyle name="PSHeading 2 3 2 2 2" xfId="3084"/>
    <cellStyle name="PSHeading 2 3 2 3" xfId="3085"/>
    <cellStyle name="PSHeading 2 3 3" xfId="3086"/>
    <cellStyle name="PSHeading 2 3 3 2" xfId="3087"/>
    <cellStyle name="PSHeading 2 3 4" xfId="3088"/>
    <cellStyle name="PSHeading 2 4" xfId="3089"/>
    <cellStyle name="PSHeading 2 4 2" xfId="3090"/>
    <cellStyle name="PSHeading 2 4 2 2" xfId="3091"/>
    <cellStyle name="PSHeading 2 4 3" xfId="3092"/>
    <cellStyle name="PSHeading 2 5" xfId="3093"/>
    <cellStyle name="PSHeading 2 5 2" xfId="3094"/>
    <cellStyle name="PSHeading 2 6" xfId="3095"/>
    <cellStyle name="PSHeading 2 6 2" xfId="3096"/>
    <cellStyle name="PSHeading 2 7" xfId="3097"/>
    <cellStyle name="PSHeading 3" xfId="3098"/>
    <cellStyle name="PSHeading 3 2" xfId="3099"/>
    <cellStyle name="PSHeading 3 2 2" xfId="3100"/>
    <cellStyle name="PSHeading 3 2 2 2" xfId="3101"/>
    <cellStyle name="PSHeading 3 2 2 2 2" xfId="3102"/>
    <cellStyle name="PSHeading 3 2 2 3" xfId="3103"/>
    <cellStyle name="PSHeading 3 2 3" xfId="3104"/>
    <cellStyle name="PSHeading 3 2 3 2" xfId="3105"/>
    <cellStyle name="PSHeading 3 2 4" xfId="3106"/>
    <cellStyle name="PSHeading 3 3" xfId="3107"/>
    <cellStyle name="PSHeading 3 3 2" xfId="3108"/>
    <cellStyle name="PSHeading 3 3 2 2" xfId="3109"/>
    <cellStyle name="PSHeading 3 3 2 2 2" xfId="3110"/>
    <cellStyle name="PSHeading 3 3 2 3" xfId="3111"/>
    <cellStyle name="PSHeading 3 3 3" xfId="3112"/>
    <cellStyle name="PSHeading 3 3 3 2" xfId="3113"/>
    <cellStyle name="PSHeading 3 3 4" xfId="3114"/>
    <cellStyle name="PSHeading 3 4" xfId="3115"/>
    <cellStyle name="PSHeading 3 4 2" xfId="3116"/>
    <cellStyle name="PSHeading 3 4 2 2" xfId="3117"/>
    <cellStyle name="PSHeading 3 4 3" xfId="3118"/>
    <cellStyle name="PSHeading 3 5" xfId="3119"/>
    <cellStyle name="PSHeading 3 5 2" xfId="3120"/>
    <cellStyle name="PSHeading 3 6" xfId="3121"/>
    <cellStyle name="PSHeading 4" xfId="3122"/>
    <cellStyle name="PSHeading 4 2" xfId="3123"/>
    <cellStyle name="PSHeading 4 2 2" xfId="3124"/>
    <cellStyle name="PSHeading 4 2 2 2" xfId="3125"/>
    <cellStyle name="PSHeading 4 2 3" xfId="3126"/>
    <cellStyle name="PSHeading 4 3" xfId="3127"/>
    <cellStyle name="PSHeading 4 3 2" xfId="3128"/>
    <cellStyle name="PSHeading 4 4" xfId="3129"/>
    <cellStyle name="PSHeading 5" xfId="3130"/>
    <cellStyle name="PSHeading 5 2" xfId="3131"/>
    <cellStyle name="PSHeading 5 2 2" xfId="3132"/>
    <cellStyle name="PSHeading 5 2 2 2" xfId="3133"/>
    <cellStyle name="PSHeading 5 2 3" xfId="3134"/>
    <cellStyle name="PSHeading 5 3" xfId="3135"/>
    <cellStyle name="PSHeading 5 3 2" xfId="3136"/>
    <cellStyle name="PSHeading 5 4" xfId="3137"/>
    <cellStyle name="PSHeading 6" xfId="3138"/>
    <cellStyle name="PSHeading 6 2" xfId="3139"/>
    <cellStyle name="PSHeading 6 2 2" xfId="3140"/>
    <cellStyle name="PSHeading 6 3" xfId="3141"/>
    <cellStyle name="PSHeading 7" xfId="3142"/>
    <cellStyle name="PSHeading 7 2" xfId="3143"/>
    <cellStyle name="PSHeading 8" xfId="3144"/>
    <cellStyle name="PSInt" xfId="3145"/>
    <cellStyle name="PSSpacer" xfId="3146"/>
    <cellStyle name="SpecialDataItemsExist" xfId="3147"/>
    <cellStyle name="Style 21" xfId="427"/>
    <cellStyle name="Style 21 10" xfId="3149"/>
    <cellStyle name="Style 21 11" xfId="3150"/>
    <cellStyle name="Style 21 12" xfId="3914"/>
    <cellStyle name="Style 21 13" xfId="3148"/>
    <cellStyle name="Style 21 2" xfId="3151"/>
    <cellStyle name="Style 21 2 2" xfId="3152"/>
    <cellStyle name="Style 21 2 2 2" xfId="3153"/>
    <cellStyle name="Style 21 2 2 3" xfId="3154"/>
    <cellStyle name="Style 21 2 2 4" xfId="3155"/>
    <cellStyle name="Style 21 2 2 5" xfId="3156"/>
    <cellStyle name="Style 21 2 2 6" xfId="3157"/>
    <cellStyle name="Style 21 2 2 7" xfId="3158"/>
    <cellStyle name="Style 21 2 2 8" xfId="3159"/>
    <cellStyle name="Style 21 2 3" xfId="3160"/>
    <cellStyle name="Style 21 2 4" xfId="3161"/>
    <cellStyle name="Style 21 2 5" xfId="3162"/>
    <cellStyle name="Style 21 2 6" xfId="3163"/>
    <cellStyle name="Style 21 2 7" xfId="3164"/>
    <cellStyle name="Style 21 2 8" xfId="3165"/>
    <cellStyle name="Style 21 2 9" xfId="3166"/>
    <cellStyle name="Style 21 3" xfId="3167"/>
    <cellStyle name="Style 21 3 2" xfId="3168"/>
    <cellStyle name="Style 21 3 3" xfId="3169"/>
    <cellStyle name="Style 21 3 4" xfId="3170"/>
    <cellStyle name="Style 21 3 5" xfId="3171"/>
    <cellStyle name="Style 21 3 6" xfId="3172"/>
    <cellStyle name="Style 21 3 7" xfId="3173"/>
    <cellStyle name="Style 21 3 8" xfId="3174"/>
    <cellStyle name="Style 21 4" xfId="3175"/>
    <cellStyle name="Style 21 5" xfId="3176"/>
    <cellStyle name="Style 21 6" xfId="3177"/>
    <cellStyle name="Style 21 7" xfId="3178"/>
    <cellStyle name="Style 21 8" xfId="3179"/>
    <cellStyle name="Style 21 9" xfId="3180"/>
    <cellStyle name="Style 21_Calc" xfId="3181"/>
    <cellStyle name="Style 22" xfId="428"/>
    <cellStyle name="Style 22 2" xfId="429"/>
    <cellStyle name="Style 22 2 2" xfId="3408"/>
    <cellStyle name="Style 22 2 3" xfId="3916"/>
    <cellStyle name="Style 22 2 4" xfId="3183"/>
    <cellStyle name="Style 22 3" xfId="3184"/>
    <cellStyle name="Style 22 4" xfId="3915"/>
    <cellStyle name="Style 22 5" xfId="3182"/>
    <cellStyle name="Style 22_Calc" xfId="3185"/>
    <cellStyle name="Style 23" xfId="430"/>
    <cellStyle name="Style 23 2" xfId="431"/>
    <cellStyle name="Style 23 2 2" xfId="3409"/>
    <cellStyle name="Style 23 2 3" xfId="3918"/>
    <cellStyle name="Style 23 2 4" xfId="3187"/>
    <cellStyle name="Style 23 3" xfId="3188"/>
    <cellStyle name="Style 23 4" xfId="3917"/>
    <cellStyle name="Style 23 5" xfId="3186"/>
    <cellStyle name="Style 23_Calc" xfId="3189"/>
    <cellStyle name="Style 24" xfId="432"/>
    <cellStyle name="Style 24 2" xfId="3190"/>
    <cellStyle name="Style 25" xfId="433"/>
    <cellStyle name="Style 25 10" xfId="3919"/>
    <cellStyle name="Style 25 11" xfId="3191"/>
    <cellStyle name="Style 25 2" xfId="3192"/>
    <cellStyle name="Style 25 3" xfId="3193"/>
    <cellStyle name="Style 25 4" xfId="3194"/>
    <cellStyle name="Style 25 5" xfId="3195"/>
    <cellStyle name="Style 25 5 2" xfId="3196"/>
    <cellStyle name="Style 25 5 3" xfId="3197"/>
    <cellStyle name="Style 25 5 3 2" xfId="3198"/>
    <cellStyle name="Style 25 5 3 3" xfId="3199"/>
    <cellStyle name="Style 25 5 3 3 2" xfId="3200"/>
    <cellStyle name="Style 25 5 3 3 3" xfId="3201"/>
    <cellStyle name="Style 25 5 3 3 3 2" xfId="3202"/>
    <cellStyle name="Style 25 5 3 3 3 3" xfId="3203"/>
    <cellStyle name="Style 25 5 3 3 3 3 2" xfId="3204"/>
    <cellStyle name="Style 25 5 3 3 4" xfId="3205"/>
    <cellStyle name="Style 25 5 3 4" xfId="3206"/>
    <cellStyle name="Style 25 5 3 5" xfId="3207"/>
    <cellStyle name="Style 25 5 4" xfId="3208"/>
    <cellStyle name="Style 25 5 5" xfId="3209"/>
    <cellStyle name="Style 25 5 6" xfId="3210"/>
    <cellStyle name="Style 25 6" xfId="3211"/>
    <cellStyle name="Style 25 7" xfId="3212"/>
    <cellStyle name="Style 25 8" xfId="3213"/>
    <cellStyle name="Style 25 9" xfId="3214"/>
    <cellStyle name="Style 26" xfId="434"/>
    <cellStyle name="Style 26 10" xfId="3920"/>
    <cellStyle name="Style 26 11" xfId="3215"/>
    <cellStyle name="Style 26 2" xfId="3216"/>
    <cellStyle name="Style 26 3" xfId="3217"/>
    <cellStyle name="Style 26 4" xfId="3218"/>
    <cellStyle name="Style 26 5" xfId="3219"/>
    <cellStyle name="Style 26 5 2" xfId="3220"/>
    <cellStyle name="Style 26 5 3" xfId="3221"/>
    <cellStyle name="Style 26 5 3 2" xfId="3222"/>
    <cellStyle name="Style 26 5 3 3" xfId="3223"/>
    <cellStyle name="Style 26 5 3 3 2" xfId="3224"/>
    <cellStyle name="Style 26 5 3 3 3" xfId="3225"/>
    <cellStyle name="Style 26 5 3 3 3 2" xfId="3226"/>
    <cellStyle name="Style 26 5 3 3 3 3" xfId="3227"/>
    <cellStyle name="Style 26 5 3 3 3 3 2" xfId="3228"/>
    <cellStyle name="Style 26 5 3 3 4" xfId="3229"/>
    <cellStyle name="Style 26 5 3 4" xfId="3230"/>
    <cellStyle name="Style 26 5 3 5" xfId="3231"/>
    <cellStyle name="Style 26 5 4" xfId="3232"/>
    <cellStyle name="Style 26 5 5" xfId="3233"/>
    <cellStyle name="Style 26 5 6" xfId="3234"/>
    <cellStyle name="Style 26 6" xfId="3235"/>
    <cellStyle name="Style 26 7" xfId="3236"/>
    <cellStyle name="Style 26 8" xfId="3237"/>
    <cellStyle name="Style 26 9" xfId="3238"/>
    <cellStyle name="Style 27" xfId="435"/>
    <cellStyle name="Style 27 10" xfId="3921"/>
    <cellStyle name="Style 27 11" xfId="3239"/>
    <cellStyle name="Style 27 2" xfId="3240"/>
    <cellStyle name="Style 27 3" xfId="3241"/>
    <cellStyle name="Style 27 4" xfId="3242"/>
    <cellStyle name="Style 27 5" xfId="3243"/>
    <cellStyle name="Style 27 5 2" xfId="3244"/>
    <cellStyle name="Style 27 5 3" xfId="3245"/>
    <cellStyle name="Style 27 5 3 2" xfId="3246"/>
    <cellStyle name="Style 27 5 3 3" xfId="3247"/>
    <cellStyle name="Style 27 5 3 3 2" xfId="3248"/>
    <cellStyle name="Style 27 5 3 3 3" xfId="3249"/>
    <cellStyle name="Style 27 5 3 3 3 2" xfId="3250"/>
    <cellStyle name="Style 27 5 3 3 3 3" xfId="3251"/>
    <cellStyle name="Style 27 5 3 3 3 3 2" xfId="3252"/>
    <cellStyle name="Style 27 5 3 3 4" xfId="3253"/>
    <cellStyle name="Style 27 5 3 4" xfId="3254"/>
    <cellStyle name="Style 27 5 3 5" xfId="3255"/>
    <cellStyle name="Style 27 5 4" xfId="3256"/>
    <cellStyle name="Style 27 5 5" xfId="3257"/>
    <cellStyle name="Style 27 5 6" xfId="3258"/>
    <cellStyle name="Style 27 6" xfId="3259"/>
    <cellStyle name="Style 27 7" xfId="3260"/>
    <cellStyle name="Style 27 8" xfId="3261"/>
    <cellStyle name="Style 27 9" xfId="3262"/>
    <cellStyle name="Style 27_Calc" xfId="3263"/>
    <cellStyle name="Style 28" xfId="436"/>
    <cellStyle name="Style 28 2" xfId="437"/>
    <cellStyle name="Style 28 2 2" xfId="3410"/>
    <cellStyle name="Style 28 2 3" xfId="3923"/>
    <cellStyle name="Style 28 2 4" xfId="3265"/>
    <cellStyle name="Style 28 3" xfId="3266"/>
    <cellStyle name="Style 28 4" xfId="3922"/>
    <cellStyle name="Style 28 5" xfId="3264"/>
    <cellStyle name="Style 28_Calc" xfId="3267"/>
    <cellStyle name="Style 29" xfId="3268"/>
    <cellStyle name="Style 29 2" xfId="3269"/>
    <cellStyle name="Style 29 2 2" xfId="3270"/>
    <cellStyle name="Style 29 2 3" xfId="3271"/>
    <cellStyle name="Style 29 2 4" xfId="3272"/>
    <cellStyle name="Style 29 2 4 2" xfId="3273"/>
    <cellStyle name="Style 29 2 4 3" xfId="3274"/>
    <cellStyle name="Style 29 2 4 3 2" xfId="3275"/>
    <cellStyle name="Style 29 2 4 3 3" xfId="3276"/>
    <cellStyle name="Style 29 2 4 3 3 2" xfId="3277"/>
    <cellStyle name="Style 29 2 4 3 3 3" xfId="3278"/>
    <cellStyle name="Style 29 2 4 3 3 3 2" xfId="3279"/>
    <cellStyle name="Style 29 2 4 3 3 3 3" xfId="3280"/>
    <cellStyle name="Style 29 2 4 3 3 3 3 2" xfId="3281"/>
    <cellStyle name="Style 29 2 4 3 3 4" xfId="3282"/>
    <cellStyle name="Style 29 2 4 3 4" xfId="3283"/>
    <cellStyle name="Style 29 2 4 3 5" xfId="3284"/>
    <cellStyle name="Style 29 2 4 4" xfId="3285"/>
    <cellStyle name="Style 29 2 4 5" xfId="3286"/>
    <cellStyle name="Style 29 2 4 6" xfId="3287"/>
    <cellStyle name="Style 29 2 5" xfId="3288"/>
    <cellStyle name="Style 29 2 6" xfId="3289"/>
    <cellStyle name="Style 29 2 7" xfId="3290"/>
    <cellStyle name="Style 29 2 8" xfId="3291"/>
    <cellStyle name="Style 29_Calc" xfId="3292"/>
    <cellStyle name="Style 30" xfId="3293"/>
    <cellStyle name="Style 30 2" xfId="3294"/>
    <cellStyle name="Style 30_Calc" xfId="3295"/>
    <cellStyle name="Style 31" xfId="3296"/>
    <cellStyle name="Style 31 2" xfId="3297"/>
    <cellStyle name="Style 31_Calc" xfId="3298"/>
    <cellStyle name="Style 32" xfId="3299"/>
    <cellStyle name="Style 32 2" xfId="3300"/>
    <cellStyle name="Style 32_Calc" xfId="3301"/>
    <cellStyle name="Style 33" xfId="3302"/>
    <cellStyle name="Style 33 2" xfId="3303"/>
    <cellStyle name="Style 33_Calc" xfId="3304"/>
    <cellStyle name="Style 34" xfId="3305"/>
    <cellStyle name="Style 34 2" xfId="3306"/>
    <cellStyle name="Style 34_Calc" xfId="3307"/>
    <cellStyle name="Style 35" xfId="438"/>
    <cellStyle name="Style 35 2" xfId="439"/>
    <cellStyle name="Style 35_Calc" xfId="3308"/>
    <cellStyle name="Style 36" xfId="440"/>
    <cellStyle name="Style 36 2" xfId="441"/>
    <cellStyle name="Style 36_Calc" xfId="3309"/>
    <cellStyle name="style_col_headings" xfId="3310"/>
    <cellStyle name="Table title" xfId="65"/>
    <cellStyle name="taples Plaza" xfId="3311"/>
    <cellStyle name="Title 2" xfId="285"/>
    <cellStyle name="Title 2 2" xfId="286"/>
    <cellStyle name="Title 2 2 2" xfId="3492"/>
    <cellStyle name="Title 2 2 3" xfId="3925"/>
    <cellStyle name="Title 2 2 4" xfId="3312"/>
    <cellStyle name="Title 2 3" xfId="287"/>
    <cellStyle name="Title 2 3 2" xfId="3583"/>
    <cellStyle name="Title 2 3 3" xfId="3926"/>
    <cellStyle name="Title 2 3 4" xfId="3313"/>
    <cellStyle name="Title 2 3 5" xfId="687"/>
    <cellStyle name="Title 2 4" xfId="3314"/>
    <cellStyle name="Title 2 5" xfId="3315"/>
    <cellStyle name="Title 2 6" xfId="3316"/>
    <cellStyle name="Title 3" xfId="485"/>
    <cellStyle name="Title 4" xfId="3317"/>
    <cellStyle name="Title 5" xfId="3318"/>
    <cellStyle name="Title 6" xfId="3319"/>
    <cellStyle name="Title 7" xfId="4046"/>
    <cellStyle name="Total 2" xfId="288"/>
    <cellStyle name="Total 2 2" xfId="289"/>
    <cellStyle name="Total 2 2 2" xfId="3322"/>
    <cellStyle name="Total 2 2 2 2" xfId="3323"/>
    <cellStyle name="Total 2 2 2 2 2" xfId="5158"/>
    <cellStyle name="Total 2 2 2 3" xfId="5157"/>
    <cellStyle name="Total 2 2 3" xfId="3324"/>
    <cellStyle name="Total 2 2 4" xfId="590"/>
    <cellStyle name="Total 2 2 5" xfId="5064"/>
    <cellStyle name="Total 2 3" xfId="290"/>
    <cellStyle name="Total 2 3 2" xfId="3326"/>
    <cellStyle name="Total 2 3 2 2" xfId="3327"/>
    <cellStyle name="Total 2 3 2 2 2" xfId="5161"/>
    <cellStyle name="Total 2 3 2 3" xfId="5160"/>
    <cellStyle name="Total 2 3 3" xfId="3584"/>
    <cellStyle name="Total 2 3 4" xfId="3927"/>
    <cellStyle name="Total 2 3 4 2" xfId="5181"/>
    <cellStyle name="Total 2 3 5" xfId="3325"/>
    <cellStyle name="Total 2 3 5 2" xfId="5159"/>
    <cellStyle name="Total 2 3 6" xfId="688"/>
    <cellStyle name="Total 2 4" xfId="3328"/>
    <cellStyle name="Total 2 4 2" xfId="3329"/>
    <cellStyle name="Total 2 4 2 2" xfId="3330"/>
    <cellStyle name="Total 2 4 2 3" xfId="3331"/>
    <cellStyle name="Total 2 4 2 4" xfId="3332"/>
    <cellStyle name="Total 2 4 2 5" xfId="3333"/>
    <cellStyle name="Total 2 4 2 6" xfId="3334"/>
    <cellStyle name="Total 2 4 2 7" xfId="3335"/>
    <cellStyle name="Total 2 4 2 8" xfId="3336"/>
    <cellStyle name="Total 2 4 3" xfId="3337"/>
    <cellStyle name="Total 2 4 4" xfId="3338"/>
    <cellStyle name="Total 2 5" xfId="3339"/>
    <cellStyle name="Total 2 5 2" xfId="3340"/>
    <cellStyle name="Total 2 5 2 2" xfId="5162"/>
    <cellStyle name="Total 2 5 3" xfId="3341"/>
    <cellStyle name="Total 2 5 4" xfId="3342"/>
    <cellStyle name="Total 2 5 5" xfId="3343"/>
    <cellStyle name="Total 2 5 6" xfId="3344"/>
    <cellStyle name="Total 2 5 7" xfId="3345"/>
    <cellStyle name="Total 2 5 8" xfId="3346"/>
    <cellStyle name="Total 2 5 9" xfId="3347"/>
    <cellStyle name="Total 2 6" xfId="3348"/>
    <cellStyle name="Total 2 7" xfId="3349"/>
    <cellStyle name="Total 2 8" xfId="3350"/>
    <cellStyle name="Total 3" xfId="486"/>
    <cellStyle name="Total 3 2" xfId="3351"/>
    <cellStyle name="Total 3 2 2" xfId="3352"/>
    <cellStyle name="Total 3 2 2 2" xfId="5164"/>
    <cellStyle name="Total 3 2 3" xfId="5163"/>
    <cellStyle name="Total 3 3" xfId="5062"/>
    <cellStyle name="Total 4" xfId="3353"/>
    <cellStyle name="Total 4 2" xfId="3354"/>
    <cellStyle name="Total 4 2 2" xfId="3355"/>
    <cellStyle name="Total 4 2 2 2" xfId="5167"/>
    <cellStyle name="Total 4 2 3" xfId="5166"/>
    <cellStyle name="Total 4 3" xfId="3356"/>
    <cellStyle name="Total 4 3 2" xfId="5168"/>
    <cellStyle name="Total 4 4" xfId="5165"/>
    <cellStyle name="Total 5" xfId="3357"/>
    <cellStyle name="Total 5 2" xfId="5169"/>
    <cellStyle name="Total 6" xfId="3358"/>
    <cellStyle name="Total 6 2" xfId="5170"/>
    <cellStyle name="Warning Text 2" xfId="291"/>
    <cellStyle name="Warning Text 2 2" xfId="292"/>
    <cellStyle name="Warning Text 2 2 2" xfId="3499"/>
    <cellStyle name="Warning Text 2 2 3" xfId="3929"/>
    <cellStyle name="Warning Text 2 2 4" xfId="3359"/>
    <cellStyle name="Warning Text 2 2 5" xfId="589"/>
    <cellStyle name="Warning Text 2 3" xfId="293"/>
    <cellStyle name="Warning Text 2 3 2" xfId="3585"/>
    <cellStyle name="Warning Text 2 3 3" xfId="3930"/>
    <cellStyle name="Warning Text 2 3 4" xfId="3360"/>
    <cellStyle name="Warning Text 2 3 5" xfId="689"/>
    <cellStyle name="Warning Text 2 4" xfId="3361"/>
    <cellStyle name="Warning Text 2 5" xfId="3362"/>
    <cellStyle name="Warning Text 2 6" xfId="3363"/>
    <cellStyle name="Warning Text 2 7" xfId="3364"/>
    <cellStyle name="Warning Text 3" xfId="487"/>
    <cellStyle name="Warning Text 3 2" xfId="3366"/>
    <cellStyle name="Warning Text 3 3" xfId="3931"/>
    <cellStyle name="Warning Text 3 4" xfId="3365"/>
    <cellStyle name="Warning Text 4" xfId="3367"/>
    <cellStyle name="Warning Text 5" xfId="3368"/>
    <cellStyle name="Warning Text 6" xfId="3369"/>
    <cellStyle name="Wrap Left" xfId="444"/>
    <cellStyle name="Wrap Left 2" xfId="3370"/>
    <cellStyle name="Wrap Left 2 2" xfId="3371"/>
    <cellStyle name="Wrap Left 3" xfId="3372"/>
    <cellStyle name="Wrap Left 4" xfId="3373"/>
    <cellStyle name="Wrap Left_FY13 Savings ANF (2)" xfId="33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OHMANN\AppData\Local\Microsoft\Windows\Temporary%20Internet%20Files\Content.Outlook\UDR2GYT5\ASAP%20%20Intake%20Rate%20workbook%205%201%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Administrative%20Services-POS%20Policy%20Office\Rate%20Setting\Rate%20Projects\ELD%20-%20Protective%20Services\Intake%20&amp;%20Assessment%20-%20new%20rate%20FY19\1.%20Strategy%20Team%20Materials\Money%20Management\Model%20Budgets%207.7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Services-POS%20Policy%20Office\Admin%20&amp;%20Staff\Kara\Workforce%20Initiatives\3.%20Benchmark%20Analysis%2010.18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APs models"/>
      <sheetName val="Intake and Assessment Model"/>
      <sheetName val="Fiscal Impact"/>
      <sheetName val="Attachment 5 - FY18"/>
      <sheetName val="CAF Spring 2018"/>
    </sheetNames>
    <sheetDataSet>
      <sheetData sheetId="0" refreshError="1"/>
      <sheetData sheetId="1"/>
      <sheetData sheetId="2" refreshError="1"/>
      <sheetData sheetId="3" refreshError="1"/>
      <sheetData sheetId="4">
        <row r="28">
          <cell r="BQ28">
            <v>2.5550740339472685E-2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Budgets"/>
      <sheetName val="FiscalImpact"/>
      <sheetName val="ModelBudgets 7.7.15"/>
      <sheetName val="FI 7.7.15"/>
      <sheetName val="CAF"/>
      <sheetName val="Profit &amp; Loss"/>
      <sheetName val="ExpenseAnalysis"/>
      <sheetName val="Below the line"/>
      <sheetName val="FTEs by category"/>
      <sheetName val="Clean Data"/>
      <sheetName val="ScratchPivot"/>
      <sheetName val="Raw Data Calcs"/>
      <sheetName val="Pivot"/>
      <sheetName val="Pivo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D2">
            <v>27.600000000000005</v>
          </cell>
        </row>
        <row r="3">
          <cell r="D3">
            <v>29.100000000000005</v>
          </cell>
        </row>
        <row r="4">
          <cell r="D4">
            <v>30.600000000000005</v>
          </cell>
        </row>
        <row r="5">
          <cell r="D5">
            <v>31</v>
          </cell>
        </row>
        <row r="6">
          <cell r="D6">
            <v>31.3</v>
          </cell>
        </row>
        <row r="7">
          <cell r="D7">
            <v>32.4</v>
          </cell>
        </row>
        <row r="8">
          <cell r="D8">
            <v>32.599999999999994</v>
          </cell>
        </row>
        <row r="9">
          <cell r="D9">
            <v>36.4</v>
          </cell>
        </row>
        <row r="10">
          <cell r="D10">
            <v>39.5</v>
          </cell>
        </row>
        <row r="11">
          <cell r="D11">
            <v>40.4</v>
          </cell>
        </row>
        <row r="12">
          <cell r="D12">
            <v>42.9</v>
          </cell>
        </row>
        <row r="13">
          <cell r="D13">
            <v>44.300000000000004</v>
          </cell>
        </row>
        <row r="14">
          <cell r="D14">
            <v>44</v>
          </cell>
        </row>
        <row r="15">
          <cell r="D15">
            <v>49.5</v>
          </cell>
        </row>
        <row r="23">
          <cell r="D23">
            <v>53.699999999999996</v>
          </cell>
        </row>
        <row r="24">
          <cell r="D24">
            <v>54.20000000000001</v>
          </cell>
        </row>
        <row r="25">
          <cell r="D25">
            <v>61.70000000000001</v>
          </cell>
        </row>
        <row r="26">
          <cell r="D26">
            <v>70.7</v>
          </cell>
        </row>
        <row r="27">
          <cell r="D27">
            <v>77.400000000000006</v>
          </cell>
        </row>
        <row r="28">
          <cell r="D28">
            <v>80.699999999999989</v>
          </cell>
        </row>
        <row r="29">
          <cell r="D29">
            <v>85.3</v>
          </cell>
        </row>
        <row r="30">
          <cell r="D30">
            <v>87.59999999999998</v>
          </cell>
        </row>
        <row r="32">
          <cell r="D32">
            <v>71.412500000000009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Z4">
            <v>65246</v>
          </cell>
        </row>
      </sheetData>
      <sheetData sheetId="7">
        <row r="4">
          <cell r="A4" t="str">
            <v>Community Healthlink, Inc.</v>
          </cell>
        </row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>
        <row r="4">
          <cell r="BO4">
            <v>1</v>
          </cell>
        </row>
      </sheetData>
      <sheetData sheetId="9">
        <row r="3">
          <cell r="A3" t="str">
            <v>Community Healthlink, Inc.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C I &amp; II"/>
      <sheetName val="DC II ks"/>
      <sheetName val="DC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S RN. APRN"/>
    </sheetNames>
    <sheetDataSet>
      <sheetData sheetId="0"/>
      <sheetData sheetId="1">
        <row r="12">
          <cell r="J12">
            <v>16.796506410256413</v>
          </cell>
        </row>
      </sheetData>
      <sheetData sheetId="2"/>
      <sheetData sheetId="3">
        <row r="11">
          <cell r="J11">
            <v>20.893115384615385</v>
          </cell>
        </row>
      </sheetData>
      <sheetData sheetId="4">
        <row r="13">
          <cell r="L13">
            <v>16.170000000000002</v>
          </cell>
        </row>
      </sheetData>
      <sheetData sheetId="5">
        <row r="9">
          <cell r="J9">
            <v>22.073999999999998</v>
          </cell>
          <cell r="L9">
            <v>21.14</v>
          </cell>
        </row>
      </sheetData>
      <sheetData sheetId="6">
        <row r="13">
          <cell r="J13">
            <v>26.866666666666664</v>
          </cell>
        </row>
      </sheetData>
      <sheetData sheetId="7">
        <row r="13">
          <cell r="O13">
            <v>30.101111111111109</v>
          </cell>
        </row>
      </sheetData>
      <sheetData sheetId="8">
        <row r="6">
          <cell r="I6">
            <v>42.94</v>
          </cell>
        </row>
      </sheetData>
      <sheetData sheetId="9">
        <row r="6">
          <cell r="H6">
            <v>28.36</v>
          </cell>
        </row>
      </sheetData>
      <sheetData sheetId="10">
        <row r="16">
          <cell r="K16">
            <v>44.3</v>
          </cell>
        </row>
      </sheetData>
      <sheetData sheetId="11">
        <row r="15">
          <cell r="K15">
            <v>59.01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4"/>
  <sheetViews>
    <sheetView topLeftCell="BK4" workbookViewId="0">
      <selection activeCell="BM6" sqref="BM6:CB25"/>
    </sheetView>
  </sheetViews>
  <sheetFormatPr defaultRowHeight="13.2"/>
  <cols>
    <col min="1" max="1" width="38.44140625" style="247" customWidth="1"/>
    <col min="2" max="2" width="12.88671875" style="252" customWidth="1"/>
    <col min="3" max="67" width="7.6640625" style="247" customWidth="1"/>
    <col min="68" max="68" width="8.109375" style="247" bestFit="1" customWidth="1"/>
    <col min="69" max="82" width="7.6640625" style="247" customWidth="1"/>
    <col min="83" max="256" width="8.88671875" style="247"/>
    <col min="257" max="257" width="38.44140625" style="247" customWidth="1"/>
    <col min="258" max="258" width="12.88671875" style="247" customWidth="1"/>
    <col min="259" max="323" width="7.6640625" style="247" customWidth="1"/>
    <col min="324" max="324" width="8.109375" style="247" bestFit="1" customWidth="1"/>
    <col min="325" max="338" width="7.6640625" style="247" customWidth="1"/>
    <col min="339" max="512" width="8.88671875" style="247"/>
    <col min="513" max="513" width="38.44140625" style="247" customWidth="1"/>
    <col min="514" max="514" width="12.88671875" style="247" customWidth="1"/>
    <col min="515" max="579" width="7.6640625" style="247" customWidth="1"/>
    <col min="580" max="580" width="8.109375" style="247" bestFit="1" customWidth="1"/>
    <col min="581" max="594" width="7.6640625" style="247" customWidth="1"/>
    <col min="595" max="768" width="8.88671875" style="247"/>
    <col min="769" max="769" width="38.44140625" style="247" customWidth="1"/>
    <col min="770" max="770" width="12.88671875" style="247" customWidth="1"/>
    <col min="771" max="835" width="7.6640625" style="247" customWidth="1"/>
    <col min="836" max="836" width="8.109375" style="247" bestFit="1" customWidth="1"/>
    <col min="837" max="850" width="7.6640625" style="247" customWidth="1"/>
    <col min="851" max="1024" width="8.88671875" style="247"/>
    <col min="1025" max="1025" width="38.44140625" style="247" customWidth="1"/>
    <col min="1026" max="1026" width="12.88671875" style="247" customWidth="1"/>
    <col min="1027" max="1091" width="7.6640625" style="247" customWidth="1"/>
    <col min="1092" max="1092" width="8.109375" style="247" bestFit="1" customWidth="1"/>
    <col min="1093" max="1106" width="7.6640625" style="247" customWidth="1"/>
    <col min="1107" max="1280" width="8.88671875" style="247"/>
    <col min="1281" max="1281" width="38.44140625" style="247" customWidth="1"/>
    <col min="1282" max="1282" width="12.88671875" style="247" customWidth="1"/>
    <col min="1283" max="1347" width="7.6640625" style="247" customWidth="1"/>
    <col min="1348" max="1348" width="8.109375" style="247" bestFit="1" customWidth="1"/>
    <col min="1349" max="1362" width="7.6640625" style="247" customWidth="1"/>
    <col min="1363" max="1536" width="8.88671875" style="247"/>
    <col min="1537" max="1537" width="38.44140625" style="247" customWidth="1"/>
    <col min="1538" max="1538" width="12.88671875" style="247" customWidth="1"/>
    <col min="1539" max="1603" width="7.6640625" style="247" customWidth="1"/>
    <col min="1604" max="1604" width="8.109375" style="247" bestFit="1" customWidth="1"/>
    <col min="1605" max="1618" width="7.6640625" style="247" customWidth="1"/>
    <col min="1619" max="1792" width="8.88671875" style="247"/>
    <col min="1793" max="1793" width="38.44140625" style="247" customWidth="1"/>
    <col min="1794" max="1794" width="12.88671875" style="247" customWidth="1"/>
    <col min="1795" max="1859" width="7.6640625" style="247" customWidth="1"/>
    <col min="1860" max="1860" width="8.109375" style="247" bestFit="1" customWidth="1"/>
    <col min="1861" max="1874" width="7.6640625" style="247" customWidth="1"/>
    <col min="1875" max="2048" width="8.88671875" style="247"/>
    <col min="2049" max="2049" width="38.44140625" style="247" customWidth="1"/>
    <col min="2050" max="2050" width="12.88671875" style="247" customWidth="1"/>
    <col min="2051" max="2115" width="7.6640625" style="247" customWidth="1"/>
    <col min="2116" max="2116" width="8.109375" style="247" bestFit="1" customWidth="1"/>
    <col min="2117" max="2130" width="7.6640625" style="247" customWidth="1"/>
    <col min="2131" max="2304" width="8.88671875" style="247"/>
    <col min="2305" max="2305" width="38.44140625" style="247" customWidth="1"/>
    <col min="2306" max="2306" width="12.88671875" style="247" customWidth="1"/>
    <col min="2307" max="2371" width="7.6640625" style="247" customWidth="1"/>
    <col min="2372" max="2372" width="8.109375" style="247" bestFit="1" customWidth="1"/>
    <col min="2373" max="2386" width="7.6640625" style="247" customWidth="1"/>
    <col min="2387" max="2560" width="8.88671875" style="247"/>
    <col min="2561" max="2561" width="38.44140625" style="247" customWidth="1"/>
    <col min="2562" max="2562" width="12.88671875" style="247" customWidth="1"/>
    <col min="2563" max="2627" width="7.6640625" style="247" customWidth="1"/>
    <col min="2628" max="2628" width="8.109375" style="247" bestFit="1" customWidth="1"/>
    <col min="2629" max="2642" width="7.6640625" style="247" customWidth="1"/>
    <col min="2643" max="2816" width="8.88671875" style="247"/>
    <col min="2817" max="2817" width="38.44140625" style="247" customWidth="1"/>
    <col min="2818" max="2818" width="12.88671875" style="247" customWidth="1"/>
    <col min="2819" max="2883" width="7.6640625" style="247" customWidth="1"/>
    <col min="2884" max="2884" width="8.109375" style="247" bestFit="1" customWidth="1"/>
    <col min="2885" max="2898" width="7.6640625" style="247" customWidth="1"/>
    <col min="2899" max="3072" width="8.88671875" style="247"/>
    <col min="3073" max="3073" width="38.44140625" style="247" customWidth="1"/>
    <col min="3074" max="3074" width="12.88671875" style="247" customWidth="1"/>
    <col min="3075" max="3139" width="7.6640625" style="247" customWidth="1"/>
    <col min="3140" max="3140" width="8.109375" style="247" bestFit="1" customWidth="1"/>
    <col min="3141" max="3154" width="7.6640625" style="247" customWidth="1"/>
    <col min="3155" max="3328" width="8.88671875" style="247"/>
    <col min="3329" max="3329" width="38.44140625" style="247" customWidth="1"/>
    <col min="3330" max="3330" width="12.88671875" style="247" customWidth="1"/>
    <col min="3331" max="3395" width="7.6640625" style="247" customWidth="1"/>
    <col min="3396" max="3396" width="8.109375" style="247" bestFit="1" customWidth="1"/>
    <col min="3397" max="3410" width="7.6640625" style="247" customWidth="1"/>
    <col min="3411" max="3584" width="8.88671875" style="247"/>
    <col min="3585" max="3585" width="38.44140625" style="247" customWidth="1"/>
    <col min="3586" max="3586" width="12.88671875" style="247" customWidth="1"/>
    <col min="3587" max="3651" width="7.6640625" style="247" customWidth="1"/>
    <col min="3652" max="3652" width="8.109375" style="247" bestFit="1" customWidth="1"/>
    <col min="3653" max="3666" width="7.6640625" style="247" customWidth="1"/>
    <col min="3667" max="3840" width="8.88671875" style="247"/>
    <col min="3841" max="3841" width="38.44140625" style="247" customWidth="1"/>
    <col min="3842" max="3842" width="12.88671875" style="247" customWidth="1"/>
    <col min="3843" max="3907" width="7.6640625" style="247" customWidth="1"/>
    <col min="3908" max="3908" width="8.109375" style="247" bestFit="1" customWidth="1"/>
    <col min="3909" max="3922" width="7.6640625" style="247" customWidth="1"/>
    <col min="3923" max="4096" width="8.88671875" style="247"/>
    <col min="4097" max="4097" width="38.44140625" style="247" customWidth="1"/>
    <col min="4098" max="4098" width="12.88671875" style="247" customWidth="1"/>
    <col min="4099" max="4163" width="7.6640625" style="247" customWidth="1"/>
    <col min="4164" max="4164" width="8.109375" style="247" bestFit="1" customWidth="1"/>
    <col min="4165" max="4178" width="7.6640625" style="247" customWidth="1"/>
    <col min="4179" max="4352" width="8.88671875" style="247"/>
    <col min="4353" max="4353" width="38.44140625" style="247" customWidth="1"/>
    <col min="4354" max="4354" width="12.88671875" style="247" customWidth="1"/>
    <col min="4355" max="4419" width="7.6640625" style="247" customWidth="1"/>
    <col min="4420" max="4420" width="8.109375" style="247" bestFit="1" customWidth="1"/>
    <col min="4421" max="4434" width="7.6640625" style="247" customWidth="1"/>
    <col min="4435" max="4608" width="8.88671875" style="247"/>
    <col min="4609" max="4609" width="38.44140625" style="247" customWidth="1"/>
    <col min="4610" max="4610" width="12.88671875" style="247" customWidth="1"/>
    <col min="4611" max="4675" width="7.6640625" style="247" customWidth="1"/>
    <col min="4676" max="4676" width="8.109375" style="247" bestFit="1" customWidth="1"/>
    <col min="4677" max="4690" width="7.6640625" style="247" customWidth="1"/>
    <col min="4691" max="4864" width="8.88671875" style="247"/>
    <col min="4865" max="4865" width="38.44140625" style="247" customWidth="1"/>
    <col min="4866" max="4866" width="12.88671875" style="247" customWidth="1"/>
    <col min="4867" max="4931" width="7.6640625" style="247" customWidth="1"/>
    <col min="4932" max="4932" width="8.109375" style="247" bestFit="1" customWidth="1"/>
    <col min="4933" max="4946" width="7.6640625" style="247" customWidth="1"/>
    <col min="4947" max="5120" width="8.88671875" style="247"/>
    <col min="5121" max="5121" width="38.44140625" style="247" customWidth="1"/>
    <col min="5122" max="5122" width="12.88671875" style="247" customWidth="1"/>
    <col min="5123" max="5187" width="7.6640625" style="247" customWidth="1"/>
    <col min="5188" max="5188" width="8.109375" style="247" bestFit="1" customWidth="1"/>
    <col min="5189" max="5202" width="7.6640625" style="247" customWidth="1"/>
    <col min="5203" max="5376" width="8.88671875" style="247"/>
    <col min="5377" max="5377" width="38.44140625" style="247" customWidth="1"/>
    <col min="5378" max="5378" width="12.88671875" style="247" customWidth="1"/>
    <col min="5379" max="5443" width="7.6640625" style="247" customWidth="1"/>
    <col min="5444" max="5444" width="8.109375" style="247" bestFit="1" customWidth="1"/>
    <col min="5445" max="5458" width="7.6640625" style="247" customWidth="1"/>
    <col min="5459" max="5632" width="8.88671875" style="247"/>
    <col min="5633" max="5633" width="38.44140625" style="247" customWidth="1"/>
    <col min="5634" max="5634" width="12.88671875" style="247" customWidth="1"/>
    <col min="5635" max="5699" width="7.6640625" style="247" customWidth="1"/>
    <col min="5700" max="5700" width="8.109375" style="247" bestFit="1" customWidth="1"/>
    <col min="5701" max="5714" width="7.6640625" style="247" customWidth="1"/>
    <col min="5715" max="5888" width="8.88671875" style="247"/>
    <col min="5889" max="5889" width="38.44140625" style="247" customWidth="1"/>
    <col min="5890" max="5890" width="12.88671875" style="247" customWidth="1"/>
    <col min="5891" max="5955" width="7.6640625" style="247" customWidth="1"/>
    <col min="5956" max="5956" width="8.109375" style="247" bestFit="1" customWidth="1"/>
    <col min="5957" max="5970" width="7.6640625" style="247" customWidth="1"/>
    <col min="5971" max="6144" width="8.88671875" style="247"/>
    <col min="6145" max="6145" width="38.44140625" style="247" customWidth="1"/>
    <col min="6146" max="6146" width="12.88671875" style="247" customWidth="1"/>
    <col min="6147" max="6211" width="7.6640625" style="247" customWidth="1"/>
    <col min="6212" max="6212" width="8.109375" style="247" bestFit="1" customWidth="1"/>
    <col min="6213" max="6226" width="7.6640625" style="247" customWidth="1"/>
    <col min="6227" max="6400" width="8.88671875" style="247"/>
    <col min="6401" max="6401" width="38.44140625" style="247" customWidth="1"/>
    <col min="6402" max="6402" width="12.88671875" style="247" customWidth="1"/>
    <col min="6403" max="6467" width="7.6640625" style="247" customWidth="1"/>
    <col min="6468" max="6468" width="8.109375" style="247" bestFit="1" customWidth="1"/>
    <col min="6469" max="6482" width="7.6640625" style="247" customWidth="1"/>
    <col min="6483" max="6656" width="8.88671875" style="247"/>
    <col min="6657" max="6657" width="38.44140625" style="247" customWidth="1"/>
    <col min="6658" max="6658" width="12.88671875" style="247" customWidth="1"/>
    <col min="6659" max="6723" width="7.6640625" style="247" customWidth="1"/>
    <col min="6724" max="6724" width="8.109375" style="247" bestFit="1" customWidth="1"/>
    <col min="6725" max="6738" width="7.6640625" style="247" customWidth="1"/>
    <col min="6739" max="6912" width="8.88671875" style="247"/>
    <col min="6913" max="6913" width="38.44140625" style="247" customWidth="1"/>
    <col min="6914" max="6914" width="12.88671875" style="247" customWidth="1"/>
    <col min="6915" max="6979" width="7.6640625" style="247" customWidth="1"/>
    <col min="6980" max="6980" width="8.109375" style="247" bestFit="1" customWidth="1"/>
    <col min="6981" max="6994" width="7.6640625" style="247" customWidth="1"/>
    <col min="6995" max="7168" width="8.88671875" style="247"/>
    <col min="7169" max="7169" width="38.44140625" style="247" customWidth="1"/>
    <col min="7170" max="7170" width="12.88671875" style="247" customWidth="1"/>
    <col min="7171" max="7235" width="7.6640625" style="247" customWidth="1"/>
    <col min="7236" max="7236" width="8.109375" style="247" bestFit="1" customWidth="1"/>
    <col min="7237" max="7250" width="7.6640625" style="247" customWidth="1"/>
    <col min="7251" max="7424" width="8.88671875" style="247"/>
    <col min="7425" max="7425" width="38.44140625" style="247" customWidth="1"/>
    <col min="7426" max="7426" width="12.88671875" style="247" customWidth="1"/>
    <col min="7427" max="7491" width="7.6640625" style="247" customWidth="1"/>
    <col min="7492" max="7492" width="8.109375" style="247" bestFit="1" customWidth="1"/>
    <col min="7493" max="7506" width="7.6640625" style="247" customWidth="1"/>
    <col min="7507" max="7680" width="8.88671875" style="247"/>
    <col min="7681" max="7681" width="38.44140625" style="247" customWidth="1"/>
    <col min="7682" max="7682" width="12.88671875" style="247" customWidth="1"/>
    <col min="7683" max="7747" width="7.6640625" style="247" customWidth="1"/>
    <col min="7748" max="7748" width="8.109375" style="247" bestFit="1" customWidth="1"/>
    <col min="7749" max="7762" width="7.6640625" style="247" customWidth="1"/>
    <col min="7763" max="7936" width="8.88671875" style="247"/>
    <col min="7937" max="7937" width="38.44140625" style="247" customWidth="1"/>
    <col min="7938" max="7938" width="12.88671875" style="247" customWidth="1"/>
    <col min="7939" max="8003" width="7.6640625" style="247" customWidth="1"/>
    <col min="8004" max="8004" width="8.109375" style="247" bestFit="1" customWidth="1"/>
    <col min="8005" max="8018" width="7.6640625" style="247" customWidth="1"/>
    <col min="8019" max="8192" width="8.88671875" style="247"/>
    <col min="8193" max="8193" width="38.44140625" style="247" customWidth="1"/>
    <col min="8194" max="8194" width="12.88671875" style="247" customWidth="1"/>
    <col min="8195" max="8259" width="7.6640625" style="247" customWidth="1"/>
    <col min="8260" max="8260" width="8.109375" style="247" bestFit="1" customWidth="1"/>
    <col min="8261" max="8274" width="7.6640625" style="247" customWidth="1"/>
    <col min="8275" max="8448" width="8.88671875" style="247"/>
    <col min="8449" max="8449" width="38.44140625" style="247" customWidth="1"/>
    <col min="8450" max="8450" width="12.88671875" style="247" customWidth="1"/>
    <col min="8451" max="8515" width="7.6640625" style="247" customWidth="1"/>
    <col min="8516" max="8516" width="8.109375" style="247" bestFit="1" customWidth="1"/>
    <col min="8517" max="8530" width="7.6640625" style="247" customWidth="1"/>
    <col min="8531" max="8704" width="8.88671875" style="247"/>
    <col min="8705" max="8705" width="38.44140625" style="247" customWidth="1"/>
    <col min="8706" max="8706" width="12.88671875" style="247" customWidth="1"/>
    <col min="8707" max="8771" width="7.6640625" style="247" customWidth="1"/>
    <col min="8772" max="8772" width="8.109375" style="247" bestFit="1" customWidth="1"/>
    <col min="8773" max="8786" width="7.6640625" style="247" customWidth="1"/>
    <col min="8787" max="8960" width="8.88671875" style="247"/>
    <col min="8961" max="8961" width="38.44140625" style="247" customWidth="1"/>
    <col min="8962" max="8962" width="12.88671875" style="247" customWidth="1"/>
    <col min="8963" max="9027" width="7.6640625" style="247" customWidth="1"/>
    <col min="9028" max="9028" width="8.109375" style="247" bestFit="1" customWidth="1"/>
    <col min="9029" max="9042" width="7.6640625" style="247" customWidth="1"/>
    <col min="9043" max="9216" width="8.88671875" style="247"/>
    <col min="9217" max="9217" width="38.44140625" style="247" customWidth="1"/>
    <col min="9218" max="9218" width="12.88671875" style="247" customWidth="1"/>
    <col min="9219" max="9283" width="7.6640625" style="247" customWidth="1"/>
    <col min="9284" max="9284" width="8.109375" style="247" bestFit="1" customWidth="1"/>
    <col min="9285" max="9298" width="7.6640625" style="247" customWidth="1"/>
    <col min="9299" max="9472" width="8.88671875" style="247"/>
    <col min="9473" max="9473" width="38.44140625" style="247" customWidth="1"/>
    <col min="9474" max="9474" width="12.88671875" style="247" customWidth="1"/>
    <col min="9475" max="9539" width="7.6640625" style="247" customWidth="1"/>
    <col min="9540" max="9540" width="8.109375" style="247" bestFit="1" customWidth="1"/>
    <col min="9541" max="9554" width="7.6640625" style="247" customWidth="1"/>
    <col min="9555" max="9728" width="8.88671875" style="247"/>
    <col min="9729" max="9729" width="38.44140625" style="247" customWidth="1"/>
    <col min="9730" max="9730" width="12.88671875" style="247" customWidth="1"/>
    <col min="9731" max="9795" width="7.6640625" style="247" customWidth="1"/>
    <col min="9796" max="9796" width="8.109375" style="247" bestFit="1" customWidth="1"/>
    <col min="9797" max="9810" width="7.6640625" style="247" customWidth="1"/>
    <col min="9811" max="9984" width="8.88671875" style="247"/>
    <col min="9985" max="9985" width="38.44140625" style="247" customWidth="1"/>
    <col min="9986" max="9986" width="12.88671875" style="247" customWidth="1"/>
    <col min="9987" max="10051" width="7.6640625" style="247" customWidth="1"/>
    <col min="10052" max="10052" width="8.109375" style="247" bestFit="1" customWidth="1"/>
    <col min="10053" max="10066" width="7.6640625" style="247" customWidth="1"/>
    <col min="10067" max="10240" width="8.88671875" style="247"/>
    <col min="10241" max="10241" width="38.44140625" style="247" customWidth="1"/>
    <col min="10242" max="10242" width="12.88671875" style="247" customWidth="1"/>
    <col min="10243" max="10307" width="7.6640625" style="247" customWidth="1"/>
    <col min="10308" max="10308" width="8.109375" style="247" bestFit="1" customWidth="1"/>
    <col min="10309" max="10322" width="7.6640625" style="247" customWidth="1"/>
    <col min="10323" max="10496" width="8.88671875" style="247"/>
    <col min="10497" max="10497" width="38.44140625" style="247" customWidth="1"/>
    <col min="10498" max="10498" width="12.88671875" style="247" customWidth="1"/>
    <col min="10499" max="10563" width="7.6640625" style="247" customWidth="1"/>
    <col min="10564" max="10564" width="8.109375" style="247" bestFit="1" customWidth="1"/>
    <col min="10565" max="10578" width="7.6640625" style="247" customWidth="1"/>
    <col min="10579" max="10752" width="8.88671875" style="247"/>
    <col min="10753" max="10753" width="38.44140625" style="247" customWidth="1"/>
    <col min="10754" max="10754" width="12.88671875" style="247" customWidth="1"/>
    <col min="10755" max="10819" width="7.6640625" style="247" customWidth="1"/>
    <col min="10820" max="10820" width="8.109375" style="247" bestFit="1" customWidth="1"/>
    <col min="10821" max="10834" width="7.6640625" style="247" customWidth="1"/>
    <col min="10835" max="11008" width="8.88671875" style="247"/>
    <col min="11009" max="11009" width="38.44140625" style="247" customWidth="1"/>
    <col min="11010" max="11010" width="12.88671875" style="247" customWidth="1"/>
    <col min="11011" max="11075" width="7.6640625" style="247" customWidth="1"/>
    <col min="11076" max="11076" width="8.109375" style="247" bestFit="1" customWidth="1"/>
    <col min="11077" max="11090" width="7.6640625" style="247" customWidth="1"/>
    <col min="11091" max="11264" width="8.88671875" style="247"/>
    <col min="11265" max="11265" width="38.44140625" style="247" customWidth="1"/>
    <col min="11266" max="11266" width="12.88671875" style="247" customWidth="1"/>
    <col min="11267" max="11331" width="7.6640625" style="247" customWidth="1"/>
    <col min="11332" max="11332" width="8.109375" style="247" bestFit="1" customWidth="1"/>
    <col min="11333" max="11346" width="7.6640625" style="247" customWidth="1"/>
    <col min="11347" max="11520" width="8.88671875" style="247"/>
    <col min="11521" max="11521" width="38.44140625" style="247" customWidth="1"/>
    <col min="11522" max="11522" width="12.88671875" style="247" customWidth="1"/>
    <col min="11523" max="11587" width="7.6640625" style="247" customWidth="1"/>
    <col min="11588" max="11588" width="8.109375" style="247" bestFit="1" customWidth="1"/>
    <col min="11589" max="11602" width="7.6640625" style="247" customWidth="1"/>
    <col min="11603" max="11776" width="8.88671875" style="247"/>
    <col min="11777" max="11777" width="38.44140625" style="247" customWidth="1"/>
    <col min="11778" max="11778" width="12.88671875" style="247" customWidth="1"/>
    <col min="11779" max="11843" width="7.6640625" style="247" customWidth="1"/>
    <col min="11844" max="11844" width="8.109375" style="247" bestFit="1" customWidth="1"/>
    <col min="11845" max="11858" width="7.6640625" style="247" customWidth="1"/>
    <col min="11859" max="12032" width="8.88671875" style="247"/>
    <col min="12033" max="12033" width="38.44140625" style="247" customWidth="1"/>
    <col min="12034" max="12034" width="12.88671875" style="247" customWidth="1"/>
    <col min="12035" max="12099" width="7.6640625" style="247" customWidth="1"/>
    <col min="12100" max="12100" width="8.109375" style="247" bestFit="1" customWidth="1"/>
    <col min="12101" max="12114" width="7.6640625" style="247" customWidth="1"/>
    <col min="12115" max="12288" width="8.88671875" style="247"/>
    <col min="12289" max="12289" width="38.44140625" style="247" customWidth="1"/>
    <col min="12290" max="12290" width="12.88671875" style="247" customWidth="1"/>
    <col min="12291" max="12355" width="7.6640625" style="247" customWidth="1"/>
    <col min="12356" max="12356" width="8.109375" style="247" bestFit="1" customWidth="1"/>
    <col min="12357" max="12370" width="7.6640625" style="247" customWidth="1"/>
    <col min="12371" max="12544" width="8.88671875" style="247"/>
    <col min="12545" max="12545" width="38.44140625" style="247" customWidth="1"/>
    <col min="12546" max="12546" width="12.88671875" style="247" customWidth="1"/>
    <col min="12547" max="12611" width="7.6640625" style="247" customWidth="1"/>
    <col min="12612" max="12612" width="8.109375" style="247" bestFit="1" customWidth="1"/>
    <col min="12613" max="12626" width="7.6640625" style="247" customWidth="1"/>
    <col min="12627" max="12800" width="8.88671875" style="247"/>
    <col min="12801" max="12801" width="38.44140625" style="247" customWidth="1"/>
    <col min="12802" max="12802" width="12.88671875" style="247" customWidth="1"/>
    <col min="12803" max="12867" width="7.6640625" style="247" customWidth="1"/>
    <col min="12868" max="12868" width="8.109375" style="247" bestFit="1" customWidth="1"/>
    <col min="12869" max="12882" width="7.6640625" style="247" customWidth="1"/>
    <col min="12883" max="13056" width="8.88671875" style="247"/>
    <col min="13057" max="13057" width="38.44140625" style="247" customWidth="1"/>
    <col min="13058" max="13058" width="12.88671875" style="247" customWidth="1"/>
    <col min="13059" max="13123" width="7.6640625" style="247" customWidth="1"/>
    <col min="13124" max="13124" width="8.109375" style="247" bestFit="1" customWidth="1"/>
    <col min="13125" max="13138" width="7.6640625" style="247" customWidth="1"/>
    <col min="13139" max="13312" width="8.88671875" style="247"/>
    <col min="13313" max="13313" width="38.44140625" style="247" customWidth="1"/>
    <col min="13314" max="13314" width="12.88671875" style="247" customWidth="1"/>
    <col min="13315" max="13379" width="7.6640625" style="247" customWidth="1"/>
    <col min="13380" max="13380" width="8.109375" style="247" bestFit="1" customWidth="1"/>
    <col min="13381" max="13394" width="7.6640625" style="247" customWidth="1"/>
    <col min="13395" max="13568" width="8.88671875" style="247"/>
    <col min="13569" max="13569" width="38.44140625" style="247" customWidth="1"/>
    <col min="13570" max="13570" width="12.88671875" style="247" customWidth="1"/>
    <col min="13571" max="13635" width="7.6640625" style="247" customWidth="1"/>
    <col min="13636" max="13636" width="8.109375" style="247" bestFit="1" customWidth="1"/>
    <col min="13637" max="13650" width="7.6640625" style="247" customWidth="1"/>
    <col min="13651" max="13824" width="8.88671875" style="247"/>
    <col min="13825" max="13825" width="38.44140625" style="247" customWidth="1"/>
    <col min="13826" max="13826" width="12.88671875" style="247" customWidth="1"/>
    <col min="13827" max="13891" width="7.6640625" style="247" customWidth="1"/>
    <col min="13892" max="13892" width="8.109375" style="247" bestFit="1" customWidth="1"/>
    <col min="13893" max="13906" width="7.6640625" style="247" customWidth="1"/>
    <col min="13907" max="14080" width="8.88671875" style="247"/>
    <col min="14081" max="14081" width="38.44140625" style="247" customWidth="1"/>
    <col min="14082" max="14082" width="12.88671875" style="247" customWidth="1"/>
    <col min="14083" max="14147" width="7.6640625" style="247" customWidth="1"/>
    <col min="14148" max="14148" width="8.109375" style="247" bestFit="1" customWidth="1"/>
    <col min="14149" max="14162" width="7.6640625" style="247" customWidth="1"/>
    <col min="14163" max="14336" width="8.88671875" style="247"/>
    <col min="14337" max="14337" width="38.44140625" style="247" customWidth="1"/>
    <col min="14338" max="14338" width="12.88671875" style="247" customWidth="1"/>
    <col min="14339" max="14403" width="7.6640625" style="247" customWidth="1"/>
    <col min="14404" max="14404" width="8.109375" style="247" bestFit="1" customWidth="1"/>
    <col min="14405" max="14418" width="7.6640625" style="247" customWidth="1"/>
    <col min="14419" max="14592" width="8.88671875" style="247"/>
    <col min="14593" max="14593" width="38.44140625" style="247" customWidth="1"/>
    <col min="14594" max="14594" width="12.88671875" style="247" customWidth="1"/>
    <col min="14595" max="14659" width="7.6640625" style="247" customWidth="1"/>
    <col min="14660" max="14660" width="8.109375" style="247" bestFit="1" customWidth="1"/>
    <col min="14661" max="14674" width="7.6640625" style="247" customWidth="1"/>
    <col min="14675" max="14848" width="8.88671875" style="247"/>
    <col min="14849" max="14849" width="38.44140625" style="247" customWidth="1"/>
    <col min="14850" max="14850" width="12.88671875" style="247" customWidth="1"/>
    <col min="14851" max="14915" width="7.6640625" style="247" customWidth="1"/>
    <col min="14916" max="14916" width="8.109375" style="247" bestFit="1" customWidth="1"/>
    <col min="14917" max="14930" width="7.6640625" style="247" customWidth="1"/>
    <col min="14931" max="15104" width="8.88671875" style="247"/>
    <col min="15105" max="15105" width="38.44140625" style="247" customWidth="1"/>
    <col min="15106" max="15106" width="12.88671875" style="247" customWidth="1"/>
    <col min="15107" max="15171" width="7.6640625" style="247" customWidth="1"/>
    <col min="15172" max="15172" width="8.109375" style="247" bestFit="1" customWidth="1"/>
    <col min="15173" max="15186" width="7.6640625" style="247" customWidth="1"/>
    <col min="15187" max="15360" width="8.88671875" style="247"/>
    <col min="15361" max="15361" width="38.44140625" style="247" customWidth="1"/>
    <col min="15362" max="15362" width="12.88671875" style="247" customWidth="1"/>
    <col min="15363" max="15427" width="7.6640625" style="247" customWidth="1"/>
    <col min="15428" max="15428" width="8.109375" style="247" bestFit="1" customWidth="1"/>
    <col min="15429" max="15442" width="7.6640625" style="247" customWidth="1"/>
    <col min="15443" max="15616" width="8.88671875" style="247"/>
    <col min="15617" max="15617" width="38.44140625" style="247" customWidth="1"/>
    <col min="15618" max="15618" width="12.88671875" style="247" customWidth="1"/>
    <col min="15619" max="15683" width="7.6640625" style="247" customWidth="1"/>
    <col min="15684" max="15684" width="8.109375" style="247" bestFit="1" customWidth="1"/>
    <col min="15685" max="15698" width="7.6640625" style="247" customWidth="1"/>
    <col min="15699" max="15872" width="8.88671875" style="247"/>
    <col min="15873" max="15873" width="38.44140625" style="247" customWidth="1"/>
    <col min="15874" max="15874" width="12.88671875" style="247" customWidth="1"/>
    <col min="15875" max="15939" width="7.6640625" style="247" customWidth="1"/>
    <col min="15940" max="15940" width="8.109375" style="247" bestFit="1" customWidth="1"/>
    <col min="15941" max="15954" width="7.6640625" style="247" customWidth="1"/>
    <col min="15955" max="16128" width="8.88671875" style="247"/>
    <col min="16129" max="16129" width="38.44140625" style="247" customWidth="1"/>
    <col min="16130" max="16130" width="12.88671875" style="247" customWidth="1"/>
    <col min="16131" max="16195" width="7.6640625" style="247" customWidth="1"/>
    <col min="16196" max="16196" width="8.109375" style="247" bestFit="1" customWidth="1"/>
    <col min="16197" max="16210" width="7.6640625" style="247" customWidth="1"/>
    <col min="16211" max="16384" width="8.88671875" style="247"/>
  </cols>
  <sheetData>
    <row r="1" spans="1:87" ht="17.399999999999999">
      <c r="A1" s="245" t="s">
        <v>160</v>
      </c>
      <c r="B1" s="246"/>
    </row>
    <row r="2" spans="1:87" ht="15.6">
      <c r="A2" s="248" t="s">
        <v>161</v>
      </c>
      <c r="B2" s="249"/>
    </row>
    <row r="3" spans="1:87" ht="14.4" thickBot="1">
      <c r="A3" s="250" t="s">
        <v>162</v>
      </c>
      <c r="B3" s="251"/>
    </row>
    <row r="6" spans="1:87">
      <c r="BM6" s="253" t="s">
        <v>163</v>
      </c>
      <c r="BN6" s="253" t="s">
        <v>163</v>
      </c>
      <c r="BO6" s="253" t="s">
        <v>163</v>
      </c>
      <c r="BP6" s="253" t="s">
        <v>163</v>
      </c>
      <c r="BQ6" s="254" t="s">
        <v>164</v>
      </c>
      <c r="BR6" s="254" t="s">
        <v>164</v>
      </c>
      <c r="BS6" s="254" t="s">
        <v>164</v>
      </c>
      <c r="BT6" s="254" t="s">
        <v>164</v>
      </c>
      <c r="BU6" s="255" t="s">
        <v>165</v>
      </c>
      <c r="BV6" s="255" t="s">
        <v>165</v>
      </c>
      <c r="BW6" s="255" t="s">
        <v>165</v>
      </c>
      <c r="BX6" s="255" t="s">
        <v>165</v>
      </c>
      <c r="BY6" s="256" t="s">
        <v>166</v>
      </c>
      <c r="BZ6" s="256" t="s">
        <v>166</v>
      </c>
      <c r="CA6" s="256" t="s">
        <v>166</v>
      </c>
      <c r="CB6" s="256" t="s">
        <v>166</v>
      </c>
    </row>
    <row r="7" spans="1:87" s="252" customFormat="1">
      <c r="B7" s="252" t="s">
        <v>167</v>
      </c>
      <c r="C7" s="257" t="s">
        <v>168</v>
      </c>
      <c r="D7" s="257" t="s">
        <v>169</v>
      </c>
      <c r="E7" s="257" t="s">
        <v>170</v>
      </c>
      <c r="F7" s="257" t="s">
        <v>171</v>
      </c>
      <c r="G7" s="257" t="s">
        <v>172</v>
      </c>
      <c r="H7" s="257" t="s">
        <v>173</v>
      </c>
      <c r="I7" s="257" t="s">
        <v>174</v>
      </c>
      <c r="J7" s="257" t="s">
        <v>175</v>
      </c>
      <c r="K7" s="257" t="s">
        <v>176</v>
      </c>
      <c r="L7" s="257" t="s">
        <v>177</v>
      </c>
      <c r="M7" s="257" t="s">
        <v>178</v>
      </c>
      <c r="N7" s="257" t="s">
        <v>179</v>
      </c>
      <c r="O7" s="257" t="s">
        <v>180</v>
      </c>
      <c r="P7" s="257" t="s">
        <v>181</v>
      </c>
      <c r="Q7" s="257" t="s">
        <v>182</v>
      </c>
      <c r="R7" s="257" t="s">
        <v>183</v>
      </c>
      <c r="S7" s="257" t="s">
        <v>184</v>
      </c>
      <c r="T7" s="257" t="s">
        <v>185</v>
      </c>
      <c r="U7" s="257" t="s">
        <v>186</v>
      </c>
      <c r="V7" s="257" t="s">
        <v>187</v>
      </c>
      <c r="W7" s="257" t="s">
        <v>188</v>
      </c>
      <c r="X7" s="257" t="s">
        <v>189</v>
      </c>
      <c r="Y7" s="257" t="s">
        <v>190</v>
      </c>
      <c r="Z7" s="257" t="s">
        <v>191</v>
      </c>
      <c r="AA7" s="257" t="s">
        <v>192</v>
      </c>
      <c r="AB7" s="257" t="s">
        <v>193</v>
      </c>
      <c r="AC7" s="257" t="s">
        <v>194</v>
      </c>
      <c r="AD7" s="257" t="s">
        <v>195</v>
      </c>
      <c r="AE7" s="257" t="s">
        <v>196</v>
      </c>
      <c r="AF7" s="257" t="s">
        <v>197</v>
      </c>
      <c r="AG7" s="257" t="s">
        <v>198</v>
      </c>
      <c r="AH7" s="257" t="s">
        <v>199</v>
      </c>
      <c r="AI7" s="257" t="s">
        <v>200</v>
      </c>
      <c r="AJ7" s="257" t="s">
        <v>201</v>
      </c>
      <c r="AK7" s="257" t="s">
        <v>202</v>
      </c>
      <c r="AL7" s="257" t="s">
        <v>203</v>
      </c>
      <c r="AM7" s="257" t="s">
        <v>204</v>
      </c>
      <c r="AN7" s="257" t="s">
        <v>205</v>
      </c>
      <c r="AO7" s="257" t="s">
        <v>206</v>
      </c>
      <c r="AP7" s="257" t="s">
        <v>207</v>
      </c>
      <c r="AQ7" s="257" t="s">
        <v>208</v>
      </c>
      <c r="AR7" s="257" t="s">
        <v>209</v>
      </c>
      <c r="AS7" s="257" t="s">
        <v>210</v>
      </c>
      <c r="AT7" s="257" t="s">
        <v>211</v>
      </c>
      <c r="AU7" s="252" t="s">
        <v>212</v>
      </c>
      <c r="AV7" s="252" t="s">
        <v>213</v>
      </c>
      <c r="AW7" s="252" t="s">
        <v>214</v>
      </c>
      <c r="AX7" s="252" t="s">
        <v>215</v>
      </c>
      <c r="AY7" s="252" t="s">
        <v>216</v>
      </c>
      <c r="AZ7" s="252" t="s">
        <v>217</v>
      </c>
      <c r="BA7" s="252" t="s">
        <v>218</v>
      </c>
      <c r="BB7" s="252" t="s">
        <v>219</v>
      </c>
      <c r="BC7" s="252" t="s">
        <v>220</v>
      </c>
      <c r="BD7" s="252" t="s">
        <v>221</v>
      </c>
      <c r="BE7" s="252" t="s">
        <v>222</v>
      </c>
      <c r="BF7" s="252" t="s">
        <v>223</v>
      </c>
      <c r="BG7" s="252" t="s">
        <v>224</v>
      </c>
      <c r="BH7" s="252" t="s">
        <v>225</v>
      </c>
      <c r="BI7" s="252" t="s">
        <v>226</v>
      </c>
      <c r="BJ7" s="252" t="s">
        <v>227</v>
      </c>
      <c r="BK7" s="252" t="s">
        <v>228</v>
      </c>
      <c r="BL7" s="252" t="s">
        <v>229</v>
      </c>
      <c r="BM7" s="252" t="s">
        <v>230</v>
      </c>
      <c r="BN7" s="252" t="s">
        <v>231</v>
      </c>
      <c r="BO7" s="252" t="s">
        <v>232</v>
      </c>
      <c r="BP7" s="252" t="s">
        <v>233</v>
      </c>
      <c r="BQ7" s="252" t="s">
        <v>234</v>
      </c>
      <c r="BR7" s="252" t="s">
        <v>235</v>
      </c>
      <c r="BS7" s="252" t="s">
        <v>236</v>
      </c>
      <c r="BT7" s="252" t="s">
        <v>237</v>
      </c>
      <c r="BU7" s="252" t="s">
        <v>238</v>
      </c>
      <c r="BV7" s="252" t="s">
        <v>239</v>
      </c>
      <c r="BW7" s="252" t="s">
        <v>240</v>
      </c>
      <c r="BX7" s="252" t="s">
        <v>241</v>
      </c>
      <c r="BY7" s="252" t="s">
        <v>242</v>
      </c>
      <c r="BZ7" s="252" t="s">
        <v>243</v>
      </c>
      <c r="CA7" s="252" t="s">
        <v>244</v>
      </c>
      <c r="CB7" s="252" t="s">
        <v>245</v>
      </c>
      <c r="CC7" s="252" t="s">
        <v>246</v>
      </c>
      <c r="CD7" s="252" t="s">
        <v>247</v>
      </c>
      <c r="CE7" s="252" t="s">
        <v>248</v>
      </c>
      <c r="CF7" s="252" t="s">
        <v>249</v>
      </c>
      <c r="CG7" s="252" t="s">
        <v>250</v>
      </c>
      <c r="CH7" s="252" t="s">
        <v>251</v>
      </c>
      <c r="CI7" s="252" t="s">
        <v>252</v>
      </c>
    </row>
    <row r="8" spans="1:87">
      <c r="A8" s="252" t="s">
        <v>253</v>
      </c>
      <c r="B8" s="252" t="s">
        <v>254</v>
      </c>
      <c r="C8" s="258">
        <v>2.0346113979326601</v>
      </c>
      <c r="D8" s="258">
        <v>2.0596527307169299</v>
      </c>
      <c r="E8" s="258">
        <v>2.0647060376300099</v>
      </c>
      <c r="F8" s="258">
        <v>2.0867602850429501</v>
      </c>
      <c r="G8" s="258">
        <v>2.10441482217594</v>
      </c>
      <c r="H8" s="258">
        <v>2.11471520481305</v>
      </c>
      <c r="I8" s="258">
        <v>2.1510993421160198</v>
      </c>
      <c r="J8" s="258">
        <v>2.1700303498167899</v>
      </c>
      <c r="K8" s="258">
        <v>2.1872092285050102</v>
      </c>
      <c r="L8" s="258">
        <v>2.2125396597183</v>
      </c>
      <c r="M8" s="258">
        <v>2.2351373991849601</v>
      </c>
      <c r="N8" s="258">
        <v>2.22048181639967</v>
      </c>
      <c r="O8" s="258">
        <v>2.2320116322918802</v>
      </c>
      <c r="P8" s="258">
        <v>2.25830972721704</v>
      </c>
      <c r="Q8" s="258">
        <v>2.27564533893606</v>
      </c>
      <c r="R8" s="258">
        <v>2.3021267451182101</v>
      </c>
      <c r="S8" s="258">
        <v>2.3193678221698799</v>
      </c>
      <c r="T8" s="258">
        <v>2.3630887401329401</v>
      </c>
      <c r="U8" s="258">
        <v>2.4040183268764199</v>
      </c>
      <c r="V8" s="258">
        <v>2.3508869392328702</v>
      </c>
      <c r="W8" s="258">
        <v>2.3397875662991998</v>
      </c>
      <c r="X8" s="258">
        <v>2.3463321773464698</v>
      </c>
      <c r="Y8" s="258">
        <v>2.3660208299322401</v>
      </c>
      <c r="Z8" s="258">
        <v>2.38072555635337</v>
      </c>
      <c r="AA8" s="258">
        <v>2.3786814788333301</v>
      </c>
      <c r="AB8" s="258">
        <v>2.3833628185945601</v>
      </c>
      <c r="AC8" s="258">
        <v>2.39782738150081</v>
      </c>
      <c r="AD8" s="258">
        <v>2.4216832770124701</v>
      </c>
      <c r="AE8" s="258">
        <v>2.4317461490191898</v>
      </c>
      <c r="AF8" s="258">
        <v>2.4769476627146898</v>
      </c>
      <c r="AG8" s="258">
        <v>2.4884783993884501</v>
      </c>
      <c r="AH8" s="258">
        <v>2.4969456869742301</v>
      </c>
      <c r="AI8" s="258">
        <v>2.5131764836174102</v>
      </c>
      <c r="AJ8" s="258">
        <v>2.5194129138440999</v>
      </c>
      <c r="AK8" s="258">
        <v>2.5296022010905101</v>
      </c>
      <c r="AL8" s="258">
        <v>2.55014674095177</v>
      </c>
      <c r="AM8" s="258">
        <v>2.55727771276656</v>
      </c>
      <c r="AN8" s="258">
        <v>2.5546180799215898</v>
      </c>
      <c r="AO8" s="258">
        <v>2.5737223597019399</v>
      </c>
      <c r="AP8" s="258">
        <v>2.5882577711185202</v>
      </c>
      <c r="AQ8" s="258">
        <v>2.59690193466492</v>
      </c>
      <c r="AR8" s="258">
        <v>2.60782686879682</v>
      </c>
      <c r="AS8" s="258">
        <v>2.6142506250731801</v>
      </c>
      <c r="AT8" s="258">
        <v>2.61661513719574</v>
      </c>
      <c r="AU8" s="258">
        <v>2.61186751422043</v>
      </c>
      <c r="AV8" s="258">
        <v>2.6225716857565202</v>
      </c>
      <c r="AW8" s="258">
        <v>2.61918012339319</v>
      </c>
      <c r="AX8" s="258">
        <v>2.62606071140064</v>
      </c>
      <c r="AY8" s="258">
        <v>2.6197019660963399</v>
      </c>
      <c r="AZ8" s="258">
        <v>2.6412980148257699</v>
      </c>
      <c r="BA8" s="258">
        <v>2.6622434334046901</v>
      </c>
      <c r="BB8" s="258">
        <v>2.67697032006182</v>
      </c>
      <c r="BC8" s="258">
        <v>2.69098591634374</v>
      </c>
      <c r="BD8" s="258">
        <v>2.6945884256758399</v>
      </c>
      <c r="BE8" s="258">
        <v>2.7069727936502899</v>
      </c>
      <c r="BF8" s="258">
        <v>2.72016803750495</v>
      </c>
      <c r="BG8" s="258">
        <v>2.7569818623248801</v>
      </c>
      <c r="BH8" s="258">
        <v>2.7703481242308801</v>
      </c>
      <c r="BI8" s="258">
        <v>2.7761821562378302</v>
      </c>
      <c r="BJ8" s="258">
        <v>2.7882443573554299</v>
      </c>
      <c r="BK8" s="258">
        <v>2.8008154324344998</v>
      </c>
      <c r="BL8" s="258">
        <v>2.8122629827835901</v>
      </c>
      <c r="BM8" s="258">
        <v>2.82670971159797</v>
      </c>
      <c r="BN8" s="258">
        <v>2.8407624221418502</v>
      </c>
      <c r="BO8" s="258">
        <v>2.8524451414889902</v>
      </c>
      <c r="BP8" s="258">
        <v>2.8068865147183502</v>
      </c>
      <c r="BQ8" s="258">
        <v>2.8339048270665099</v>
      </c>
      <c r="BR8" s="258">
        <v>2.8566125197244001</v>
      </c>
      <c r="BS8" s="258">
        <v>2.8745779629897301</v>
      </c>
      <c r="BT8" s="258">
        <v>2.8911172906433</v>
      </c>
      <c r="BU8" s="258">
        <v>2.9074342618909101</v>
      </c>
      <c r="BV8" s="258">
        <v>2.92404361040869</v>
      </c>
      <c r="BW8" s="258">
        <v>2.9454748618216899</v>
      </c>
      <c r="BX8" s="258">
        <v>2.96736156173443</v>
      </c>
      <c r="BY8" s="258">
        <v>2.9925924601287002</v>
      </c>
      <c r="BZ8" s="258">
        <v>3.01635537634772</v>
      </c>
      <c r="CA8" s="258">
        <v>3.0377905218009502</v>
      </c>
      <c r="CB8" s="258">
        <v>3.05548519662897</v>
      </c>
      <c r="CC8" s="258">
        <v>3.07379933713599</v>
      </c>
      <c r="CD8" s="258">
        <v>3.09268940817564</v>
      </c>
      <c r="CE8" s="258">
        <v>3.1120001257908299</v>
      </c>
      <c r="CF8" s="258">
        <v>3.1321186158587802</v>
      </c>
      <c r="CG8" s="258">
        <v>3.1520557224454402</v>
      </c>
      <c r="CH8" s="258">
        <v>3.1715827744427898</v>
      </c>
    </row>
    <row r="9" spans="1:87">
      <c r="A9" s="252" t="s">
        <v>255</v>
      </c>
      <c r="B9" s="252" t="s">
        <v>256</v>
      </c>
      <c r="C9" s="258">
        <v>2.0346113979326601</v>
      </c>
      <c r="D9" s="258">
        <v>2.0596527307169299</v>
      </c>
      <c r="E9" s="258">
        <v>2.0647060376300099</v>
      </c>
      <c r="F9" s="258">
        <v>2.0867602850429501</v>
      </c>
      <c r="G9" s="258">
        <v>2.10441482217594</v>
      </c>
      <c r="H9" s="258">
        <v>2.11471520481305</v>
      </c>
      <c r="I9" s="258">
        <v>2.1510993421160198</v>
      </c>
      <c r="J9" s="258">
        <v>2.1700303498167899</v>
      </c>
      <c r="K9" s="258">
        <v>2.1872092285050102</v>
      </c>
      <c r="L9" s="258">
        <v>2.2125396597183</v>
      </c>
      <c r="M9" s="258">
        <v>2.2351373991849601</v>
      </c>
      <c r="N9" s="258">
        <v>2.22048181639967</v>
      </c>
      <c r="O9" s="258">
        <v>2.2320116322918802</v>
      </c>
      <c r="P9" s="258">
        <v>2.25830972721704</v>
      </c>
      <c r="Q9" s="258">
        <v>2.27564533893606</v>
      </c>
      <c r="R9" s="258">
        <v>2.3021267451182101</v>
      </c>
      <c r="S9" s="258">
        <v>2.3193678221698799</v>
      </c>
      <c r="T9" s="258">
        <v>2.3630887401329401</v>
      </c>
      <c r="U9" s="258">
        <v>2.4040183268764199</v>
      </c>
      <c r="V9" s="258">
        <v>2.3508869392328702</v>
      </c>
      <c r="W9" s="258">
        <v>2.3397875662991998</v>
      </c>
      <c r="X9" s="258">
        <v>2.3463321773464698</v>
      </c>
      <c r="Y9" s="258">
        <v>2.3660208299322401</v>
      </c>
      <c r="Z9" s="258">
        <v>2.38072555635337</v>
      </c>
      <c r="AA9" s="258">
        <v>2.3786814788333301</v>
      </c>
      <c r="AB9" s="258">
        <v>2.3833628185945601</v>
      </c>
      <c r="AC9" s="258">
        <v>2.39782738150081</v>
      </c>
      <c r="AD9" s="258">
        <v>2.4216832770124701</v>
      </c>
      <c r="AE9" s="258">
        <v>2.4317461490191898</v>
      </c>
      <c r="AF9" s="258">
        <v>2.4769476627146898</v>
      </c>
      <c r="AG9" s="258">
        <v>2.4884783993884501</v>
      </c>
      <c r="AH9" s="258">
        <v>2.4969456869742301</v>
      </c>
      <c r="AI9" s="258">
        <v>2.5131764836174102</v>
      </c>
      <c r="AJ9" s="258">
        <v>2.5194129138440999</v>
      </c>
      <c r="AK9" s="258">
        <v>2.5296022010905101</v>
      </c>
      <c r="AL9" s="258">
        <v>2.55014674095177</v>
      </c>
      <c r="AM9" s="258">
        <v>2.55727771276656</v>
      </c>
      <c r="AN9" s="258">
        <v>2.5546180799215898</v>
      </c>
      <c r="AO9" s="258">
        <v>2.5737223597019399</v>
      </c>
      <c r="AP9" s="258">
        <v>2.5882577711185202</v>
      </c>
      <c r="AQ9" s="258">
        <v>2.59690193466492</v>
      </c>
      <c r="AR9" s="258">
        <v>2.60782686879682</v>
      </c>
      <c r="AS9" s="258">
        <v>2.6142506250731801</v>
      </c>
      <c r="AT9" s="258">
        <v>2.61661513719574</v>
      </c>
      <c r="AU9" s="258">
        <v>2.61186751422043</v>
      </c>
      <c r="AV9" s="258">
        <v>2.6225716857565202</v>
      </c>
      <c r="AW9" s="258">
        <v>2.61918012339319</v>
      </c>
      <c r="AX9" s="258">
        <v>2.62606071140064</v>
      </c>
      <c r="AY9" s="258">
        <v>2.6197019660963399</v>
      </c>
      <c r="AZ9" s="258">
        <v>2.6412980148257699</v>
      </c>
      <c r="BA9" s="258">
        <v>2.6622434334046901</v>
      </c>
      <c r="BB9" s="258">
        <v>2.67697032006182</v>
      </c>
      <c r="BC9" s="258">
        <v>2.69098591634374</v>
      </c>
      <c r="BD9" s="258">
        <v>2.6945884256758399</v>
      </c>
      <c r="BE9" s="258">
        <v>2.7069727936502899</v>
      </c>
      <c r="BF9" s="258">
        <v>2.72016803750495</v>
      </c>
      <c r="BG9" s="258">
        <v>2.7569818623248801</v>
      </c>
      <c r="BH9" s="258">
        <v>2.7703481242308801</v>
      </c>
      <c r="BI9" s="258">
        <v>2.7761821562378302</v>
      </c>
      <c r="BJ9" s="258">
        <v>2.7882443573554299</v>
      </c>
      <c r="BK9" s="258">
        <v>2.8008154324344998</v>
      </c>
      <c r="BL9" s="258">
        <v>2.8122629827835901</v>
      </c>
      <c r="BM9" s="258">
        <v>2.82670971159797</v>
      </c>
      <c r="BN9" s="258">
        <v>2.8407624221418502</v>
      </c>
      <c r="BO9" s="258">
        <v>2.8524451414889902</v>
      </c>
      <c r="BP9" s="258">
        <v>2.80644220004117</v>
      </c>
      <c r="BQ9" s="258">
        <v>2.8323709005287001</v>
      </c>
      <c r="BR9" s="258">
        <v>2.85398956919206</v>
      </c>
      <c r="BS9" s="258">
        <v>2.8700303924208002</v>
      </c>
      <c r="BT9" s="258">
        <v>2.8838098646244399</v>
      </c>
      <c r="BU9" s="258">
        <v>2.8968176179723701</v>
      </c>
      <c r="BV9" s="258">
        <v>2.9092049316234001</v>
      </c>
      <c r="BW9" s="258">
        <v>2.9265506996353499</v>
      </c>
      <c r="BX9" s="258">
        <v>2.9443745988331602</v>
      </c>
      <c r="BY9" s="258">
        <v>2.9651786217835299</v>
      </c>
      <c r="BZ9" s="258">
        <v>2.9838594933281799</v>
      </c>
      <c r="CA9" s="258">
        <v>3.0004851735891398</v>
      </c>
      <c r="CB9" s="258">
        <v>3.0141350706701502</v>
      </c>
      <c r="CC9" s="258">
        <v>3.0284008430292801</v>
      </c>
      <c r="CD9" s="258">
        <v>3.0439394581224799</v>
      </c>
      <c r="CE9" s="258">
        <v>3.0595038838406201</v>
      </c>
      <c r="CF9" s="258">
        <v>3.0759187718440302</v>
      </c>
      <c r="CG9" s="258">
        <v>3.0922660360272798</v>
      </c>
      <c r="CH9" s="258">
        <v>3.1079967617811901</v>
      </c>
    </row>
    <row r="10" spans="1:87">
      <c r="A10" s="252" t="s">
        <v>257</v>
      </c>
      <c r="B10" s="252" t="s">
        <v>258</v>
      </c>
      <c r="C10" s="258">
        <v>2.0346113979326601</v>
      </c>
      <c r="D10" s="258">
        <v>2.0596527307169299</v>
      </c>
      <c r="E10" s="258">
        <v>2.0647060376300099</v>
      </c>
      <c r="F10" s="258">
        <v>2.0867602850429501</v>
      </c>
      <c r="G10" s="258">
        <v>2.10441482217594</v>
      </c>
      <c r="H10" s="258">
        <v>2.11471520481305</v>
      </c>
      <c r="I10" s="258">
        <v>2.1510993421160198</v>
      </c>
      <c r="J10" s="258">
        <v>2.1700303498167899</v>
      </c>
      <c r="K10" s="258">
        <v>2.1872092285050102</v>
      </c>
      <c r="L10" s="258">
        <v>2.2125396597183</v>
      </c>
      <c r="M10" s="258">
        <v>2.2351373991849601</v>
      </c>
      <c r="N10" s="258">
        <v>2.22048181639967</v>
      </c>
      <c r="O10" s="258">
        <v>2.2320116322918802</v>
      </c>
      <c r="P10" s="258">
        <v>2.25830972721704</v>
      </c>
      <c r="Q10" s="258">
        <v>2.27564533893606</v>
      </c>
      <c r="R10" s="258">
        <v>2.3021267451182101</v>
      </c>
      <c r="S10" s="258">
        <v>2.3193678221698799</v>
      </c>
      <c r="T10" s="258">
        <v>2.3630887401329401</v>
      </c>
      <c r="U10" s="258">
        <v>2.4040183268764199</v>
      </c>
      <c r="V10" s="258">
        <v>2.3508869392328702</v>
      </c>
      <c r="W10" s="258">
        <v>2.3397875662991998</v>
      </c>
      <c r="X10" s="258">
        <v>2.3463321773464698</v>
      </c>
      <c r="Y10" s="258">
        <v>2.3660208299322401</v>
      </c>
      <c r="Z10" s="258">
        <v>2.38072555635337</v>
      </c>
      <c r="AA10" s="258">
        <v>2.3786814788333301</v>
      </c>
      <c r="AB10" s="258">
        <v>2.3833628185945601</v>
      </c>
      <c r="AC10" s="258">
        <v>2.39782738150081</v>
      </c>
      <c r="AD10" s="258">
        <v>2.4216832770124701</v>
      </c>
      <c r="AE10" s="258">
        <v>2.4317461490191898</v>
      </c>
      <c r="AF10" s="258">
        <v>2.4769476627146898</v>
      </c>
      <c r="AG10" s="258">
        <v>2.4884783993884501</v>
      </c>
      <c r="AH10" s="258">
        <v>2.4969456869742301</v>
      </c>
      <c r="AI10" s="258">
        <v>2.5131764836174102</v>
      </c>
      <c r="AJ10" s="258">
        <v>2.5194129138440999</v>
      </c>
      <c r="AK10" s="258">
        <v>2.5296022010905101</v>
      </c>
      <c r="AL10" s="258">
        <v>2.55014674095177</v>
      </c>
      <c r="AM10" s="258">
        <v>2.55727771276656</v>
      </c>
      <c r="AN10" s="258">
        <v>2.5546180799215898</v>
      </c>
      <c r="AO10" s="258">
        <v>2.5737223597019399</v>
      </c>
      <c r="AP10" s="258">
        <v>2.5882577711185202</v>
      </c>
      <c r="AQ10" s="258">
        <v>2.59690193466492</v>
      </c>
      <c r="AR10" s="258">
        <v>2.60782686879682</v>
      </c>
      <c r="AS10" s="258">
        <v>2.6142506250731801</v>
      </c>
      <c r="AT10" s="258">
        <v>2.61661513719574</v>
      </c>
      <c r="AU10" s="258">
        <v>2.61186751422043</v>
      </c>
      <c r="AV10" s="258">
        <v>2.6225716857565202</v>
      </c>
      <c r="AW10" s="258">
        <v>2.61918012339319</v>
      </c>
      <c r="AX10" s="258">
        <v>2.62606071140064</v>
      </c>
      <c r="AY10" s="258">
        <v>2.6197019660963399</v>
      </c>
      <c r="AZ10" s="258">
        <v>2.6412980148257699</v>
      </c>
      <c r="BA10" s="258">
        <v>2.6622434334046901</v>
      </c>
      <c r="BB10" s="258">
        <v>2.67697032006182</v>
      </c>
      <c r="BC10" s="258">
        <v>2.69098591634374</v>
      </c>
      <c r="BD10" s="258">
        <v>2.6945884256758399</v>
      </c>
      <c r="BE10" s="258">
        <v>2.7069727936502899</v>
      </c>
      <c r="BF10" s="258">
        <v>2.72016803750495</v>
      </c>
      <c r="BG10" s="258">
        <v>2.7569818623248801</v>
      </c>
      <c r="BH10" s="258">
        <v>2.7703481242308801</v>
      </c>
      <c r="BI10" s="258">
        <v>2.7761821562378302</v>
      </c>
      <c r="BJ10" s="258">
        <v>2.7882443573554299</v>
      </c>
      <c r="BK10" s="258">
        <v>2.8008154324344998</v>
      </c>
      <c r="BL10" s="258">
        <v>2.8122629827835901</v>
      </c>
      <c r="BM10" s="258">
        <v>2.82670971159797</v>
      </c>
      <c r="BN10" s="258">
        <v>2.8407624221418502</v>
      </c>
      <c r="BO10" s="258">
        <v>2.8524451414889902</v>
      </c>
      <c r="BP10" s="258">
        <v>2.8081432400869799</v>
      </c>
      <c r="BQ10" s="258">
        <v>2.83702897542054</v>
      </c>
      <c r="BR10" s="258">
        <v>2.86207316594232</v>
      </c>
      <c r="BS10" s="258">
        <v>2.88300942517473</v>
      </c>
      <c r="BT10" s="258">
        <v>2.9031315630283099</v>
      </c>
      <c r="BU10" s="258">
        <v>2.9237852383987502</v>
      </c>
      <c r="BV10" s="258">
        <v>2.9452525720923899</v>
      </c>
      <c r="BW10" s="258">
        <v>2.9715005487445101</v>
      </c>
      <c r="BX10" s="258">
        <v>2.9990138487225102</v>
      </c>
      <c r="BY10" s="258">
        <v>3.0304124605061098</v>
      </c>
      <c r="BZ10" s="258">
        <v>3.0607984138856201</v>
      </c>
      <c r="CA10" s="258">
        <v>3.0892317198418699</v>
      </c>
      <c r="CB10" s="258">
        <v>3.1140897062258501</v>
      </c>
      <c r="CC10" s="258">
        <v>3.1396345471994902</v>
      </c>
      <c r="CD10" s="258">
        <v>3.1658479076269801</v>
      </c>
      <c r="CE10" s="258">
        <v>3.1926442188668198</v>
      </c>
      <c r="CF10" s="258">
        <v>3.2204813248597599</v>
      </c>
      <c r="CG10" s="258">
        <v>3.2484197397621299</v>
      </c>
      <c r="CH10" s="258">
        <v>3.27610574205606</v>
      </c>
    </row>
    <row r="12" spans="1:87"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</row>
    <row r="13" spans="1:87"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BN13" s="260" t="s">
        <v>259</v>
      </c>
      <c r="BO13" s="261"/>
      <c r="BP13" s="261"/>
      <c r="BQ13" s="262" t="s">
        <v>265</v>
      </c>
      <c r="BR13" s="263"/>
      <c r="BS13" s="263"/>
      <c r="BT13" s="263"/>
      <c r="BU13" s="263"/>
      <c r="BV13" s="263"/>
      <c r="BW13" s="261"/>
      <c r="BX13" s="261"/>
      <c r="BY13" s="261"/>
    </row>
    <row r="14" spans="1:87"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BN14" s="264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6"/>
    </row>
    <row r="15" spans="1:87"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BN15" s="267"/>
      <c r="BO15" s="268" t="s">
        <v>260</v>
      </c>
      <c r="BP15" s="269" t="s">
        <v>261</v>
      </c>
      <c r="BQ15" s="269"/>
      <c r="BR15" s="269"/>
      <c r="BS15" s="269"/>
      <c r="BT15" s="269"/>
      <c r="BU15" s="269"/>
      <c r="BV15" s="269"/>
      <c r="BW15" s="269"/>
      <c r="BX15" s="269"/>
      <c r="BY15" s="270"/>
    </row>
    <row r="16" spans="1:87"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BN16" s="267"/>
      <c r="BO16" s="269"/>
      <c r="BP16" s="257" t="str">
        <f>BR7</f>
        <v>2020Q4</v>
      </c>
      <c r="BQ16" s="269"/>
      <c r="BR16" s="269"/>
      <c r="BS16" s="269"/>
      <c r="BT16" s="269"/>
      <c r="BU16" s="269"/>
      <c r="BV16" s="269"/>
      <c r="BW16" s="269"/>
      <c r="BX16" s="269"/>
      <c r="BY16" s="271" t="s">
        <v>262</v>
      </c>
    </row>
    <row r="17" spans="3:77"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BN17" s="267"/>
      <c r="BO17" s="269"/>
      <c r="BP17" s="273">
        <f>BR9</f>
        <v>2.85398956919206</v>
      </c>
      <c r="BQ17" s="274"/>
      <c r="BR17" s="269"/>
      <c r="BS17" s="269"/>
      <c r="BT17" s="269"/>
      <c r="BU17" s="269"/>
      <c r="BV17" s="269"/>
      <c r="BW17" s="269"/>
      <c r="BX17" s="269"/>
      <c r="BY17" s="275">
        <f>BP17</f>
        <v>2.85398956919206</v>
      </c>
    </row>
    <row r="18" spans="3:77">
      <c r="BN18" s="267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76"/>
    </row>
    <row r="19" spans="3:77">
      <c r="BN19" s="286" t="s">
        <v>263</v>
      </c>
      <c r="BO19" s="287"/>
      <c r="BP19" s="287"/>
      <c r="BQ19" s="269" t="s">
        <v>131</v>
      </c>
      <c r="BR19" s="269"/>
      <c r="BS19" s="269"/>
      <c r="BT19" s="269"/>
      <c r="BU19" s="269"/>
      <c r="BV19" s="269"/>
      <c r="BW19" s="269"/>
      <c r="BX19" s="269"/>
      <c r="BY19" s="276"/>
    </row>
    <row r="20" spans="3:77">
      <c r="BN20" s="267"/>
      <c r="BO20" s="269"/>
      <c r="BP20" s="252" t="str">
        <f>BS7</f>
        <v>2021Q1</v>
      </c>
      <c r="BQ20" s="252" t="str">
        <f t="shared" ref="BQ20:BW20" si="0">BT7</f>
        <v>2021Q2</v>
      </c>
      <c r="BR20" s="252" t="str">
        <f t="shared" si="0"/>
        <v>2021Q3</v>
      </c>
      <c r="BS20" s="252" t="str">
        <f t="shared" si="0"/>
        <v>2021Q4</v>
      </c>
      <c r="BT20" s="252" t="str">
        <f t="shared" si="0"/>
        <v>2022Q1</v>
      </c>
      <c r="BU20" s="252" t="str">
        <f t="shared" si="0"/>
        <v>2022Q2</v>
      </c>
      <c r="BV20" s="252" t="str">
        <f t="shared" si="0"/>
        <v>2022Q3</v>
      </c>
      <c r="BW20" s="252" t="str">
        <f t="shared" si="0"/>
        <v>2022Q4</v>
      </c>
      <c r="BX20" s="269"/>
      <c r="BY20" s="276"/>
    </row>
    <row r="21" spans="3:77">
      <c r="BN21" s="267"/>
      <c r="BO21" s="269"/>
      <c r="BP21" s="258">
        <f>BS9</f>
        <v>2.8700303924208002</v>
      </c>
      <c r="BQ21" s="258">
        <f t="shared" ref="BQ21:BW21" si="1">BT9</f>
        <v>2.8838098646244399</v>
      </c>
      <c r="BR21" s="258">
        <f t="shared" si="1"/>
        <v>2.8968176179723701</v>
      </c>
      <c r="BS21" s="258">
        <f t="shared" si="1"/>
        <v>2.9092049316234001</v>
      </c>
      <c r="BT21" s="258">
        <f t="shared" si="1"/>
        <v>2.9265506996353499</v>
      </c>
      <c r="BU21" s="258">
        <f t="shared" si="1"/>
        <v>2.9443745988331602</v>
      </c>
      <c r="BV21" s="258">
        <f t="shared" si="1"/>
        <v>2.9651786217835299</v>
      </c>
      <c r="BW21" s="258">
        <f t="shared" si="1"/>
        <v>2.9838594933281799</v>
      </c>
      <c r="BX21" s="269"/>
      <c r="BY21" s="275">
        <f>AVERAGE(BP21:BW21)</f>
        <v>2.9224782775276537</v>
      </c>
    </row>
    <row r="22" spans="3:77">
      <c r="BN22" s="267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76"/>
    </row>
    <row r="23" spans="3:77">
      <c r="BN23" s="267"/>
      <c r="BO23" s="269"/>
      <c r="BP23" s="269"/>
      <c r="BQ23" s="269"/>
      <c r="BR23" s="269"/>
      <c r="BS23" s="269"/>
      <c r="BT23" s="269"/>
      <c r="BU23" s="269"/>
      <c r="BV23" s="269"/>
      <c r="BW23" s="269"/>
      <c r="BX23" s="277" t="s">
        <v>264</v>
      </c>
      <c r="BY23" s="278">
        <f>(BY21-BY17)/BY17</f>
        <v>2.3997532813331963E-2</v>
      </c>
    </row>
    <row r="24" spans="3:77">
      <c r="BN24" s="279"/>
      <c r="BO24" s="280"/>
      <c r="BP24" s="280"/>
      <c r="BQ24" s="280"/>
      <c r="BR24" s="280"/>
      <c r="BS24" s="280"/>
      <c r="BT24" s="280"/>
      <c r="BU24" s="280"/>
      <c r="BV24" s="280"/>
      <c r="BW24" s="280"/>
      <c r="BX24" s="280"/>
      <c r="BY24" s="281"/>
    </row>
  </sheetData>
  <mergeCells count="1">
    <mergeCell ref="BN19:BP19"/>
  </mergeCells>
  <pageMargins left="0.25" right="0.25" top="1" bottom="1" header="0.5" footer="0.5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topLeftCell="A16" zoomScale="90" zoomScaleNormal="90" workbookViewId="0">
      <selection activeCell="F28" sqref="F28"/>
    </sheetView>
  </sheetViews>
  <sheetFormatPr defaultColWidth="8.88671875" defaultRowHeight="14.4"/>
  <cols>
    <col min="1" max="1" width="5.5546875" style="57" customWidth="1"/>
    <col min="2" max="2" width="58" style="57" customWidth="1"/>
    <col min="3" max="3" width="16.109375" style="57" customWidth="1"/>
    <col min="4" max="4" width="10" style="57" hidden="1" customWidth="1"/>
    <col min="5" max="5" width="1.6640625" style="57" customWidth="1"/>
    <col min="6" max="6" width="50.5546875" style="57" customWidth="1"/>
    <col min="7" max="7" width="65" style="58" customWidth="1"/>
    <col min="8" max="8" width="14.6640625" style="57" hidden="1" customWidth="1"/>
    <col min="9" max="9" width="0" style="57" hidden="1" customWidth="1"/>
    <col min="10" max="10" width="11" style="57" hidden="1" customWidth="1"/>
    <col min="11" max="11" width="0" style="57" hidden="1" customWidth="1"/>
    <col min="12" max="16384" width="8.88671875" style="57"/>
  </cols>
  <sheetData>
    <row r="1" spans="2:10" ht="57" customHeight="1">
      <c r="B1" s="157">
        <v>43777</v>
      </c>
      <c r="C1" s="158" t="s">
        <v>78</v>
      </c>
      <c r="D1" s="158" t="s">
        <v>79</v>
      </c>
    </row>
    <row r="2" spans="2:10" ht="15" thickBot="1">
      <c r="B2" s="116" t="s">
        <v>35</v>
      </c>
      <c r="C2" s="159" t="s">
        <v>80</v>
      </c>
      <c r="D2" s="158" t="s">
        <v>81</v>
      </c>
      <c r="G2" s="160" t="s">
        <v>82</v>
      </c>
      <c r="H2" s="158" t="s">
        <v>83</v>
      </c>
      <c r="J2" s="57" t="s">
        <v>84</v>
      </c>
    </row>
    <row r="3" spans="2:10" ht="31.2" customHeight="1">
      <c r="B3" s="161" t="s">
        <v>85</v>
      </c>
      <c r="C3" s="162">
        <v>15.48</v>
      </c>
      <c r="D3" s="162">
        <f>'[9]DC I &amp; II'!J12</f>
        <v>16.796506410256413</v>
      </c>
      <c r="E3" s="163"/>
      <c r="F3" s="290" t="s">
        <v>86</v>
      </c>
      <c r="G3" s="292" t="s">
        <v>87</v>
      </c>
      <c r="H3" s="164">
        <f>H4/2080</f>
        <v>15.480288461538462</v>
      </c>
      <c r="J3" s="165">
        <f>D3-H3</f>
        <v>1.3162179487179504</v>
      </c>
    </row>
    <row r="4" spans="2:10" ht="16.2" thickBot="1">
      <c r="B4" s="166" t="s">
        <v>88</v>
      </c>
      <c r="C4" s="167">
        <f>C3*2080</f>
        <v>32198.400000000001</v>
      </c>
      <c r="D4" s="168">
        <f>D3*2080</f>
        <v>34936.733333333337</v>
      </c>
      <c r="E4" s="169"/>
      <c r="F4" s="291"/>
      <c r="G4" s="293"/>
      <c r="H4" s="170">
        <v>32199</v>
      </c>
      <c r="J4" s="165"/>
    </row>
    <row r="5" spans="2:10" ht="15.6">
      <c r="B5" s="161" t="s">
        <v>89</v>
      </c>
      <c r="C5" s="162">
        <v>19.96</v>
      </c>
      <c r="D5" s="171">
        <f>'[9]DC III '!J11</f>
        <v>20.893115384615385</v>
      </c>
      <c r="E5" s="163"/>
      <c r="F5" s="163" t="s">
        <v>90</v>
      </c>
      <c r="G5" s="292" t="s">
        <v>91</v>
      </c>
      <c r="H5" s="164">
        <f>H6/2080</f>
        <v>18.400480769230768</v>
      </c>
      <c r="J5" s="165">
        <f>D5-H5</f>
        <v>2.4926346153846168</v>
      </c>
    </row>
    <row r="6" spans="2:10" ht="16.2" thickBot="1">
      <c r="B6" s="172" t="s">
        <v>92</v>
      </c>
      <c r="C6" s="173">
        <f>C5*2080</f>
        <v>41516.800000000003</v>
      </c>
      <c r="D6" s="174">
        <f>D5*2080</f>
        <v>43457.68</v>
      </c>
      <c r="E6" s="175"/>
      <c r="F6" s="175"/>
      <c r="G6" s="293"/>
      <c r="H6" s="170">
        <v>38273</v>
      </c>
      <c r="J6" s="165"/>
    </row>
    <row r="7" spans="2:10" ht="15.6">
      <c r="B7" s="161" t="s">
        <v>93</v>
      </c>
      <c r="C7" s="162">
        <v>15.53</v>
      </c>
      <c r="D7" s="171">
        <f>[9]CNA!L13</f>
        <v>16.170000000000002</v>
      </c>
      <c r="E7" s="163"/>
      <c r="F7" s="176"/>
      <c r="G7" s="292" t="s">
        <v>94</v>
      </c>
      <c r="H7" s="164">
        <f>H8/2080</f>
        <v>20.43028846153846</v>
      </c>
      <c r="J7" s="177">
        <f>D7-H7</f>
        <v>-4.2602884615384582</v>
      </c>
    </row>
    <row r="8" spans="2:10" ht="16.2" thickBot="1">
      <c r="B8" s="172" t="s">
        <v>95</v>
      </c>
      <c r="C8" s="173">
        <f>C7*2080</f>
        <v>32302.399999999998</v>
      </c>
      <c r="D8" s="174">
        <f>D7*2080</f>
        <v>33633.600000000006</v>
      </c>
      <c r="E8" s="175"/>
      <c r="F8" s="175"/>
      <c r="G8" s="293"/>
      <c r="H8" s="170">
        <v>42495</v>
      </c>
      <c r="J8" s="165"/>
    </row>
    <row r="9" spans="2:10" ht="15.6">
      <c r="B9" s="161" t="s">
        <v>96</v>
      </c>
      <c r="C9" s="162">
        <f>'[9]Caseworker BA'!L9</f>
        <v>21.14</v>
      </c>
      <c r="D9" s="171">
        <f>'[9]Caseworker BA'!J9</f>
        <v>22.073999999999998</v>
      </c>
      <c r="E9" s="163"/>
      <c r="F9" s="163" t="s">
        <v>97</v>
      </c>
      <c r="G9" s="292" t="s">
        <v>98</v>
      </c>
      <c r="H9" s="288" t="s">
        <v>99</v>
      </c>
      <c r="J9" s="165"/>
    </row>
    <row r="10" spans="2:10" ht="16.2" thickBot="1">
      <c r="B10" s="172" t="s">
        <v>100</v>
      </c>
      <c r="C10" s="173">
        <f>C9*2080</f>
        <v>43971.200000000004</v>
      </c>
      <c r="D10" s="174">
        <f>D9*2080</f>
        <v>45913.919999999998</v>
      </c>
      <c r="E10" s="175"/>
      <c r="F10" s="175"/>
      <c r="G10" s="293"/>
      <c r="H10" s="289"/>
      <c r="J10" s="165"/>
    </row>
    <row r="11" spans="2:10" ht="31.2">
      <c r="B11" s="178" t="s">
        <v>101</v>
      </c>
      <c r="C11" s="179">
        <v>25.32</v>
      </c>
      <c r="D11" s="180">
        <f>'[9]Casemanager MA '!J13</f>
        <v>26.866666666666664</v>
      </c>
      <c r="E11" s="169"/>
      <c r="F11" s="169" t="s">
        <v>102</v>
      </c>
      <c r="G11" s="294" t="s">
        <v>103</v>
      </c>
      <c r="H11" s="164">
        <f>H12/2080</f>
        <v>19.703365384615385</v>
      </c>
      <c r="J11" s="165">
        <f>D11-H11</f>
        <v>7.1633012820512789</v>
      </c>
    </row>
    <row r="12" spans="2:10" ht="31.8" thickBot="1">
      <c r="B12" s="178" t="s">
        <v>104</v>
      </c>
      <c r="C12" s="173">
        <f>C11*2080</f>
        <v>52665.599999999999</v>
      </c>
      <c r="D12" s="174">
        <f>D11*2080</f>
        <v>55882.666666666657</v>
      </c>
      <c r="E12" s="175"/>
      <c r="F12" s="175" t="s">
        <v>105</v>
      </c>
      <c r="G12" s="293"/>
      <c r="H12" s="170">
        <v>40983</v>
      </c>
      <c r="J12" s="165"/>
    </row>
    <row r="13" spans="2:10" ht="15.6">
      <c r="B13" s="161" t="s">
        <v>106</v>
      </c>
      <c r="C13" s="162">
        <v>29.29</v>
      </c>
      <c r="D13" s="171">
        <f>'[9]Clinician w indep Lic'!O13</f>
        <v>30.101111111111109</v>
      </c>
      <c r="E13" s="163"/>
      <c r="F13" s="163" t="s">
        <v>107</v>
      </c>
      <c r="G13" s="292" t="s">
        <v>108</v>
      </c>
      <c r="H13" s="164">
        <f>H14/2080</f>
        <v>27.190865384615385</v>
      </c>
      <c r="J13" s="165">
        <f>D13-H13</f>
        <v>2.9102457264957238</v>
      </c>
    </row>
    <row r="14" spans="2:10" ht="16.2" thickBot="1">
      <c r="B14" s="172" t="s">
        <v>109</v>
      </c>
      <c r="C14" s="173">
        <f>C13*2080</f>
        <v>60923.199999999997</v>
      </c>
      <c r="D14" s="174">
        <f>D13*2080</f>
        <v>62610.311111111107</v>
      </c>
      <c r="E14" s="175"/>
      <c r="F14" s="175"/>
      <c r="G14" s="293"/>
      <c r="H14" s="170">
        <v>56557</v>
      </c>
      <c r="J14" s="165"/>
    </row>
    <row r="15" spans="2:10" ht="15.6">
      <c r="B15" s="161" t="s">
        <v>110</v>
      </c>
      <c r="C15" s="162">
        <v>40.06</v>
      </c>
      <c r="D15" s="171">
        <f>'[9]Clinical Manager'!I6</f>
        <v>42.94</v>
      </c>
      <c r="E15" s="163"/>
      <c r="F15" s="295" t="s">
        <v>111</v>
      </c>
      <c r="G15" s="292" t="s">
        <v>112</v>
      </c>
      <c r="H15" s="164">
        <f>H16/2080</f>
        <v>33.217788461538461</v>
      </c>
      <c r="J15" s="165">
        <f>D15-H15</f>
        <v>9.7222115384615364</v>
      </c>
    </row>
    <row r="16" spans="2:10" ht="16.2" thickBot="1">
      <c r="B16" s="172" t="s">
        <v>113</v>
      </c>
      <c r="C16" s="173">
        <f>C15*2080</f>
        <v>83324.800000000003</v>
      </c>
      <c r="D16" s="174">
        <f>D15*2080</f>
        <v>89315.199999999997</v>
      </c>
      <c r="E16" s="175"/>
      <c r="F16" s="296"/>
      <c r="G16" s="293"/>
      <c r="H16" s="170">
        <v>69093</v>
      </c>
      <c r="J16" s="165"/>
    </row>
    <row r="17" spans="2:10" ht="15.6">
      <c r="B17" s="161" t="s">
        <v>114</v>
      </c>
      <c r="C17" s="162">
        <v>27.62</v>
      </c>
      <c r="D17" s="171">
        <f>[9]LPN!H6</f>
        <v>28.36</v>
      </c>
      <c r="E17" s="163"/>
      <c r="F17" s="163"/>
      <c r="G17" s="292" t="s">
        <v>115</v>
      </c>
      <c r="H17" s="164">
        <f>H18/2080</f>
        <v>25.143750000000001</v>
      </c>
      <c r="J17" s="165">
        <f>D17-H17</f>
        <v>3.2162499999999987</v>
      </c>
    </row>
    <row r="18" spans="2:10" ht="16.2" thickBot="1">
      <c r="B18" s="172" t="s">
        <v>116</v>
      </c>
      <c r="C18" s="173">
        <f>C17*2080</f>
        <v>57449.599999999999</v>
      </c>
      <c r="D18" s="174">
        <f>D17*2080</f>
        <v>58988.799999999996</v>
      </c>
      <c r="E18" s="175"/>
      <c r="F18" s="175"/>
      <c r="G18" s="293"/>
      <c r="H18" s="170">
        <v>52299</v>
      </c>
      <c r="J18" s="165"/>
    </row>
    <row r="19" spans="2:10" ht="15.6">
      <c r="B19" s="161" t="s">
        <v>117</v>
      </c>
      <c r="C19" s="162">
        <v>41.76</v>
      </c>
      <c r="D19" s="171">
        <f>'[9]BS RN'!K16</f>
        <v>44.3</v>
      </c>
      <c r="E19" s="163"/>
      <c r="F19" s="163"/>
      <c r="G19" s="292" t="s">
        <v>118</v>
      </c>
      <c r="H19" s="181">
        <f>H20/2080</f>
        <v>33.460576923076921</v>
      </c>
      <c r="J19" s="165">
        <f>D19-H19</f>
        <v>10.839423076923076</v>
      </c>
    </row>
    <row r="20" spans="2:10" ht="16.2" thickBot="1">
      <c r="B20" s="172" t="s">
        <v>119</v>
      </c>
      <c r="C20" s="173">
        <f>C19*2080</f>
        <v>86860.800000000003</v>
      </c>
      <c r="D20" s="174">
        <f>D19*2080</f>
        <v>92144</v>
      </c>
      <c r="E20" s="175"/>
      <c r="F20" s="175"/>
      <c r="G20" s="293"/>
      <c r="H20" s="170">
        <v>69598</v>
      </c>
      <c r="J20" s="165"/>
    </row>
    <row r="21" spans="2:10" ht="15.6">
      <c r="B21" s="161" t="s">
        <v>120</v>
      </c>
      <c r="C21" s="162">
        <v>57.41</v>
      </c>
      <c r="D21" s="171">
        <f>'[9]MS RN. APRN'!K15</f>
        <v>59.01</v>
      </c>
      <c r="E21" s="163"/>
      <c r="F21" s="163"/>
      <c r="G21" s="292" t="s">
        <v>121</v>
      </c>
      <c r="H21" s="164">
        <f>H22/2080</f>
        <v>48.354326923076925</v>
      </c>
      <c r="J21" s="165">
        <f>D21-H21</f>
        <v>10.655673076923073</v>
      </c>
    </row>
    <row r="22" spans="2:10" ht="16.2" thickBot="1">
      <c r="B22" s="172" t="s">
        <v>122</v>
      </c>
      <c r="C22" s="173">
        <f>C21*2080</f>
        <v>119412.79999999999</v>
      </c>
      <c r="D22" s="174">
        <f>D21*2080</f>
        <v>122740.8</v>
      </c>
      <c r="E22" s="175"/>
      <c r="F22" s="175"/>
      <c r="G22" s="293"/>
      <c r="H22" s="170">
        <v>100577</v>
      </c>
      <c r="J22" s="165"/>
    </row>
    <row r="26" spans="2:10" ht="15.6">
      <c r="B26" s="182" t="s">
        <v>123</v>
      </c>
      <c r="C26" s="183">
        <f>C4</f>
        <v>32198.400000000001</v>
      </c>
    </row>
    <row r="27" spans="2:10" ht="15.6">
      <c r="B27" s="182" t="s">
        <v>124</v>
      </c>
      <c r="C27" s="184">
        <v>0.224</v>
      </c>
      <c r="F27" s="224" t="s">
        <v>159</v>
      </c>
    </row>
    <row r="28" spans="2:10" ht="15.6">
      <c r="B28" s="185" t="s">
        <v>125</v>
      </c>
      <c r="C28" s="184">
        <v>3.7000000000000002E-3</v>
      </c>
    </row>
  </sheetData>
  <mergeCells count="13">
    <mergeCell ref="G21:G22"/>
    <mergeCell ref="G11:G12"/>
    <mergeCell ref="G13:G14"/>
    <mergeCell ref="F15:F16"/>
    <mergeCell ref="G15:G16"/>
    <mergeCell ref="G17:G18"/>
    <mergeCell ref="G19:G20"/>
    <mergeCell ref="H9:H10"/>
    <mergeCell ref="F3:F4"/>
    <mergeCell ref="G3:G4"/>
    <mergeCell ref="G5:G6"/>
    <mergeCell ref="G7:G8"/>
    <mergeCell ref="G9:G10"/>
  </mergeCells>
  <pageMargins left="0.25" right="0.25" top="0.75" bottom="0.75" header="0.3" footer="0.3"/>
  <pageSetup scale="69" fitToHeight="0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zoomScale="70" zoomScaleNormal="70" workbookViewId="0">
      <selection activeCell="J39" sqref="A2:J39"/>
    </sheetView>
  </sheetViews>
  <sheetFormatPr defaultColWidth="9.109375" defaultRowHeight="14.4"/>
  <cols>
    <col min="1" max="1" width="9.109375" style="57"/>
    <col min="2" max="2" width="28" style="57" customWidth="1"/>
    <col min="3" max="3" width="22.77734375" style="57" customWidth="1"/>
    <col min="4" max="4" width="25.5546875" style="57" customWidth="1"/>
    <col min="5" max="5" width="21.44140625" style="57" customWidth="1"/>
    <col min="6" max="6" width="29.6640625" style="57" customWidth="1"/>
    <col min="7" max="7" width="25.5546875" style="57" customWidth="1"/>
    <col min="8" max="8" width="18.6640625" style="57" customWidth="1"/>
    <col min="9" max="10" width="25.5546875" style="57" customWidth="1"/>
    <col min="11" max="11" width="11" style="57" customWidth="1"/>
    <col min="12" max="12" width="16" style="57" customWidth="1"/>
    <col min="13" max="13" width="13.33203125" style="57" customWidth="1"/>
    <col min="14" max="14" width="13.88671875" style="57" customWidth="1"/>
    <col min="15" max="19" width="9.109375" style="57"/>
    <col min="20" max="20" width="10.88671875" style="57" bestFit="1" customWidth="1"/>
    <col min="21" max="16384" width="9.109375" style="57"/>
  </cols>
  <sheetData>
    <row r="1" spans="1:20" ht="23.4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R1" s="115">
        <v>1.5270000000000001E-2</v>
      </c>
      <c r="S1" s="123">
        <v>3.1948999999999998E-2</v>
      </c>
      <c r="T1" s="122">
        <v>2.5600000000000001E-2</v>
      </c>
    </row>
    <row r="2" spans="1:20" ht="23.4">
      <c r="A2" s="124"/>
      <c r="B2" s="125" t="s">
        <v>67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1:20" ht="23.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20" ht="23.4" hidden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20" ht="23.4" hidden="1">
      <c r="A5" s="124"/>
      <c r="B5" s="125" t="s">
        <v>19</v>
      </c>
      <c r="C5" s="124"/>
      <c r="D5" s="124"/>
      <c r="E5" s="124"/>
      <c r="F5" s="124"/>
      <c r="G5" s="124"/>
      <c r="H5" s="124"/>
      <c r="I5" s="124"/>
      <c r="J5" s="124" t="s">
        <v>17</v>
      </c>
      <c r="K5" s="124"/>
      <c r="L5" s="57" t="s">
        <v>17</v>
      </c>
      <c r="N5" s="57" t="s">
        <v>17</v>
      </c>
    </row>
    <row r="6" spans="1:20" ht="24" hidden="1" thickBot="1">
      <c r="A6" s="124"/>
      <c r="B6" s="124"/>
      <c r="C6" s="124"/>
      <c r="D6" s="124"/>
      <c r="E6" s="124"/>
      <c r="F6" s="124"/>
      <c r="G6" s="124"/>
      <c r="H6" s="124"/>
      <c r="I6" s="124"/>
      <c r="J6" s="126">
        <v>41821</v>
      </c>
      <c r="K6" s="124"/>
      <c r="L6" s="117">
        <v>42736</v>
      </c>
      <c r="N6" s="117">
        <v>43466</v>
      </c>
    </row>
    <row r="7" spans="1:20" ht="28.5" hidden="1" customHeight="1">
      <c r="A7" s="124"/>
      <c r="B7" s="313" t="s">
        <v>1</v>
      </c>
      <c r="C7" s="313" t="s">
        <v>2</v>
      </c>
      <c r="D7" s="313" t="s">
        <v>3</v>
      </c>
      <c r="E7" s="313" t="s">
        <v>13</v>
      </c>
      <c r="F7" s="313" t="s">
        <v>4</v>
      </c>
      <c r="G7" s="127" t="s">
        <v>14</v>
      </c>
      <c r="H7" s="128">
        <v>1.5263867488443767E-2</v>
      </c>
      <c r="I7" s="127" t="s">
        <v>5</v>
      </c>
      <c r="J7" s="129" t="s">
        <v>10</v>
      </c>
      <c r="K7" s="315" t="s">
        <v>18</v>
      </c>
      <c r="L7" s="309" t="s">
        <v>16</v>
      </c>
      <c r="M7" s="309" t="s">
        <v>18</v>
      </c>
      <c r="N7" s="309" t="s">
        <v>16</v>
      </c>
    </row>
    <row r="8" spans="1:20" ht="25.5" hidden="1" customHeight="1">
      <c r="A8" s="124"/>
      <c r="B8" s="312"/>
      <c r="C8" s="312"/>
      <c r="D8" s="312"/>
      <c r="E8" s="312"/>
      <c r="F8" s="312"/>
      <c r="G8" s="130" t="s">
        <v>6</v>
      </c>
      <c r="H8" s="312" t="s">
        <v>15</v>
      </c>
      <c r="I8" s="130" t="s">
        <v>6</v>
      </c>
      <c r="J8" s="131" t="s">
        <v>11</v>
      </c>
      <c r="K8" s="316"/>
      <c r="L8" s="310"/>
      <c r="M8" s="310"/>
      <c r="N8" s="310"/>
    </row>
    <row r="9" spans="1:20" ht="46.8" hidden="1">
      <c r="A9" s="124"/>
      <c r="B9" s="312"/>
      <c r="C9" s="312"/>
      <c r="D9" s="312"/>
      <c r="E9" s="312"/>
      <c r="F9" s="312"/>
      <c r="G9" s="130" t="s">
        <v>7</v>
      </c>
      <c r="H9" s="312"/>
      <c r="I9" s="130" t="s">
        <v>8</v>
      </c>
      <c r="J9" s="132"/>
      <c r="K9" s="316"/>
      <c r="L9" s="310"/>
      <c r="M9" s="310"/>
      <c r="N9" s="310"/>
    </row>
    <row r="10" spans="1:20" ht="15.75" hidden="1" customHeight="1" thickBot="1">
      <c r="A10" s="124"/>
      <c r="B10" s="314"/>
      <c r="C10" s="314"/>
      <c r="D10" s="314"/>
      <c r="E10" s="314"/>
      <c r="F10" s="314"/>
      <c r="G10" s="133"/>
      <c r="H10" s="133"/>
      <c r="I10" s="134" t="s">
        <v>9</v>
      </c>
      <c r="J10" s="135"/>
      <c r="K10" s="136">
        <v>3.193E-2</v>
      </c>
      <c r="L10" s="311"/>
      <c r="M10" s="118" t="e">
        <f>#REF!</f>
        <v>#REF!</v>
      </c>
      <c r="N10" s="310"/>
    </row>
    <row r="11" spans="1:20" ht="25.5" hidden="1" customHeight="1" thickBot="1">
      <c r="A11" s="124"/>
      <c r="B11" s="137" t="s">
        <v>12</v>
      </c>
      <c r="C11" s="138">
        <v>266.52</v>
      </c>
      <c r="D11" s="138">
        <v>2.78</v>
      </c>
      <c r="E11" s="138">
        <v>21.52</v>
      </c>
      <c r="F11" s="138">
        <v>5.74</v>
      </c>
      <c r="G11" s="138">
        <f>SUM(C11:F11)</f>
        <v>296.55999999999995</v>
      </c>
      <c r="H11" s="138">
        <f>G11*H7</f>
        <v>4.5266525423728829</v>
      </c>
      <c r="I11" s="138">
        <f>G11+H11</f>
        <v>301.0866525423728</v>
      </c>
      <c r="J11" s="139">
        <f>I11+0.03</f>
        <v>301.11665254237278</v>
      </c>
      <c r="K11" s="140">
        <f>J11*K10</f>
        <v>9.6146547156779629</v>
      </c>
      <c r="L11" s="119">
        <f>J11+K11+0.03</f>
        <v>310.76130725805069</v>
      </c>
      <c r="M11" s="120"/>
      <c r="N11" s="120"/>
    </row>
    <row r="12" spans="1:20" ht="26.25" hidden="1" customHeight="1" thickBot="1">
      <c r="A12" s="124"/>
      <c r="B12" s="141" t="s">
        <v>0</v>
      </c>
      <c r="C12" s="138">
        <v>662.12</v>
      </c>
      <c r="D12" s="138">
        <v>5.45</v>
      </c>
      <c r="E12" s="142"/>
      <c r="F12" s="138">
        <v>13.61</v>
      </c>
      <c r="G12" s="138">
        <f>SUM(C12:F12)</f>
        <v>681.18000000000006</v>
      </c>
      <c r="H12" s="138">
        <f>G12*H7</f>
        <v>10.397441255778126</v>
      </c>
      <c r="I12" s="138">
        <f>H12+G12</f>
        <v>691.57744125577824</v>
      </c>
      <c r="J12" s="139">
        <f>I12+0.02</f>
        <v>691.59744125577822</v>
      </c>
      <c r="K12" s="140">
        <f>J12*K10</f>
        <v>22.082706299296998</v>
      </c>
      <c r="L12" s="119">
        <f>J12+K12</f>
        <v>713.68014755507522</v>
      </c>
      <c r="M12" s="120"/>
      <c r="N12" s="120"/>
    </row>
    <row r="13" spans="1:20" ht="23.4" hidden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20" ht="23.4" hidden="1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20" ht="24" hidden="1" thickBot="1">
      <c r="A15" s="124"/>
      <c r="B15" s="124"/>
      <c r="C15" s="124" t="s">
        <v>20</v>
      </c>
      <c r="D15" s="124"/>
      <c r="E15" s="124"/>
      <c r="F15" s="124"/>
      <c r="G15" s="124"/>
      <c r="H15" s="143"/>
      <c r="I15" s="124"/>
      <c r="J15" s="124"/>
      <c r="K15" s="124"/>
    </row>
    <row r="16" spans="1:20" ht="19.5" hidden="1" customHeight="1">
      <c r="A16" s="124"/>
      <c r="B16" s="313" t="s">
        <v>1</v>
      </c>
      <c r="C16" s="313" t="s">
        <v>2</v>
      </c>
      <c r="D16" s="313" t="s">
        <v>3</v>
      </c>
      <c r="E16" s="313" t="s">
        <v>13</v>
      </c>
      <c r="F16" s="313" t="s">
        <v>4</v>
      </c>
      <c r="G16" s="127" t="s">
        <v>14</v>
      </c>
      <c r="H16" s="129" t="s">
        <v>10</v>
      </c>
      <c r="I16" s="124"/>
      <c r="J16" s="124"/>
      <c r="K16" s="124"/>
    </row>
    <row r="17" spans="1:12" ht="20.25" hidden="1" customHeight="1">
      <c r="A17" s="124"/>
      <c r="B17" s="312"/>
      <c r="C17" s="312"/>
      <c r="D17" s="312"/>
      <c r="E17" s="312"/>
      <c r="F17" s="312"/>
      <c r="G17" s="130" t="s">
        <v>6</v>
      </c>
      <c r="H17" s="131" t="s">
        <v>11</v>
      </c>
      <c r="I17" s="124"/>
      <c r="J17" s="124"/>
      <c r="K17" s="124"/>
    </row>
    <row r="18" spans="1:12" ht="46.8" hidden="1">
      <c r="A18" s="124"/>
      <c r="B18" s="312"/>
      <c r="C18" s="312"/>
      <c r="D18" s="312"/>
      <c r="E18" s="312"/>
      <c r="F18" s="312"/>
      <c r="G18" s="130" t="s">
        <v>7</v>
      </c>
      <c r="H18" s="132"/>
      <c r="I18" s="124"/>
      <c r="J18" s="124"/>
      <c r="K18" s="124"/>
    </row>
    <row r="19" spans="1:12" ht="24" hidden="1" thickBot="1">
      <c r="A19" s="124"/>
      <c r="B19" s="314"/>
      <c r="C19" s="314"/>
      <c r="D19" s="314"/>
      <c r="E19" s="314"/>
      <c r="F19" s="314"/>
      <c r="G19" s="133"/>
      <c r="H19" s="135"/>
      <c r="I19" s="124"/>
      <c r="J19" s="124"/>
      <c r="K19" s="124"/>
    </row>
    <row r="20" spans="1:12" ht="24" hidden="1" thickBot="1">
      <c r="A20" s="124"/>
      <c r="B20" s="137" t="s">
        <v>12</v>
      </c>
      <c r="C20" s="138">
        <f>266.52*(R1+1)</f>
        <v>270.58976039999993</v>
      </c>
      <c r="D20" s="138">
        <f>2.78*(R1+1)</f>
        <v>2.8224505999999994</v>
      </c>
      <c r="E20" s="138">
        <f>21.52*(R1+1)</f>
        <v>21.848610399999998</v>
      </c>
      <c r="F20" s="138">
        <f>5.74*(R1+1)</f>
        <v>5.8276497999999997</v>
      </c>
      <c r="G20" s="138">
        <f>SUM(C20:F20)</f>
        <v>301.08847119999996</v>
      </c>
      <c r="H20" s="139">
        <f>G20+0.03</f>
        <v>301.11847119999993</v>
      </c>
      <c r="I20" s="124"/>
      <c r="J20" s="124"/>
      <c r="K20" s="124"/>
    </row>
    <row r="21" spans="1:12" ht="24" hidden="1" thickBot="1">
      <c r="A21" s="124"/>
      <c r="B21" s="141" t="s">
        <v>0</v>
      </c>
      <c r="C21" s="138">
        <f>662.12*(R1+1)</f>
        <v>672.23057239999991</v>
      </c>
      <c r="D21" s="138">
        <f>5.45*(R1+1)</f>
        <v>5.5332214999999998</v>
      </c>
      <c r="E21" s="142"/>
      <c r="F21" s="138">
        <f>13.61*(R1+1)</f>
        <v>13.817824699999997</v>
      </c>
      <c r="G21" s="138">
        <f>SUM(C21:F21)</f>
        <v>691.58161859999984</v>
      </c>
      <c r="H21" s="139">
        <f>G21+0.02</f>
        <v>691.60161859999982</v>
      </c>
      <c r="I21" s="124"/>
      <c r="J21" s="124"/>
      <c r="K21" s="124"/>
    </row>
    <row r="22" spans="1:12" ht="23.4" hidden="1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2" ht="24" hidden="1" thickBot="1">
      <c r="A23" s="124"/>
      <c r="B23" s="124"/>
      <c r="C23" s="124" t="s">
        <v>74</v>
      </c>
      <c r="D23" s="124"/>
      <c r="E23" s="124"/>
      <c r="F23" s="124"/>
      <c r="G23" s="124"/>
      <c r="H23" s="124"/>
      <c r="I23" s="317" t="s">
        <v>57</v>
      </c>
      <c r="J23" s="317"/>
      <c r="K23" s="124"/>
    </row>
    <row r="24" spans="1:12" ht="46.8" hidden="1">
      <c r="A24" s="124"/>
      <c r="B24" s="313" t="s">
        <v>1</v>
      </c>
      <c r="C24" s="313" t="s">
        <v>2</v>
      </c>
      <c r="D24" s="313" t="s">
        <v>21</v>
      </c>
      <c r="E24" s="313" t="s">
        <v>13</v>
      </c>
      <c r="F24" s="313" t="s">
        <v>22</v>
      </c>
      <c r="G24" s="127" t="s">
        <v>14</v>
      </c>
      <c r="H24" s="144" t="s">
        <v>24</v>
      </c>
      <c r="I24" s="315" t="s">
        <v>18</v>
      </c>
      <c r="J24" s="315" t="s">
        <v>16</v>
      </c>
      <c r="K24" s="124"/>
    </row>
    <row r="25" spans="1:12" ht="46.8" hidden="1">
      <c r="A25" s="124"/>
      <c r="B25" s="312"/>
      <c r="C25" s="312"/>
      <c r="D25" s="312"/>
      <c r="E25" s="312"/>
      <c r="F25" s="312"/>
      <c r="G25" s="130" t="s">
        <v>6</v>
      </c>
      <c r="H25" s="318" t="s">
        <v>11</v>
      </c>
      <c r="I25" s="316"/>
      <c r="J25" s="316"/>
      <c r="K25" s="124"/>
    </row>
    <row r="26" spans="1:12" ht="46.8" hidden="1">
      <c r="A26" s="124"/>
      <c r="B26" s="312"/>
      <c r="C26" s="312"/>
      <c r="D26" s="312"/>
      <c r="E26" s="312"/>
      <c r="F26" s="312"/>
      <c r="G26" s="130" t="s">
        <v>23</v>
      </c>
      <c r="H26" s="318"/>
      <c r="I26" s="316"/>
      <c r="J26" s="316"/>
      <c r="K26" s="124"/>
    </row>
    <row r="27" spans="1:12" ht="15" hidden="1" customHeight="1" thickBot="1">
      <c r="A27" s="124"/>
      <c r="B27" s="314"/>
      <c r="C27" s="314"/>
      <c r="D27" s="314"/>
      <c r="E27" s="314"/>
      <c r="F27" s="314"/>
      <c r="G27" s="133"/>
      <c r="H27" s="145"/>
      <c r="I27" s="136">
        <f>'[10]CAF Spring 2018'!BQ28</f>
        <v>2.5550740339472685E-2</v>
      </c>
      <c r="J27" s="316"/>
      <c r="K27" s="124"/>
    </row>
    <row r="28" spans="1:12" ht="24" hidden="1" thickBot="1">
      <c r="A28" s="124">
        <v>8006</v>
      </c>
      <c r="B28" s="137" t="s">
        <v>12</v>
      </c>
      <c r="C28" s="138">
        <f>C20*($S$1+1)</f>
        <v>279.23483265501955</v>
      </c>
      <c r="D28" s="138">
        <f>D20*($S$1+1)</f>
        <v>2.9126250742193993</v>
      </c>
      <c r="E28" s="138">
        <f>E20*($S$1+1)</f>
        <v>22.546651653669599</v>
      </c>
      <c r="F28" s="138">
        <f>F20*($S$1+1)</f>
        <v>6.0138373834601992</v>
      </c>
      <c r="G28" s="138">
        <f>SUM(C28:F28)</f>
        <v>310.70794676636876</v>
      </c>
      <c r="H28" s="139">
        <f>G28+0.05</f>
        <v>310.75794676636878</v>
      </c>
      <c r="I28" s="146">
        <f>H28*I27</f>
        <v>7.9400956062551638</v>
      </c>
      <c r="J28" s="147">
        <f>I28+H28</f>
        <v>318.69804237262395</v>
      </c>
      <c r="K28" s="124"/>
      <c r="L28" s="121"/>
    </row>
    <row r="29" spans="1:12" ht="24" hidden="1" thickBot="1">
      <c r="A29" s="124">
        <v>8061</v>
      </c>
      <c r="B29" s="141" t="s">
        <v>0</v>
      </c>
      <c r="C29" s="138">
        <f>C21*($S$1+1)</f>
        <v>693.70766695760756</v>
      </c>
      <c r="D29" s="138">
        <f>D21*($S$1+1)</f>
        <v>5.7100023937034994</v>
      </c>
      <c r="E29" s="142" t="s">
        <v>58</v>
      </c>
      <c r="F29" s="138">
        <f>F21*($S$1+1)</f>
        <v>14.259290381340298</v>
      </c>
      <c r="G29" s="138">
        <f>SUM(C29:F29)</f>
        <v>713.67695973265131</v>
      </c>
      <c r="H29" s="139">
        <f>G29</f>
        <v>713.67695973265131</v>
      </c>
      <c r="I29" s="146">
        <f>I27*H29</f>
        <v>18.234974684393276</v>
      </c>
      <c r="J29" s="147">
        <f>H29+I29</f>
        <v>731.91193441704456</v>
      </c>
      <c r="K29" s="124"/>
    </row>
    <row r="30" spans="1:12" ht="23.4" hidden="1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</row>
    <row r="31" spans="1:12" ht="23.4" hidden="1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2" ht="23.4" hidden="1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ht="24" thickBot="1">
      <c r="A33" s="124"/>
      <c r="B33" s="124"/>
      <c r="C33" s="124"/>
      <c r="D33" s="124"/>
      <c r="E33" s="124"/>
      <c r="F33" s="124"/>
      <c r="G33" s="124"/>
      <c r="H33" s="124"/>
      <c r="I33" s="317" t="s">
        <v>68</v>
      </c>
      <c r="J33" s="317"/>
      <c r="K33" s="124"/>
    </row>
    <row r="34" spans="1:11" ht="46.8">
      <c r="A34" s="124"/>
      <c r="B34" s="313" t="s">
        <v>1</v>
      </c>
      <c r="C34" s="313" t="s">
        <v>2</v>
      </c>
      <c r="D34" s="313" t="s">
        <v>21</v>
      </c>
      <c r="E34" s="313" t="s">
        <v>13</v>
      </c>
      <c r="F34" s="313" t="s">
        <v>22</v>
      </c>
      <c r="G34" s="127" t="s">
        <v>14</v>
      </c>
      <c r="H34" s="144" t="s">
        <v>24</v>
      </c>
      <c r="I34" s="315" t="s">
        <v>18</v>
      </c>
      <c r="J34" s="315" t="s">
        <v>16</v>
      </c>
      <c r="K34" s="124"/>
    </row>
    <row r="35" spans="1:11" ht="46.8">
      <c r="A35" s="124"/>
      <c r="B35" s="312"/>
      <c r="C35" s="312"/>
      <c r="D35" s="312"/>
      <c r="E35" s="312"/>
      <c r="F35" s="312"/>
      <c r="G35" s="130" t="s">
        <v>6</v>
      </c>
      <c r="H35" s="318" t="s">
        <v>11</v>
      </c>
      <c r="I35" s="316"/>
      <c r="J35" s="316"/>
      <c r="K35" s="124"/>
    </row>
    <row r="36" spans="1:11" ht="46.8">
      <c r="A36" s="124"/>
      <c r="B36" s="312"/>
      <c r="C36" s="312"/>
      <c r="D36" s="312"/>
      <c r="E36" s="312"/>
      <c r="F36" s="312"/>
      <c r="G36" s="130" t="s">
        <v>23</v>
      </c>
      <c r="H36" s="318"/>
      <c r="I36" s="316"/>
      <c r="J36" s="316"/>
      <c r="K36" s="124"/>
    </row>
    <row r="37" spans="1:11" ht="24" thickBot="1">
      <c r="A37" s="124"/>
      <c r="B37" s="314"/>
      <c r="C37" s="314"/>
      <c r="D37" s="314"/>
      <c r="E37" s="314"/>
      <c r="F37" s="314"/>
      <c r="G37" s="133"/>
      <c r="H37" s="145"/>
      <c r="I37" s="136">
        <f>'CAF Sp 2020'!BY23</f>
        <v>2.3997532813331963E-2</v>
      </c>
      <c r="J37" s="316"/>
      <c r="K37" s="124"/>
    </row>
    <row r="38" spans="1:11" ht="24" thickBot="1">
      <c r="A38" s="124">
        <v>8006</v>
      </c>
      <c r="B38" s="137" t="s">
        <v>12</v>
      </c>
      <c r="C38" s="138">
        <f>C28*($T$1+1)</f>
        <v>286.38324437098805</v>
      </c>
      <c r="D38" s="138">
        <f>D28*($T$1+1)</f>
        <v>2.987188276119416</v>
      </c>
      <c r="E38" s="138">
        <f>E28*($T$1+1)</f>
        <v>23.123845936003541</v>
      </c>
      <c r="F38" s="138">
        <f>F28*(T1+1)</f>
        <v>6.1677916204767804</v>
      </c>
      <c r="G38" s="138">
        <f>SUM(C38:F38)</f>
        <v>318.6620702035878</v>
      </c>
      <c r="H38" s="139">
        <f>G38+0.04</f>
        <v>318.70207020358782</v>
      </c>
      <c r="I38" s="146">
        <f>H38*I37</f>
        <v>7.6480633873874257</v>
      </c>
      <c r="J38" s="147">
        <f>H38+I38</f>
        <v>326.35013359097525</v>
      </c>
      <c r="K38" s="124"/>
    </row>
    <row r="39" spans="1:11" ht="24" thickBot="1">
      <c r="A39" s="124">
        <v>8061</v>
      </c>
      <c r="B39" s="141" t="s">
        <v>0</v>
      </c>
      <c r="C39" s="138">
        <f>C29*($T$1+1)</f>
        <v>711.46658323172232</v>
      </c>
      <c r="D39" s="138">
        <f>D29*($T$1+1)</f>
        <v>5.8561784549823095</v>
      </c>
      <c r="E39" s="142" t="s">
        <v>58</v>
      </c>
      <c r="F39" s="138">
        <f>F29*($T$1+1)</f>
        <v>14.624328215102611</v>
      </c>
      <c r="G39" s="138">
        <f>SUM(C39:F39)</f>
        <v>731.94708990180732</v>
      </c>
      <c r="H39" s="139">
        <f>G39-0.04</f>
        <v>731.90708990180735</v>
      </c>
      <c r="I39" s="146">
        <f>I37*H39</f>
        <v>17.56396440622893</v>
      </c>
      <c r="J39" s="147">
        <f>H39+I39</f>
        <v>749.47105430803629</v>
      </c>
      <c r="K39" s="124"/>
    </row>
    <row r="40" spans="1:11" ht="23.4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</row>
    <row r="41" spans="1:11" ht="24" hidden="1" thickBot="1">
      <c r="A41" s="124"/>
      <c r="B41" t="s">
        <v>129</v>
      </c>
      <c r="C41"/>
      <c r="D41"/>
      <c r="E41"/>
      <c r="F41"/>
      <c r="G41"/>
      <c r="H41" t="s">
        <v>130</v>
      </c>
      <c r="I41"/>
      <c r="J41" s="124"/>
      <c r="K41" s="124"/>
    </row>
    <row r="42" spans="1:11" ht="15" hidden="1" thickBot="1">
      <c r="B42" s="220" t="s">
        <v>59</v>
      </c>
      <c r="C42" s="221" t="s">
        <v>60</v>
      </c>
      <c r="D42" s="221" t="s">
        <v>61</v>
      </c>
      <c r="E42" s="222" t="s">
        <v>62</v>
      </c>
      <c r="F42" s="222" t="s">
        <v>63</v>
      </c>
      <c r="G42" s="222" t="s">
        <v>64</v>
      </c>
      <c r="H42" s="222" t="s">
        <v>65</v>
      </c>
      <c r="I42" s="223" t="s">
        <v>66</v>
      </c>
    </row>
    <row r="43" spans="1:11" hidden="1">
      <c r="B43" s="63" t="s">
        <v>131</v>
      </c>
      <c r="C43" s="60">
        <f>J38</f>
        <v>326.35013359097525</v>
      </c>
      <c r="D43" s="60">
        <v>5.85</v>
      </c>
      <c r="E43" s="60">
        <f>6.6</f>
        <v>6.6</v>
      </c>
      <c r="F43" s="60">
        <f>E43*21</f>
        <v>138.6</v>
      </c>
      <c r="G43" s="60">
        <f>C43-F43</f>
        <v>187.75013359097525</v>
      </c>
      <c r="H43" s="61">
        <f>G43/D43</f>
        <v>32.094039930081244</v>
      </c>
      <c r="I43" s="62">
        <f t="shared" ref="I43" si="0">H43/4</f>
        <v>8.0235099825203111</v>
      </c>
    </row>
    <row r="44" spans="1:11" ht="15" hidden="1" thickBot="1"/>
    <row r="45" spans="1:11" ht="15" hidden="1" thickBot="1">
      <c r="B45" s="301" t="s">
        <v>126</v>
      </c>
      <c r="C45" s="302"/>
      <c r="D45" s="302"/>
      <c r="E45" s="303"/>
      <c r="G45" s="224"/>
      <c r="H45" s="226"/>
    </row>
    <row r="46" spans="1:11" hidden="1">
      <c r="B46" s="187"/>
      <c r="C46" s="304" t="s">
        <v>135</v>
      </c>
      <c r="D46" s="304"/>
      <c r="E46" s="188">
        <v>352689</v>
      </c>
      <c r="G46" s="224"/>
      <c r="H46" s="227"/>
    </row>
    <row r="47" spans="1:11" hidden="1">
      <c r="B47" s="189"/>
      <c r="C47" s="4"/>
      <c r="D47" s="4" t="s">
        <v>138</v>
      </c>
      <c r="E47" s="228">
        <f>E46/12</f>
        <v>29390.75</v>
      </c>
    </row>
    <row r="48" spans="1:11" hidden="1">
      <c r="B48" s="190" t="s">
        <v>35</v>
      </c>
      <c r="C48" s="191" t="s">
        <v>36</v>
      </c>
      <c r="D48" s="191" t="s">
        <v>37</v>
      </c>
      <c r="E48" s="192" t="s">
        <v>38</v>
      </c>
    </row>
    <row r="49" spans="1:8" hidden="1">
      <c r="B49" s="193" t="s">
        <v>134</v>
      </c>
      <c r="C49" s="230">
        <v>91816</v>
      </c>
      <c r="D49" s="231">
        <v>7</v>
      </c>
      <c r="E49" s="232">
        <f>D49*C49</f>
        <v>642712</v>
      </c>
      <c r="F49" s="241" t="s">
        <v>139</v>
      </c>
      <c r="G49" s="242" t="s">
        <v>140</v>
      </c>
      <c r="H49" s="242" t="s">
        <v>141</v>
      </c>
    </row>
    <row r="50" spans="1:8" hidden="1">
      <c r="B50" s="193" t="s">
        <v>132</v>
      </c>
      <c r="C50" s="12">
        <v>43971</v>
      </c>
      <c r="D50" s="13">
        <v>230</v>
      </c>
      <c r="E50" s="194">
        <f>C50*D50</f>
        <v>10113330</v>
      </c>
      <c r="F50" s="243">
        <f>E$46/D50</f>
        <v>1533.4304347826087</v>
      </c>
      <c r="G50" s="244">
        <f>E$47/D50</f>
        <v>127.7858695652174</v>
      </c>
      <c r="H50" s="244">
        <f>G50/20</f>
        <v>6.3892934782608695</v>
      </c>
    </row>
    <row r="51" spans="1:8" hidden="1">
      <c r="B51" s="193" t="s">
        <v>53</v>
      </c>
      <c r="C51" s="12">
        <v>86861</v>
      </c>
      <c r="D51" s="13">
        <v>80</v>
      </c>
      <c r="E51" s="194">
        <f>C51*D51</f>
        <v>6948880</v>
      </c>
      <c r="F51" s="305">
        <f>E$46/(D52+D51)</f>
        <v>1679.4714285714285</v>
      </c>
      <c r="G51" s="307">
        <f>E$47/(D52+D51)</f>
        <v>139.95595238095237</v>
      </c>
      <c r="H51" s="307">
        <f>G51/20</f>
        <v>6.9977976190476188</v>
      </c>
    </row>
    <row r="52" spans="1:8" hidden="1">
      <c r="B52" s="193" t="s">
        <v>133</v>
      </c>
      <c r="C52" s="12">
        <v>32302</v>
      </c>
      <c r="D52" s="13">
        <v>130</v>
      </c>
      <c r="E52" s="194">
        <f>D52*C52</f>
        <v>4199260</v>
      </c>
      <c r="F52" s="306"/>
      <c r="G52" s="308"/>
      <c r="H52" s="308"/>
    </row>
    <row r="53" spans="1:8" hidden="1">
      <c r="B53" s="193" t="s">
        <v>136</v>
      </c>
      <c r="C53" s="12">
        <v>41517</v>
      </c>
      <c r="D53" s="13">
        <v>120</v>
      </c>
      <c r="E53" s="194">
        <f>D53*C53</f>
        <v>4982040</v>
      </c>
      <c r="F53" s="297">
        <f>E$46/(D53+D54)</f>
        <v>792.55955056179778</v>
      </c>
      <c r="G53" s="299">
        <f>E$47/(D53+D54)</f>
        <v>66.046629213483143</v>
      </c>
      <c r="H53" s="299">
        <f>G53/20</f>
        <v>3.3023314606741572</v>
      </c>
    </row>
    <row r="54" spans="1:8" ht="15" hidden="1" thickBot="1">
      <c r="B54" s="195" t="s">
        <v>142</v>
      </c>
      <c r="C54" s="196">
        <v>32198</v>
      </c>
      <c r="D54" s="197">
        <v>325</v>
      </c>
      <c r="E54" s="198">
        <f>C54*D54</f>
        <v>10464350</v>
      </c>
      <c r="F54" s="298"/>
      <c r="G54" s="300"/>
      <c r="H54" s="300"/>
    </row>
    <row r="55" spans="1:8" ht="15" hidden="1" thickTop="1">
      <c r="B55" s="199" t="s">
        <v>41</v>
      </c>
      <c r="C55" s="4"/>
      <c r="D55" s="13">
        <f>SUM(D50:D54)</f>
        <v>885</v>
      </c>
      <c r="E55" s="194">
        <f>SUM(E49:E54)</f>
        <v>37350572</v>
      </c>
    </row>
    <row r="56" spans="1:8" hidden="1">
      <c r="B56" s="199"/>
      <c r="C56" s="4"/>
      <c r="D56" s="21"/>
      <c r="E56" s="194"/>
    </row>
    <row r="57" spans="1:8" ht="15" hidden="1" thickBot="1">
      <c r="B57" s="195" t="s">
        <v>44</v>
      </c>
      <c r="C57" s="200">
        <v>0.28299999999999997</v>
      </c>
      <c r="D57" s="201"/>
      <c r="E57" s="198">
        <f>E55*C57</f>
        <v>10570211.875999998</v>
      </c>
    </row>
    <row r="58" spans="1:8" ht="15.6" hidden="1" thickTop="1" thickBot="1">
      <c r="B58" s="202" t="s">
        <v>45</v>
      </c>
      <c r="C58" s="203"/>
      <c r="D58" s="203"/>
      <c r="E58" s="204">
        <f>SUM(E55+E57)</f>
        <v>47920783.876000002</v>
      </c>
    </row>
    <row r="59" spans="1:8" ht="15" hidden="1" thickTop="1">
      <c r="B59" s="193" t="s">
        <v>63</v>
      </c>
      <c r="C59" s="4" t="s">
        <v>155</v>
      </c>
      <c r="D59" s="23">
        <v>6.6</v>
      </c>
      <c r="E59" s="205">
        <f>(D59*22)*E46</f>
        <v>51210442.799999997</v>
      </c>
    </row>
    <row r="60" spans="1:8" hidden="1">
      <c r="A60" s="224" t="s">
        <v>143</v>
      </c>
      <c r="B60" s="193" t="s">
        <v>158</v>
      </c>
      <c r="C60" s="4"/>
      <c r="D60" s="23">
        <v>540</v>
      </c>
      <c r="E60" s="205">
        <f>D55*D60</f>
        <v>477900</v>
      </c>
    </row>
    <row r="61" spans="1:8" hidden="1">
      <c r="A61" s="224" t="s">
        <v>143</v>
      </c>
      <c r="B61" s="193" t="s">
        <v>144</v>
      </c>
      <c r="C61" s="4" t="s">
        <v>127</v>
      </c>
      <c r="D61" s="23">
        <f>D81</f>
        <v>1.9219170430606001</v>
      </c>
      <c r="E61" s="205">
        <f>D61*E46</f>
        <v>677839</v>
      </c>
    </row>
    <row r="62" spans="1:8" hidden="1">
      <c r="B62" s="206" t="s">
        <v>49</v>
      </c>
      <c r="C62" s="207"/>
      <c r="D62" s="207"/>
      <c r="E62" s="208">
        <f>SUM(E58:E61)</f>
        <v>100286965.676</v>
      </c>
    </row>
    <row r="63" spans="1:8" hidden="1">
      <c r="B63" s="193" t="s">
        <v>50</v>
      </c>
      <c r="C63" s="25">
        <v>0.12</v>
      </c>
      <c r="D63" s="4"/>
      <c r="E63" s="194">
        <f>E62*C63</f>
        <v>12034435.88112</v>
      </c>
    </row>
    <row r="64" spans="1:8" ht="15" hidden="1" thickBot="1">
      <c r="B64" s="209" t="s">
        <v>56</v>
      </c>
      <c r="C64" s="210"/>
      <c r="D64" s="210"/>
      <c r="E64" s="211">
        <f>SUM(E62+E63)</f>
        <v>112321401.55712</v>
      </c>
    </row>
    <row r="65" spans="2:6" ht="15" hidden="1" thickTop="1">
      <c r="B65" s="199" t="s">
        <v>25</v>
      </c>
      <c r="C65" s="25">
        <v>2.5000000000000001E-2</v>
      </c>
      <c r="D65" s="4"/>
      <c r="E65" s="212">
        <f>E64*C65</f>
        <v>2808035.0389280003</v>
      </c>
    </row>
    <row r="66" spans="2:6" hidden="1">
      <c r="B66" s="199" t="s">
        <v>137</v>
      </c>
      <c r="C66" s="25">
        <v>3.7000000000000002E-3</v>
      </c>
      <c r="D66" s="4"/>
      <c r="E66" s="212">
        <f>E55*C66</f>
        <v>138197.1164</v>
      </c>
    </row>
    <row r="67" spans="2:6" ht="15" hidden="1" thickBot="1">
      <c r="B67" s="213" t="s">
        <v>5</v>
      </c>
      <c r="C67" s="214"/>
      <c r="D67" s="214"/>
      <c r="E67" s="215">
        <f>E64+E65+E66</f>
        <v>115267633.712448</v>
      </c>
    </row>
    <row r="68" spans="2:6" ht="15" hidden="1" thickBot="1">
      <c r="B68" s="216" t="s">
        <v>128</v>
      </c>
      <c r="C68" s="217"/>
      <c r="D68" s="218"/>
      <c r="E68" s="219">
        <f>E67/E46</f>
        <v>326.8251454183374</v>
      </c>
    </row>
    <row r="69" spans="2:6" hidden="1">
      <c r="B69" s="34"/>
      <c r="C69" s="54"/>
      <c r="D69" s="186"/>
      <c r="E69" s="55"/>
    </row>
    <row r="70" spans="2:6" hidden="1">
      <c r="B70" s="34"/>
      <c r="C70" s="54"/>
      <c r="D70" s="186"/>
      <c r="E70" s="55">
        <v>318.7</v>
      </c>
      <c r="F70" s="224" t="s">
        <v>156</v>
      </c>
    </row>
    <row r="71" spans="2:6" hidden="1">
      <c r="E71" s="240">
        <f>(E68-E70)/E70</f>
        <v>2.5494651453835615E-2</v>
      </c>
      <c r="F71" s="224" t="s">
        <v>157</v>
      </c>
    </row>
    <row r="72" spans="2:6" hidden="1">
      <c r="B72" s="224" t="s">
        <v>146</v>
      </c>
      <c r="C72" s="233"/>
    </row>
    <row r="73" spans="2:6" hidden="1">
      <c r="C73" s="57" t="s">
        <v>145</v>
      </c>
      <c r="D73" s="234">
        <v>10668</v>
      </c>
      <c r="E73" s="225"/>
    </row>
    <row r="74" spans="2:6" hidden="1">
      <c r="C74" s="224" t="s">
        <v>147</v>
      </c>
      <c r="D74" s="234">
        <v>3012</v>
      </c>
    </row>
    <row r="75" spans="2:6" hidden="1">
      <c r="C75" s="224" t="s">
        <v>148</v>
      </c>
      <c r="D75" s="234">
        <v>134432</v>
      </c>
    </row>
    <row r="76" spans="2:6" hidden="1">
      <c r="C76" s="224" t="s">
        <v>149</v>
      </c>
      <c r="D76" s="234">
        <v>7991</v>
      </c>
    </row>
    <row r="77" spans="2:6" hidden="1">
      <c r="C77" s="237" t="s">
        <v>150</v>
      </c>
      <c r="D77" s="238">
        <v>116042</v>
      </c>
    </row>
    <row r="78" spans="2:6" hidden="1">
      <c r="C78" s="237" t="s">
        <v>153</v>
      </c>
      <c r="D78" s="238">
        <v>200748</v>
      </c>
    </row>
    <row r="79" spans="2:6" ht="15" hidden="1" thickBot="1">
      <c r="C79" s="236" t="s">
        <v>154</v>
      </c>
      <c r="D79" s="235">
        <v>204946</v>
      </c>
    </row>
    <row r="80" spans="2:6" ht="15" hidden="1" thickTop="1">
      <c r="C80" s="229" t="s">
        <v>151</v>
      </c>
      <c r="D80" s="234">
        <f>SUM(D73:D79)</f>
        <v>677839</v>
      </c>
    </row>
    <row r="81" spans="3:4" hidden="1">
      <c r="C81" s="229" t="s">
        <v>152</v>
      </c>
      <c r="D81" s="239">
        <f>D80/E46</f>
        <v>1.9219170430606001</v>
      </c>
    </row>
    <row r="82" spans="3:4" hidden="1"/>
    <row r="83" spans="3:4" hidden="1"/>
  </sheetData>
  <mergeCells count="41">
    <mergeCell ref="F53:F54"/>
    <mergeCell ref="G53:G54"/>
    <mergeCell ref="H53:H54"/>
    <mergeCell ref="F51:F52"/>
    <mergeCell ref="H51:H52"/>
    <mergeCell ref="G51:G52"/>
    <mergeCell ref="I33:J33"/>
    <mergeCell ref="B34:B37"/>
    <mergeCell ref="C34:C37"/>
    <mergeCell ref="D34:D37"/>
    <mergeCell ref="E34:E37"/>
    <mergeCell ref="F34:F37"/>
    <mergeCell ref="I34:I36"/>
    <mergeCell ref="J34:J37"/>
    <mergeCell ref="H35:H36"/>
    <mergeCell ref="K7:K9"/>
    <mergeCell ref="I23:J23"/>
    <mergeCell ref="B24:B27"/>
    <mergeCell ref="C24:C27"/>
    <mergeCell ref="D24:D27"/>
    <mergeCell ref="E24:E27"/>
    <mergeCell ref="F24:F27"/>
    <mergeCell ref="I24:I26"/>
    <mergeCell ref="J24:J27"/>
    <mergeCell ref="H25:H26"/>
    <mergeCell ref="B45:E45"/>
    <mergeCell ref="C46:D46"/>
    <mergeCell ref="L7:L10"/>
    <mergeCell ref="M7:M9"/>
    <mergeCell ref="N7:N10"/>
    <mergeCell ref="H8:H9"/>
    <mergeCell ref="B16:B19"/>
    <mergeCell ref="C16:C19"/>
    <mergeCell ref="D16:D19"/>
    <mergeCell ref="E16:E19"/>
    <mergeCell ref="F16:F19"/>
    <mergeCell ref="B7:B10"/>
    <mergeCell ref="C7:C10"/>
    <mergeCell ref="D7:D10"/>
    <mergeCell ref="E7:E10"/>
    <mergeCell ref="F7:F10"/>
  </mergeCells>
  <pageMargins left="0.25" right="0.25" top="0.25" bottom="0.25" header="0.5" footer="0.5"/>
  <pageSetup scale="57" orientation="landscape" r:id="rId1"/>
  <ignoredErrors>
    <ignoredError sqref="E64 E5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showGridLines="0" topLeftCell="E14" zoomScale="120" zoomScaleNormal="120" workbookViewId="0">
      <selection activeCell="I22" sqref="B2:I22"/>
    </sheetView>
  </sheetViews>
  <sheetFormatPr defaultColWidth="9.109375" defaultRowHeight="14.4"/>
  <cols>
    <col min="1" max="1" width="9.109375" style="5"/>
    <col min="2" max="2" width="34.44140625" style="5" customWidth="1"/>
    <col min="3" max="3" width="8.5546875" style="5" bestFit="1" customWidth="1"/>
    <col min="4" max="4" width="46.44140625" style="5" bestFit="1" customWidth="1"/>
    <col min="5" max="5" width="5" style="5" customWidth="1"/>
    <col min="6" max="6" width="34.88671875" style="5" customWidth="1"/>
    <col min="7" max="7" width="7.109375" style="5" bestFit="1" customWidth="1"/>
    <col min="8" max="8" width="7.6640625" style="5" bestFit="1" customWidth="1"/>
    <col min="9" max="9" width="10.109375" style="5" customWidth="1"/>
    <col min="10" max="10" width="7" style="5" customWidth="1"/>
    <col min="11" max="11" width="12" style="5" hidden="1" customWidth="1"/>
    <col min="12" max="12" width="10.33203125" style="5" hidden="1" customWidth="1"/>
    <col min="13" max="13" width="7.44140625" style="5" customWidth="1"/>
    <col min="14" max="16384" width="9.109375" style="5"/>
  </cols>
  <sheetData>
    <row r="1" spans="2:13">
      <c r="B1" s="1"/>
      <c r="C1" s="319"/>
      <c r="D1" s="319"/>
      <c r="E1" s="2"/>
      <c r="F1" s="3"/>
      <c r="G1" s="2"/>
      <c r="H1" s="4"/>
      <c r="I1" s="4"/>
      <c r="J1" s="2"/>
    </row>
    <row r="2" spans="2:13">
      <c r="B2" s="1" t="s">
        <v>69</v>
      </c>
      <c r="C2" s="6"/>
      <c r="D2" s="6"/>
      <c r="E2" s="2"/>
      <c r="F2" s="3"/>
      <c r="G2" s="2"/>
      <c r="H2" s="4"/>
      <c r="I2" s="4"/>
      <c r="J2" s="2"/>
    </row>
    <row r="3" spans="2:13" ht="15" thickBot="1">
      <c r="B3" s="64"/>
      <c r="C3" s="65"/>
      <c r="D3" s="65"/>
      <c r="E3" s="66"/>
      <c r="F3" s="67"/>
      <c r="G3" s="66"/>
      <c r="H3" s="68"/>
      <c r="I3" s="68"/>
      <c r="J3" s="2"/>
    </row>
    <row r="4" spans="2:13" ht="15" thickBot="1">
      <c r="B4" s="320" t="s">
        <v>26</v>
      </c>
      <c r="C4" s="321"/>
      <c r="D4" s="322"/>
      <c r="E4" s="66"/>
      <c r="F4" s="320" t="s">
        <v>270</v>
      </c>
      <c r="G4" s="321"/>
      <c r="H4" s="321"/>
      <c r="I4" s="322"/>
      <c r="J4" s="7"/>
      <c r="K4" s="323" t="s">
        <v>27</v>
      </c>
      <c r="L4" s="323" t="s">
        <v>28</v>
      </c>
    </row>
    <row r="5" spans="2:13" ht="15" customHeight="1">
      <c r="B5" s="326" t="s">
        <v>29</v>
      </c>
      <c r="C5" s="327"/>
      <c r="D5" s="69" t="s">
        <v>30</v>
      </c>
      <c r="E5" s="66"/>
      <c r="F5" s="334"/>
      <c r="G5" s="335" t="s">
        <v>31</v>
      </c>
      <c r="H5" s="335"/>
      <c r="I5" s="336">
        <v>19694</v>
      </c>
      <c r="J5" s="2"/>
      <c r="K5" s="324"/>
      <c r="L5" s="324"/>
    </row>
    <row r="6" spans="2:13" ht="15" thickBot="1">
      <c r="B6" s="70" t="s">
        <v>32</v>
      </c>
      <c r="C6" s="71">
        <f>89564*(2.56%+1)</f>
        <v>91856.838400000008</v>
      </c>
      <c r="D6" s="72" t="s">
        <v>33</v>
      </c>
      <c r="E6" s="66"/>
      <c r="F6" s="337"/>
      <c r="G6" s="92"/>
      <c r="H6" s="92"/>
      <c r="I6" s="338"/>
      <c r="J6" s="2"/>
      <c r="K6" s="325"/>
      <c r="L6" s="325"/>
    </row>
    <row r="7" spans="2:13" ht="15" customHeight="1" thickBot="1">
      <c r="B7" s="73" t="s">
        <v>77</v>
      </c>
      <c r="C7" s="74">
        <v>32198</v>
      </c>
      <c r="D7" s="75" t="s">
        <v>75</v>
      </c>
      <c r="E7" s="66"/>
      <c r="F7" s="339" t="s">
        <v>35</v>
      </c>
      <c r="G7" s="340" t="s">
        <v>36</v>
      </c>
      <c r="H7" s="340" t="s">
        <v>37</v>
      </c>
      <c r="I7" s="341" t="s">
        <v>38</v>
      </c>
      <c r="J7" s="2"/>
      <c r="K7" s="9">
        <v>50</v>
      </c>
      <c r="L7" s="10">
        <f>AVERAGE([11]ExpenseAnalysis!D2:D15,[11]ExpenseAnalysis!D23:D30)</f>
        <v>49.222727272727269</v>
      </c>
    </row>
    <row r="8" spans="2:13">
      <c r="B8" s="77"/>
      <c r="C8" s="78" t="s">
        <v>39</v>
      </c>
      <c r="D8" s="75"/>
      <c r="E8" s="66"/>
      <c r="F8" s="342" t="str">
        <f>B6</f>
        <v>Client Services Mgr/Dir.</v>
      </c>
      <c r="G8" s="343">
        <f>C6</f>
        <v>91856.838400000008</v>
      </c>
      <c r="H8" s="80">
        <f>C9</f>
        <v>3</v>
      </c>
      <c r="I8" s="81">
        <f>G8*H8</f>
        <v>275570.51520000002</v>
      </c>
      <c r="J8" s="2"/>
      <c r="K8" s="14">
        <v>0.5</v>
      </c>
      <c r="L8" s="15">
        <f>L7/K7*K8</f>
        <v>0.49222727272727268</v>
      </c>
    </row>
    <row r="9" spans="2:13">
      <c r="B9" s="77" t="s">
        <v>32</v>
      </c>
      <c r="C9" s="82">
        <v>3</v>
      </c>
      <c r="D9" s="75" t="s">
        <v>40</v>
      </c>
      <c r="E9" s="66"/>
      <c r="F9" s="344" t="str">
        <f>B7</f>
        <v>Program Secretary Clerical Staff /Direct Care Staff</v>
      </c>
      <c r="G9" s="345">
        <f>C7</f>
        <v>32198</v>
      </c>
      <c r="H9" s="83">
        <f>C10</f>
        <v>25</v>
      </c>
      <c r="I9" s="84">
        <f>G9*H9</f>
        <v>804950</v>
      </c>
      <c r="J9" s="2"/>
      <c r="K9" s="17">
        <v>0.2</v>
      </c>
      <c r="L9" s="18">
        <f>L7/K7*K9</f>
        <v>0.19689090909090909</v>
      </c>
    </row>
    <row r="10" spans="2:13" ht="15" customHeight="1" thickBot="1">
      <c r="B10" s="73" t="s">
        <v>34</v>
      </c>
      <c r="C10" s="85">
        <v>25</v>
      </c>
      <c r="D10" s="86" t="s">
        <v>40</v>
      </c>
      <c r="E10" s="66"/>
      <c r="F10" s="346" t="s">
        <v>41</v>
      </c>
      <c r="G10" s="92"/>
      <c r="H10" s="80">
        <f>SUM(H8:H9)</f>
        <v>28</v>
      </c>
      <c r="I10" s="81">
        <f>SUM(I8:I9)</f>
        <v>1080520.5152</v>
      </c>
      <c r="J10" s="2"/>
      <c r="K10" s="19">
        <f>K8+K9</f>
        <v>0.7</v>
      </c>
      <c r="L10" s="20">
        <f>SUM(L8:L9)</f>
        <v>0.68911818181818174</v>
      </c>
    </row>
    <row r="11" spans="2:13" ht="14.4" customHeight="1">
      <c r="B11" s="329" t="s">
        <v>42</v>
      </c>
      <c r="C11" s="330"/>
      <c r="D11" s="75"/>
      <c r="E11" s="66"/>
      <c r="F11" s="346"/>
      <c r="G11" s="92"/>
      <c r="H11" s="87"/>
      <c r="I11" s="81"/>
      <c r="J11" s="2"/>
    </row>
    <row r="12" spans="2:13" ht="15.75" customHeight="1" thickBot="1">
      <c r="B12" s="351" t="s">
        <v>43</v>
      </c>
      <c r="C12" s="352">
        <v>0.224</v>
      </c>
      <c r="D12" s="75" t="s">
        <v>266</v>
      </c>
      <c r="E12" s="66"/>
      <c r="F12" s="347" t="s">
        <v>44</v>
      </c>
      <c r="G12" s="348">
        <f>C12</f>
        <v>0.224</v>
      </c>
      <c r="H12" s="88"/>
      <c r="I12" s="89">
        <f>I10*G12</f>
        <v>242036.5954048</v>
      </c>
      <c r="J12" s="2"/>
    </row>
    <row r="13" spans="2:13" ht="15.6" customHeight="1" thickTop="1" thickBot="1">
      <c r="B13" s="351" t="s">
        <v>46</v>
      </c>
      <c r="C13" s="353">
        <f>2297*(2.56%+1)</f>
        <v>2355.8032000000003</v>
      </c>
      <c r="D13" s="75" t="s">
        <v>55</v>
      </c>
      <c r="E13" s="66"/>
      <c r="F13" s="349" t="s">
        <v>45</v>
      </c>
      <c r="G13" s="90"/>
      <c r="H13" s="90"/>
      <c r="I13" s="91">
        <f>SUM(I10+I12)</f>
        <v>1322557.1106048001</v>
      </c>
      <c r="J13" s="2"/>
    </row>
    <row r="14" spans="2:13" ht="15" thickTop="1">
      <c r="B14" s="354" t="s">
        <v>272</v>
      </c>
      <c r="C14" s="355">
        <f>330100+105000</f>
        <v>435100</v>
      </c>
      <c r="D14" s="86" t="s">
        <v>40</v>
      </c>
      <c r="E14" s="66"/>
      <c r="F14" s="342" t="str">
        <f>B15</f>
        <v>PFLMA Trust Contribution</v>
      </c>
      <c r="G14" s="350">
        <f>C15</f>
        <v>3.7000000000000002E-3</v>
      </c>
      <c r="H14" s="92"/>
      <c r="I14" s="81">
        <f>G14*I10</f>
        <v>3997.9259062400001</v>
      </c>
      <c r="J14" s="2"/>
      <c r="M14" s="59"/>
    </row>
    <row r="15" spans="2:13" ht="15.75" customHeight="1">
      <c r="B15" s="356" t="s">
        <v>70</v>
      </c>
      <c r="C15" s="357">
        <v>3.7000000000000002E-3</v>
      </c>
      <c r="D15" s="94" t="s">
        <v>71</v>
      </c>
      <c r="E15" s="66"/>
      <c r="F15" s="342" t="str">
        <f>B13</f>
        <v xml:space="preserve">Occupancy </v>
      </c>
      <c r="G15" s="92"/>
      <c r="H15" s="95"/>
      <c r="I15" s="96">
        <f>C13*H10</f>
        <v>65962.489600000001</v>
      </c>
      <c r="J15" s="2"/>
    </row>
    <row r="16" spans="2:13">
      <c r="B16" s="356" t="s">
        <v>48</v>
      </c>
      <c r="C16" s="358">
        <v>0.12</v>
      </c>
      <c r="D16" s="98" t="s">
        <v>268</v>
      </c>
      <c r="E16" s="66"/>
      <c r="F16" s="79" t="str">
        <f>B14</f>
        <v>Total Other Expenses and fixed costs</v>
      </c>
      <c r="G16" s="68"/>
      <c r="H16" s="95"/>
      <c r="I16" s="96">
        <f>C14</f>
        <v>435100</v>
      </c>
      <c r="J16" s="2"/>
      <c r="K16" s="24"/>
    </row>
    <row r="17" spans="2:13">
      <c r="B17" s="359" t="s">
        <v>73</v>
      </c>
      <c r="C17" s="360">
        <f>'CAF Sp 2020'!BY23</f>
        <v>2.3997532813331963E-2</v>
      </c>
      <c r="D17" s="111" t="s">
        <v>72</v>
      </c>
      <c r="E17" s="100"/>
      <c r="F17" s="76" t="s">
        <v>49</v>
      </c>
      <c r="G17" s="101"/>
      <c r="H17" s="102"/>
      <c r="I17" s="103">
        <f>SUM(I13:I16)</f>
        <v>1827617.52611104</v>
      </c>
      <c r="J17" s="2"/>
    </row>
    <row r="18" spans="2:13">
      <c r="B18" s="100"/>
      <c r="C18" s="100"/>
      <c r="D18" s="100"/>
      <c r="E18" s="100"/>
      <c r="F18" s="342" t="s">
        <v>50</v>
      </c>
      <c r="G18" s="350">
        <f>C16</f>
        <v>0.12</v>
      </c>
      <c r="H18" s="92"/>
      <c r="I18" s="81">
        <f>I17*G18</f>
        <v>219314.1031333248</v>
      </c>
      <c r="J18" s="2"/>
      <c r="K18" s="26"/>
      <c r="L18" s="26"/>
    </row>
    <row r="19" spans="2:13" ht="16.5" customHeight="1" thickBot="1">
      <c r="B19" s="100"/>
      <c r="C19" s="100"/>
      <c r="D19" s="100"/>
      <c r="E19" s="100"/>
      <c r="F19" s="362" t="s">
        <v>56</v>
      </c>
      <c r="G19" s="363"/>
      <c r="H19" s="104"/>
      <c r="I19" s="105">
        <f>SUM(I17+I18)</f>
        <v>2046931.6292443648</v>
      </c>
      <c r="J19" s="2"/>
    </row>
    <row r="20" spans="2:13" ht="15" thickTop="1">
      <c r="B20" s="100"/>
      <c r="C20" s="100"/>
      <c r="D20" s="100"/>
      <c r="E20" s="100"/>
      <c r="F20" s="346" t="s">
        <v>25</v>
      </c>
      <c r="G20" s="350">
        <f>C17</f>
        <v>2.3997532813331963E-2</v>
      </c>
      <c r="H20" s="68"/>
      <c r="I20" s="284">
        <f>(I19*G20)-(I13*G20)</f>
        <v>17383.201280194498</v>
      </c>
      <c r="J20" s="2"/>
    </row>
    <row r="21" spans="2:13" ht="14.25" customHeight="1" thickBot="1">
      <c r="B21" s="100"/>
      <c r="C21" s="100"/>
      <c r="D21" s="100"/>
      <c r="E21" s="100"/>
      <c r="F21" s="365" t="s">
        <v>5</v>
      </c>
      <c r="G21" s="366"/>
      <c r="H21" s="106"/>
      <c r="I21" s="107">
        <f>I19+I20</f>
        <v>2064314.8305245594</v>
      </c>
      <c r="J21" s="2"/>
    </row>
    <row r="22" spans="2:13" ht="15" customHeight="1" thickBot="1">
      <c r="B22" s="27"/>
      <c r="C22" s="27"/>
      <c r="D22" s="27"/>
      <c r="E22" s="28"/>
      <c r="F22" s="282" t="s">
        <v>267</v>
      </c>
      <c r="G22" s="283"/>
      <c r="H22" s="283"/>
      <c r="I22" s="372">
        <f>I21/12</f>
        <v>172026.23587704662</v>
      </c>
    </row>
    <row r="23" spans="2:13" ht="14.4" hidden="1" customHeight="1" thickBot="1">
      <c r="B23" s="27"/>
      <c r="C23" s="27"/>
      <c r="D23" s="27"/>
      <c r="E23" s="28"/>
      <c r="F23" s="331"/>
      <c r="G23" s="331"/>
      <c r="H23" s="331"/>
      <c r="I23" s="331"/>
      <c r="M23" s="31"/>
    </row>
    <row r="24" spans="2:13" ht="14.4" hidden="1" customHeight="1" thickBot="1">
      <c r="B24" s="331"/>
      <c r="C24" s="331"/>
      <c r="D24" s="331"/>
      <c r="E24" s="28"/>
      <c r="F24" s="29"/>
      <c r="G24" s="332"/>
      <c r="H24" s="332"/>
      <c r="I24" s="30"/>
      <c r="K24" s="323" t="s">
        <v>52</v>
      </c>
      <c r="L24" s="323" t="s">
        <v>28</v>
      </c>
    </row>
    <row r="25" spans="2:13" ht="14.4" hidden="1" customHeight="1">
      <c r="B25" s="328"/>
      <c r="C25" s="328"/>
      <c r="D25" s="33"/>
      <c r="E25" s="28"/>
      <c r="F25" s="32"/>
      <c r="G25" s="4"/>
      <c r="H25" s="4"/>
      <c r="I25" s="4"/>
      <c r="K25" s="324"/>
      <c r="L25" s="324"/>
    </row>
    <row r="26" spans="2:13" ht="14.4" hidden="1" customHeight="1" thickBot="1">
      <c r="B26" s="2"/>
      <c r="C26" s="8"/>
      <c r="D26" s="36"/>
      <c r="E26" s="28"/>
      <c r="F26" s="34"/>
      <c r="G26" s="35"/>
      <c r="H26" s="35"/>
      <c r="I26" s="35"/>
      <c r="K26" s="325"/>
      <c r="L26" s="325"/>
    </row>
    <row r="27" spans="2:13" ht="14.4" hidden="1" customHeight="1" thickBot="1">
      <c r="B27" s="2"/>
      <c r="C27" s="8"/>
      <c r="D27" s="36"/>
      <c r="E27" s="28"/>
      <c r="F27" s="2"/>
      <c r="G27" s="12"/>
      <c r="H27" s="13"/>
      <c r="I27" s="37"/>
      <c r="K27" s="38">
        <v>63</v>
      </c>
      <c r="L27" s="38">
        <f>[11]ExpenseAnalysis!D32</f>
        <v>71.412500000000009</v>
      </c>
    </row>
    <row r="28" spans="2:13" ht="14.4" hidden="1" customHeight="1">
      <c r="B28" s="2"/>
      <c r="C28" s="11"/>
      <c r="D28" s="36"/>
      <c r="E28" s="28"/>
      <c r="F28" s="2"/>
      <c r="G28" s="12"/>
      <c r="H28" s="13"/>
      <c r="I28" s="37"/>
      <c r="K28" s="39">
        <v>0.52</v>
      </c>
      <c r="L28" s="40">
        <f>L27/K27*K28</f>
        <v>0.58943650793650804</v>
      </c>
    </row>
    <row r="29" spans="2:13" ht="14.4" hidden="1" customHeight="1">
      <c r="B29" s="2"/>
      <c r="C29" s="16"/>
      <c r="D29" s="36"/>
      <c r="E29" s="28"/>
      <c r="F29" s="34"/>
      <c r="G29" s="4"/>
      <c r="H29" s="13"/>
      <c r="I29" s="37"/>
      <c r="K29" s="41">
        <v>0.21</v>
      </c>
      <c r="L29" s="40">
        <f t="shared" ref="L29:L30" si="0">L28/K28*K29</f>
        <v>0.23804166666666671</v>
      </c>
    </row>
    <row r="30" spans="2:13" ht="14.4" hidden="1" customHeight="1" thickBot="1">
      <c r="B30" s="2"/>
      <c r="C30" s="42"/>
      <c r="D30" s="36"/>
      <c r="E30" s="28"/>
      <c r="F30" s="34"/>
      <c r="G30" s="4"/>
      <c r="H30" s="21"/>
      <c r="I30" s="37"/>
      <c r="K30" s="43">
        <f>SUM(K28:K29)</f>
        <v>0.73</v>
      </c>
      <c r="L30" s="44">
        <f t="shared" si="0"/>
        <v>0.82747817460317474</v>
      </c>
    </row>
    <row r="31" spans="2:13" ht="14.4" hidden="1" customHeight="1">
      <c r="B31" s="328"/>
      <c r="C31" s="328"/>
      <c r="D31" s="36"/>
      <c r="E31" s="28"/>
      <c r="F31" s="2"/>
      <c r="G31" s="25"/>
      <c r="H31" s="4"/>
      <c r="I31" s="37"/>
    </row>
    <row r="32" spans="2:13" ht="14.4" hidden="1" customHeight="1" thickBot="1">
      <c r="B32" s="2"/>
      <c r="C32" s="45"/>
      <c r="D32" s="36"/>
      <c r="E32" s="28"/>
      <c r="F32" s="34"/>
      <c r="G32" s="4"/>
      <c r="H32" s="4"/>
      <c r="I32" s="37"/>
    </row>
    <row r="33" spans="2:9" ht="14.4" hidden="1" customHeight="1" thickTop="1" thickBot="1">
      <c r="B33" s="2"/>
      <c r="C33" s="22"/>
      <c r="D33" s="36"/>
      <c r="E33" s="28"/>
      <c r="F33" s="7"/>
      <c r="G33" s="46"/>
      <c r="H33" s="47"/>
      <c r="I33" s="37"/>
    </row>
    <row r="34" spans="2:9" ht="14.4" hidden="1" customHeight="1" thickTop="1">
      <c r="B34" s="2"/>
      <c r="C34" s="22"/>
      <c r="D34" s="36"/>
      <c r="E34" s="28"/>
      <c r="F34" s="2"/>
      <c r="G34" s="48"/>
      <c r="H34" s="49"/>
      <c r="I34" s="50"/>
    </row>
    <row r="35" spans="2:9" ht="14.4" hidden="1" customHeight="1">
      <c r="B35" s="2"/>
      <c r="C35" s="22"/>
      <c r="D35" s="36"/>
      <c r="E35" s="28"/>
      <c r="F35" s="2"/>
      <c r="G35" s="4"/>
      <c r="H35" s="23"/>
      <c r="I35" s="50"/>
    </row>
    <row r="36" spans="2:9" ht="14.4" hidden="1" customHeight="1">
      <c r="B36" s="2"/>
      <c r="C36" s="45"/>
      <c r="D36" s="36"/>
      <c r="E36" s="28"/>
      <c r="F36" s="2"/>
      <c r="G36" s="4"/>
      <c r="H36" s="23"/>
      <c r="I36" s="50"/>
    </row>
    <row r="37" spans="2:9" ht="14.4" hidden="1" customHeight="1" thickBot="1">
      <c r="B37" s="2"/>
      <c r="C37" s="51"/>
      <c r="D37" s="52"/>
      <c r="E37" s="28"/>
      <c r="F37" s="34"/>
      <c r="G37" s="4"/>
      <c r="H37" s="4"/>
      <c r="I37" s="37"/>
    </row>
    <row r="38" spans="2:9" ht="14.4" hidden="1" customHeight="1">
      <c r="B38" s="27"/>
      <c r="C38" s="27"/>
      <c r="D38" s="27"/>
      <c r="E38" s="28"/>
      <c r="F38" s="34"/>
      <c r="G38" s="4"/>
      <c r="H38" s="4"/>
      <c r="I38" s="37"/>
    </row>
    <row r="39" spans="2:9" ht="14.4" hidden="1" customHeight="1">
      <c r="B39" s="27"/>
      <c r="C39" s="27"/>
      <c r="D39" s="27"/>
      <c r="E39" s="28"/>
      <c r="F39" s="2"/>
      <c r="G39" s="25"/>
      <c r="H39" s="4"/>
      <c r="I39" s="37"/>
    </row>
    <row r="40" spans="2:9" ht="14.4" hidden="1" customHeight="1">
      <c r="B40" s="27"/>
      <c r="C40" s="27"/>
      <c r="D40" s="27"/>
      <c r="E40" s="28"/>
      <c r="F40" s="34"/>
      <c r="G40" s="11"/>
      <c r="H40" s="11"/>
      <c r="I40" s="53"/>
    </row>
    <row r="41" spans="2:9" ht="14.4" hidden="1" customHeight="1" thickBot="1">
      <c r="B41" s="27"/>
      <c r="C41" s="27"/>
      <c r="D41" s="27"/>
      <c r="E41" s="28"/>
      <c r="F41" s="2"/>
      <c r="G41" s="25"/>
      <c r="H41" s="4"/>
      <c r="I41" s="53"/>
    </row>
    <row r="42" spans="2:9" ht="14.4" hidden="1" customHeight="1" thickTop="1">
      <c r="B42" s="27"/>
      <c r="C42" s="27"/>
      <c r="D42" s="27"/>
      <c r="E42" s="28"/>
      <c r="F42" s="2"/>
      <c r="G42" s="4"/>
      <c r="H42" s="4"/>
      <c r="I42" s="37"/>
    </row>
    <row r="43" spans="2:9" ht="14.4" hidden="1" customHeight="1" thickBot="1">
      <c r="B43" s="27"/>
      <c r="C43" s="27"/>
      <c r="D43" s="27"/>
      <c r="E43" s="28"/>
      <c r="F43" s="34"/>
      <c r="G43" s="54"/>
      <c r="H43" s="11"/>
      <c r="I43" s="55"/>
    </row>
    <row r="44" spans="2:9" ht="14.4" hidden="1" customHeight="1" thickBot="1">
      <c r="B44" s="27"/>
      <c r="C44" s="27"/>
      <c r="D44" s="27"/>
      <c r="E44" s="28"/>
      <c r="F44" s="34"/>
      <c r="G44" s="54"/>
      <c r="H44" s="11"/>
      <c r="I44" s="55"/>
    </row>
    <row r="45" spans="2:9" ht="14.4" hidden="1" customHeight="1">
      <c r="B45" s="27"/>
      <c r="C45" s="27"/>
      <c r="D45" s="27"/>
      <c r="E45" s="28"/>
      <c r="F45" s="56"/>
      <c r="G45" s="27"/>
      <c r="H45" s="27"/>
      <c r="I45" s="27"/>
    </row>
    <row r="46" spans="2:9" ht="14.4" customHeight="1">
      <c r="B46" s="27"/>
      <c r="C46" s="27"/>
      <c r="D46" s="27"/>
      <c r="E46" s="28"/>
      <c r="F46" s="56"/>
      <c r="G46" s="27"/>
      <c r="H46" s="27"/>
      <c r="I46" s="27"/>
    </row>
    <row r="47" spans="2:9">
      <c r="B47" s="27"/>
      <c r="C47" s="27"/>
      <c r="D47" s="27"/>
      <c r="E47" s="28"/>
      <c r="F47" s="27"/>
      <c r="G47" s="27"/>
      <c r="H47" s="27"/>
      <c r="I47" s="148"/>
    </row>
    <row r="48" spans="2:9">
      <c r="F48" s="27"/>
      <c r="G48" s="27"/>
      <c r="H48" s="27"/>
      <c r="I48" s="149"/>
    </row>
  </sheetData>
  <mergeCells count="15">
    <mergeCell ref="L24:L26"/>
    <mergeCell ref="B25:C25"/>
    <mergeCell ref="B31:C31"/>
    <mergeCell ref="B11:C11"/>
    <mergeCell ref="F23:I23"/>
    <mergeCell ref="G24:H24"/>
    <mergeCell ref="B24:D24"/>
    <mergeCell ref="K24:K26"/>
    <mergeCell ref="C1:D1"/>
    <mergeCell ref="B4:D4"/>
    <mergeCell ref="F4:I4"/>
    <mergeCell ref="K4:K6"/>
    <mergeCell ref="L4:L6"/>
    <mergeCell ref="B5:C5"/>
    <mergeCell ref="G5:H5"/>
  </mergeCells>
  <pageMargins left="0.2" right="0.2" top="0.75" bottom="0.75" header="0.3" footer="0.3"/>
  <pageSetup scale="87" orientation="landscape" r:id="rId1"/>
  <ignoredErrors>
    <ignoredError sqref="I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8"/>
  <sheetViews>
    <sheetView showGridLines="0" tabSelected="1" workbookViewId="0">
      <selection activeCell="E47" sqref="E47"/>
    </sheetView>
  </sheetViews>
  <sheetFormatPr defaultColWidth="9.109375" defaultRowHeight="14.4"/>
  <cols>
    <col min="1" max="1" width="1.88671875" style="5" customWidth="1"/>
    <col min="2" max="2" width="31.44140625" style="5" customWidth="1"/>
    <col min="3" max="3" width="3.33203125" style="5" customWidth="1"/>
    <col min="4" max="4" width="11.109375" style="5" customWidth="1"/>
    <col min="5" max="5" width="41.6640625" style="5" customWidth="1"/>
    <col min="6" max="6" width="5" style="5" customWidth="1"/>
    <col min="7" max="7" width="37.44140625" style="5" customWidth="1"/>
    <col min="8" max="8" width="8.6640625" style="5" customWidth="1"/>
    <col min="9" max="9" width="9.44140625" style="5" customWidth="1"/>
    <col min="10" max="10" width="6.5546875" style="5" bestFit="1" customWidth="1"/>
    <col min="11" max="11" width="7" style="5" customWidth="1"/>
    <col min="12" max="12" width="12" style="5" hidden="1" customWidth="1"/>
    <col min="13" max="13" width="10.33203125" style="5" hidden="1" customWidth="1"/>
    <col min="14" max="14" width="7.44140625" style="5" customWidth="1"/>
    <col min="15" max="16384" width="9.109375" style="5"/>
  </cols>
  <sheetData>
    <row r="1" spans="2:14">
      <c r="B1" s="1"/>
      <c r="C1" s="1"/>
      <c r="D1" s="319"/>
      <c r="E1" s="319"/>
      <c r="F1" s="2"/>
      <c r="G1" s="3"/>
      <c r="H1" s="2"/>
      <c r="I1" s="4"/>
      <c r="J1" s="4"/>
      <c r="K1" s="2"/>
    </row>
    <row r="2" spans="2:14">
      <c r="B2" s="1" t="s">
        <v>69</v>
      </c>
      <c r="C2" s="1"/>
      <c r="D2" s="112"/>
      <c r="E2" s="112"/>
      <c r="F2" s="2"/>
      <c r="G2" s="3"/>
      <c r="H2" s="2"/>
      <c r="I2" s="4"/>
      <c r="J2" s="4"/>
      <c r="K2" s="2"/>
    </row>
    <row r="3" spans="2:14" ht="15" thickBot="1">
      <c r="B3" s="64"/>
      <c r="C3" s="64"/>
      <c r="D3" s="65"/>
      <c r="E3" s="65"/>
      <c r="F3" s="66"/>
      <c r="G3" s="67"/>
      <c r="H3" s="66"/>
      <c r="I3" s="68"/>
      <c r="J3" s="68"/>
      <c r="K3" s="2"/>
    </row>
    <row r="4" spans="2:14" ht="15" thickBot="1">
      <c r="B4" s="320" t="s">
        <v>26</v>
      </c>
      <c r="C4" s="321"/>
      <c r="D4" s="321"/>
      <c r="E4" s="322"/>
      <c r="F4" s="66"/>
      <c r="G4" s="320" t="s">
        <v>54</v>
      </c>
      <c r="H4" s="321"/>
      <c r="I4" s="321"/>
      <c r="J4" s="322"/>
      <c r="K4" s="7"/>
      <c r="L4" s="323" t="s">
        <v>27</v>
      </c>
      <c r="M4" s="323" t="s">
        <v>28</v>
      </c>
    </row>
    <row r="5" spans="2:14" ht="15" customHeight="1">
      <c r="B5" s="326" t="s">
        <v>29</v>
      </c>
      <c r="C5" s="327"/>
      <c r="D5" s="327"/>
      <c r="E5" s="69" t="s">
        <v>30</v>
      </c>
      <c r="F5" s="66"/>
      <c r="G5" s="334"/>
      <c r="H5" s="335" t="s">
        <v>271</v>
      </c>
      <c r="I5" s="335"/>
      <c r="J5" s="336">
        <v>150</v>
      </c>
      <c r="K5" s="2"/>
      <c r="L5" s="324"/>
      <c r="M5" s="324"/>
    </row>
    <row r="6" spans="2:14" ht="15" thickBot="1">
      <c r="B6" s="70" t="s">
        <v>32</v>
      </c>
      <c r="C6" s="150"/>
      <c r="D6" s="71">
        <f>89564*(2.56%+1)</f>
        <v>91856.838400000008</v>
      </c>
      <c r="E6" s="72" t="s">
        <v>33</v>
      </c>
      <c r="F6" s="66"/>
      <c r="G6" s="337"/>
      <c r="H6" s="92"/>
      <c r="I6" s="92"/>
      <c r="J6" s="338"/>
      <c r="K6" s="2"/>
      <c r="L6" s="325"/>
      <c r="M6" s="325"/>
    </row>
    <row r="7" spans="2:14" ht="15" customHeight="1" thickBot="1">
      <c r="B7" s="73" t="s">
        <v>77</v>
      </c>
      <c r="C7" s="156"/>
      <c r="D7" s="74">
        <v>32198</v>
      </c>
      <c r="E7" s="75" t="s">
        <v>75</v>
      </c>
      <c r="F7" s="66"/>
      <c r="G7" s="339" t="s">
        <v>35</v>
      </c>
      <c r="H7" s="340" t="s">
        <v>36</v>
      </c>
      <c r="I7" s="340" t="s">
        <v>37</v>
      </c>
      <c r="J7" s="341" t="s">
        <v>38</v>
      </c>
      <c r="K7" s="2"/>
      <c r="L7" s="9">
        <v>50</v>
      </c>
      <c r="M7" s="10">
        <f>AVERAGE([11]ExpenseAnalysis!D2:D15,[11]ExpenseAnalysis!D23:D30)</f>
        <v>49.222727272727269</v>
      </c>
    </row>
    <row r="8" spans="2:14">
      <c r="B8" s="329" t="s">
        <v>42</v>
      </c>
      <c r="C8" s="333"/>
      <c r="D8" s="330"/>
      <c r="E8" s="75"/>
      <c r="F8" s="66"/>
      <c r="G8" s="342" t="str">
        <f>B6</f>
        <v>Client Services Mgr/Dir.</v>
      </c>
      <c r="H8" s="343">
        <f>D6</f>
        <v>91856.838400000008</v>
      </c>
      <c r="I8" s="80">
        <v>0.02</v>
      </c>
      <c r="J8" s="81">
        <f>H8*I8</f>
        <v>1837.1367680000003</v>
      </c>
      <c r="K8" s="2"/>
      <c r="L8" s="14">
        <v>0.5</v>
      </c>
      <c r="M8" s="15">
        <f>M7/L7*L8</f>
        <v>0.49222727272727268</v>
      </c>
    </row>
    <row r="9" spans="2:14">
      <c r="B9" s="77" t="s">
        <v>43</v>
      </c>
      <c r="C9" s="151"/>
      <c r="D9" s="352">
        <v>0.224</v>
      </c>
      <c r="E9" s="75" t="s">
        <v>76</v>
      </c>
      <c r="F9" s="66"/>
      <c r="G9" s="344" t="str">
        <f>B7</f>
        <v>Program Secretary Clerical Staff /Direct Care Staff</v>
      </c>
      <c r="H9" s="345">
        <f>D7</f>
        <v>32198</v>
      </c>
      <c r="I9" s="83">
        <v>0.11559999999999999</v>
      </c>
      <c r="J9" s="84">
        <f>H9*I9</f>
        <v>3722.0888</v>
      </c>
      <c r="K9" s="2"/>
      <c r="L9" s="17">
        <v>0.2</v>
      </c>
      <c r="M9" s="18">
        <f>M7/L7*L9</f>
        <v>0.19689090909090909</v>
      </c>
    </row>
    <row r="10" spans="2:14" ht="15" customHeight="1" thickBot="1">
      <c r="B10" s="77" t="s">
        <v>46</v>
      </c>
      <c r="C10" s="151"/>
      <c r="D10" s="353">
        <f>2297*(2.56%+1)</f>
        <v>2355.8032000000003</v>
      </c>
      <c r="E10" s="75" t="s">
        <v>55</v>
      </c>
      <c r="F10" s="66"/>
      <c r="G10" s="346" t="s">
        <v>41</v>
      </c>
      <c r="H10" s="92"/>
      <c r="I10" s="80">
        <f>SUM(I8:I9)</f>
        <v>0.1356</v>
      </c>
      <c r="J10" s="81">
        <f>SUM(J8:J9)</f>
        <v>5559.2255679999998</v>
      </c>
      <c r="K10" s="2"/>
      <c r="L10" s="19">
        <f>L8+L9</f>
        <v>0.7</v>
      </c>
      <c r="M10" s="20">
        <f>SUM(M8:M9)</f>
        <v>0.68911818181818174</v>
      </c>
    </row>
    <row r="11" spans="2:14" ht="14.4" customHeight="1">
      <c r="B11" s="73" t="s">
        <v>47</v>
      </c>
      <c r="C11" s="152"/>
      <c r="D11" s="361">
        <v>13.5</v>
      </c>
      <c r="E11" s="86" t="s">
        <v>269</v>
      </c>
      <c r="F11" s="66"/>
      <c r="G11" s="346"/>
      <c r="H11" s="92"/>
      <c r="I11" s="87"/>
      <c r="J11" s="81"/>
      <c r="K11" s="2"/>
    </row>
    <row r="12" spans="2:14" ht="15.75" customHeight="1" thickBot="1">
      <c r="B12" s="93" t="s">
        <v>70</v>
      </c>
      <c r="C12" s="153"/>
      <c r="D12" s="357">
        <v>3.7000000000000002E-3</v>
      </c>
      <c r="E12" s="94" t="s">
        <v>71</v>
      </c>
      <c r="F12" s="66"/>
      <c r="G12" s="347" t="s">
        <v>44</v>
      </c>
      <c r="H12" s="348">
        <f>D9</f>
        <v>0.224</v>
      </c>
      <c r="I12" s="88"/>
      <c r="J12" s="89">
        <f>J10*H12</f>
        <v>1245.266527232</v>
      </c>
      <c r="K12" s="2"/>
    </row>
    <row r="13" spans="2:14" ht="15.6" customHeight="1" thickTop="1" thickBot="1">
      <c r="B13" s="97" t="s">
        <v>48</v>
      </c>
      <c r="C13" s="154"/>
      <c r="D13" s="358">
        <v>0.12</v>
      </c>
      <c r="E13" s="98" t="s">
        <v>268</v>
      </c>
      <c r="F13" s="66"/>
      <c r="G13" s="349" t="s">
        <v>45</v>
      </c>
      <c r="H13" s="90"/>
      <c r="I13" s="90"/>
      <c r="J13" s="91">
        <f>SUM(J10+J12)</f>
        <v>6804.4920952319999</v>
      </c>
      <c r="K13" s="2"/>
    </row>
    <row r="14" spans="2:14" ht="15" thickTop="1">
      <c r="B14" s="99" t="s">
        <v>73</v>
      </c>
      <c r="C14" s="155"/>
      <c r="D14" s="360">
        <f>'CAF Sp 2020'!BY23</f>
        <v>2.3997532813331963E-2</v>
      </c>
      <c r="E14" s="111" t="s">
        <v>72</v>
      </c>
      <c r="F14" s="66"/>
      <c r="G14" s="342" t="str">
        <f>B12</f>
        <v>PFLMA Trust Contribution</v>
      </c>
      <c r="H14" s="350">
        <f>D12</f>
        <v>3.7000000000000002E-3</v>
      </c>
      <c r="I14" s="92"/>
      <c r="J14" s="81">
        <f>H14*J10</f>
        <v>20.569134601600002</v>
      </c>
      <c r="K14" s="2"/>
      <c r="N14" s="59"/>
    </row>
    <row r="15" spans="2:14" ht="15.75" customHeight="1">
      <c r="B15" s="100"/>
      <c r="C15" s="100"/>
      <c r="D15" s="100"/>
      <c r="E15" s="100"/>
      <c r="F15" s="66"/>
      <c r="G15" s="342" t="str">
        <f>B10</f>
        <v xml:space="preserve">Occupancy </v>
      </c>
      <c r="H15" s="92"/>
      <c r="I15" s="95"/>
      <c r="J15" s="96">
        <f>D10*I10</f>
        <v>319.44691392000004</v>
      </c>
      <c r="K15" s="2"/>
    </row>
    <row r="16" spans="2:14">
      <c r="B16" s="100"/>
      <c r="C16" s="100"/>
      <c r="D16" s="100"/>
      <c r="E16" s="100"/>
      <c r="F16" s="66"/>
      <c r="G16" s="342" t="str">
        <f>B11</f>
        <v>Total Other Expenses</v>
      </c>
      <c r="H16" s="92"/>
      <c r="I16" s="95"/>
      <c r="J16" s="96">
        <f>J5*D11</f>
        <v>2025</v>
      </c>
      <c r="K16" s="2"/>
      <c r="L16" s="24"/>
    </row>
    <row r="17" spans="2:14">
      <c r="B17" s="100"/>
      <c r="C17" s="100"/>
      <c r="D17" s="100"/>
      <c r="E17" s="100"/>
      <c r="F17" s="100"/>
      <c r="G17" s="339" t="s">
        <v>49</v>
      </c>
      <c r="H17" s="102"/>
      <c r="I17" s="102"/>
      <c r="J17" s="103">
        <f>SUM(J13:J16)</f>
        <v>9169.5081437535991</v>
      </c>
      <c r="K17" s="2"/>
    </row>
    <row r="18" spans="2:14">
      <c r="B18" s="100"/>
      <c r="C18" s="100"/>
      <c r="D18" s="100"/>
      <c r="E18" s="100"/>
      <c r="F18" s="100"/>
      <c r="G18" s="342" t="s">
        <v>50</v>
      </c>
      <c r="H18" s="350">
        <f>D13</f>
        <v>0.12</v>
      </c>
      <c r="I18" s="92"/>
      <c r="J18" s="81">
        <f>J17*H18</f>
        <v>1100.3409772504319</v>
      </c>
      <c r="K18" s="2"/>
      <c r="L18" s="26"/>
      <c r="M18" s="26"/>
    </row>
    <row r="19" spans="2:14" ht="16.5" customHeight="1" thickBot="1">
      <c r="B19" s="108"/>
      <c r="C19" s="108"/>
      <c r="D19" s="285"/>
      <c r="E19" s="109"/>
      <c r="F19" s="100"/>
      <c r="G19" s="362" t="s">
        <v>56</v>
      </c>
      <c r="H19" s="363"/>
      <c r="I19" s="363"/>
      <c r="J19" s="364">
        <f>SUM(J17+J18)</f>
        <v>10269.84912100403</v>
      </c>
      <c r="K19" s="2"/>
    </row>
    <row r="20" spans="2:14" ht="15" thickTop="1">
      <c r="B20" s="27"/>
      <c r="C20" s="27"/>
      <c r="D20" s="27"/>
      <c r="E20" s="27"/>
      <c r="F20" s="100"/>
      <c r="G20" s="346" t="s">
        <v>25</v>
      </c>
      <c r="H20" s="350">
        <f>D14</f>
        <v>2.3997532813331963E-2</v>
      </c>
      <c r="I20" s="92"/>
      <c r="J20" s="81">
        <f>J19*H20</f>
        <v>246.45104126926262</v>
      </c>
      <c r="K20" s="2"/>
    </row>
    <row r="21" spans="2:14" ht="14.25" customHeight="1" thickBot="1">
      <c r="B21" s="27"/>
      <c r="C21" s="27"/>
      <c r="D21" s="27"/>
      <c r="E21" s="27"/>
      <c r="F21" s="100"/>
      <c r="G21" s="365" t="s">
        <v>5</v>
      </c>
      <c r="H21" s="366"/>
      <c r="I21" s="366"/>
      <c r="J21" s="367">
        <f>J19+J20</f>
        <v>10516.300162273294</v>
      </c>
      <c r="K21" s="2"/>
    </row>
    <row r="22" spans="2:14" ht="16.5" customHeight="1" thickBot="1">
      <c r="B22" s="331"/>
      <c r="C22" s="331"/>
      <c r="D22" s="331"/>
      <c r="E22" s="331"/>
      <c r="F22" s="110"/>
      <c r="G22" s="368" t="s">
        <v>51</v>
      </c>
      <c r="H22" s="369"/>
      <c r="I22" s="370"/>
      <c r="J22" s="371">
        <f>J21/J5+0.01</f>
        <v>70.118667748488633</v>
      </c>
    </row>
    <row r="23" spans="2:14" ht="15" customHeight="1">
      <c r="B23" s="328"/>
      <c r="C23" s="328"/>
      <c r="D23" s="328"/>
      <c r="E23" s="33"/>
      <c r="F23" s="28"/>
    </row>
    <row r="24" spans="2:14" ht="14.4" hidden="1" customHeight="1">
      <c r="B24" s="2"/>
      <c r="C24" s="2"/>
      <c r="D24" s="8"/>
      <c r="E24" s="36"/>
      <c r="F24" s="28"/>
      <c r="G24" s="331"/>
      <c r="H24" s="331"/>
      <c r="I24" s="331"/>
      <c r="J24" s="331"/>
      <c r="N24" s="31"/>
    </row>
    <row r="25" spans="2:14" ht="14.4" hidden="1" customHeight="1">
      <c r="B25" s="2"/>
      <c r="C25" s="2"/>
      <c r="D25" s="8"/>
      <c r="E25" s="36"/>
      <c r="F25" s="28"/>
      <c r="G25" s="29"/>
      <c r="H25" s="332"/>
      <c r="I25" s="332"/>
      <c r="J25" s="30"/>
      <c r="L25" s="323" t="s">
        <v>52</v>
      </c>
      <c r="M25" s="323" t="s">
        <v>28</v>
      </c>
    </row>
    <row r="26" spans="2:14" ht="14.4" hidden="1" customHeight="1">
      <c r="B26" s="2"/>
      <c r="C26" s="2"/>
      <c r="D26" s="114"/>
      <c r="E26" s="36"/>
      <c r="F26" s="28"/>
      <c r="G26" s="32"/>
      <c r="H26" s="4"/>
      <c r="I26" s="4"/>
      <c r="J26" s="4"/>
      <c r="L26" s="324"/>
      <c r="M26" s="324"/>
    </row>
    <row r="27" spans="2:14" ht="14.4" hidden="1" customHeight="1">
      <c r="B27" s="2"/>
      <c r="C27" s="2"/>
      <c r="D27" s="16"/>
      <c r="E27" s="36"/>
      <c r="F27" s="28"/>
      <c r="G27" s="34"/>
      <c r="H27" s="113"/>
      <c r="I27" s="113"/>
      <c r="J27" s="113"/>
      <c r="L27" s="325"/>
      <c r="M27" s="325"/>
    </row>
    <row r="28" spans="2:14" ht="14.4" hidden="1" customHeight="1">
      <c r="B28" s="2"/>
      <c r="C28" s="2"/>
      <c r="D28" s="42"/>
      <c r="E28" s="36"/>
      <c r="F28" s="28"/>
      <c r="G28" s="2"/>
      <c r="H28" s="12"/>
      <c r="I28" s="13"/>
      <c r="J28" s="37"/>
      <c r="L28" s="38">
        <v>63</v>
      </c>
      <c r="M28" s="38">
        <f>[11]ExpenseAnalysis!D32</f>
        <v>71.412500000000009</v>
      </c>
    </row>
    <row r="29" spans="2:14" ht="14.4" hidden="1" customHeight="1">
      <c r="B29" s="328"/>
      <c r="C29" s="328"/>
      <c r="D29" s="328"/>
      <c r="E29" s="36"/>
      <c r="F29" s="28"/>
      <c r="G29" s="2"/>
      <c r="H29" s="12"/>
      <c r="I29" s="13"/>
      <c r="J29" s="37"/>
      <c r="L29" s="39">
        <v>0.52</v>
      </c>
      <c r="M29" s="40">
        <f>M28/L28*L29</f>
        <v>0.58943650793650804</v>
      </c>
    </row>
    <row r="30" spans="2:14" ht="14.4" hidden="1" customHeight="1">
      <c r="B30" s="2"/>
      <c r="C30" s="2"/>
      <c r="D30" s="45"/>
      <c r="E30" s="36"/>
      <c r="F30" s="28"/>
      <c r="G30" s="34"/>
      <c r="H30" s="4"/>
      <c r="I30" s="13"/>
      <c r="J30" s="37"/>
      <c r="L30" s="41">
        <v>0.21</v>
      </c>
      <c r="M30" s="40">
        <f t="shared" ref="M30:M31" si="0">M29/L29*L30</f>
        <v>0.23804166666666671</v>
      </c>
    </row>
    <row r="31" spans="2:14" ht="14.4" hidden="1" customHeight="1">
      <c r="B31" s="2"/>
      <c r="C31" s="2"/>
      <c r="D31" s="22"/>
      <c r="E31" s="36"/>
      <c r="F31" s="28"/>
      <c r="G31" s="34"/>
      <c r="H31" s="4"/>
      <c r="I31" s="21"/>
      <c r="J31" s="37"/>
      <c r="L31" s="43">
        <f>SUM(L29:L30)</f>
        <v>0.73</v>
      </c>
      <c r="M31" s="44">
        <f t="shared" si="0"/>
        <v>0.82747817460317474</v>
      </c>
    </row>
    <row r="32" spans="2:14" ht="14.4" hidden="1" customHeight="1">
      <c r="B32" s="2"/>
      <c r="C32" s="2"/>
      <c r="D32" s="22"/>
      <c r="E32" s="36"/>
      <c r="F32" s="28"/>
      <c r="G32" s="2"/>
      <c r="H32" s="25"/>
      <c r="I32" s="4"/>
      <c r="J32" s="37"/>
    </row>
    <row r="33" spans="2:10" ht="14.4" hidden="1" customHeight="1">
      <c r="B33" s="2"/>
      <c r="C33" s="2"/>
      <c r="D33" s="22"/>
      <c r="E33" s="36"/>
      <c r="F33" s="28"/>
      <c r="G33" s="34"/>
      <c r="H33" s="4"/>
      <c r="I33" s="4"/>
      <c r="J33" s="37"/>
    </row>
    <row r="34" spans="2:10" ht="14.4" hidden="1" customHeight="1">
      <c r="B34" s="2"/>
      <c r="C34" s="2"/>
      <c r="D34" s="45"/>
      <c r="E34" s="36"/>
      <c r="F34" s="28"/>
      <c r="G34" s="7"/>
      <c r="H34" s="46"/>
      <c r="I34" s="47"/>
      <c r="J34" s="37"/>
    </row>
    <row r="35" spans="2:10" ht="14.4" hidden="1" customHeight="1">
      <c r="B35" s="2"/>
      <c r="C35" s="2"/>
      <c r="D35" s="51"/>
      <c r="E35" s="52"/>
      <c r="F35" s="28"/>
      <c r="G35" s="2"/>
      <c r="H35" s="48"/>
      <c r="I35" s="49"/>
      <c r="J35" s="50"/>
    </row>
    <row r="36" spans="2:10" ht="14.4" hidden="1" customHeight="1">
      <c r="B36" s="27"/>
      <c r="C36" s="27"/>
      <c r="D36" s="27"/>
      <c r="E36" s="27"/>
      <c r="F36" s="28"/>
      <c r="G36" s="2"/>
      <c r="H36" s="4"/>
      <c r="I36" s="23"/>
      <c r="J36" s="50"/>
    </row>
    <row r="37" spans="2:10" ht="14.4" hidden="1" customHeight="1">
      <c r="B37" s="27"/>
      <c r="C37" s="27"/>
      <c r="D37" s="27"/>
      <c r="E37" s="27"/>
      <c r="F37" s="28"/>
      <c r="G37" s="2"/>
      <c r="H37" s="4"/>
      <c r="I37" s="23"/>
      <c r="J37" s="50"/>
    </row>
    <row r="38" spans="2:10" ht="14.4" hidden="1" customHeight="1">
      <c r="B38" s="27"/>
      <c r="C38" s="27"/>
      <c r="D38" s="27"/>
      <c r="E38" s="27"/>
      <c r="F38" s="28"/>
      <c r="G38" s="34"/>
      <c r="H38" s="4"/>
      <c r="I38" s="4"/>
      <c r="J38" s="37"/>
    </row>
    <row r="39" spans="2:10" ht="14.4" hidden="1" customHeight="1">
      <c r="B39" s="27"/>
      <c r="C39" s="27"/>
      <c r="D39" s="27"/>
      <c r="E39" s="27"/>
      <c r="F39" s="28"/>
      <c r="G39" s="34"/>
      <c r="H39" s="4"/>
      <c r="I39" s="4"/>
      <c r="J39" s="37"/>
    </row>
    <row r="40" spans="2:10" ht="14.4" hidden="1" customHeight="1">
      <c r="B40" s="27"/>
      <c r="C40" s="27"/>
      <c r="D40" s="27"/>
      <c r="E40" s="27"/>
      <c r="F40" s="28"/>
      <c r="G40" s="2"/>
      <c r="H40" s="25"/>
      <c r="I40" s="4"/>
      <c r="J40" s="37"/>
    </row>
    <row r="41" spans="2:10" ht="14.4" hidden="1" customHeight="1">
      <c r="B41" s="27"/>
      <c r="C41" s="27"/>
      <c r="D41" s="27"/>
      <c r="E41" s="27"/>
      <c r="F41" s="28"/>
      <c r="G41" s="34"/>
      <c r="H41" s="114"/>
      <c r="I41" s="114"/>
      <c r="J41" s="53"/>
    </row>
    <row r="42" spans="2:10" ht="14.4" hidden="1" customHeight="1">
      <c r="B42" s="27"/>
      <c r="C42" s="27"/>
      <c r="D42" s="27"/>
      <c r="E42" s="27"/>
      <c r="F42" s="28"/>
      <c r="G42" s="2"/>
      <c r="H42" s="25"/>
      <c r="I42" s="4"/>
      <c r="J42" s="53"/>
    </row>
    <row r="43" spans="2:10" ht="14.4" hidden="1" customHeight="1">
      <c r="B43" s="27"/>
      <c r="C43" s="27"/>
      <c r="D43" s="27"/>
      <c r="E43" s="27"/>
      <c r="F43" s="28"/>
      <c r="G43" s="2"/>
      <c r="H43" s="4"/>
      <c r="I43" s="4"/>
      <c r="J43" s="37"/>
    </row>
    <row r="44" spans="2:10" ht="14.4" hidden="1" customHeight="1">
      <c r="B44" s="27"/>
      <c r="C44" s="27"/>
      <c r="D44" s="27"/>
      <c r="E44" s="27"/>
      <c r="F44" s="28"/>
      <c r="G44" s="34"/>
      <c r="H44" s="54"/>
      <c r="I44" s="114"/>
      <c r="J44" s="55"/>
    </row>
    <row r="45" spans="2:10" ht="14.4" hidden="1" customHeight="1">
      <c r="F45" s="28"/>
      <c r="G45" s="34"/>
      <c r="H45" s="54"/>
      <c r="I45" s="114"/>
      <c r="J45" s="55"/>
    </row>
    <row r="46" spans="2:10" ht="14.4" hidden="1" customHeight="1">
      <c r="F46" s="28"/>
      <c r="G46" s="56"/>
      <c r="H46" s="27"/>
      <c r="I46" s="27"/>
      <c r="J46" s="27"/>
    </row>
    <row r="47" spans="2:10">
      <c r="F47" s="28"/>
      <c r="G47" s="27"/>
      <c r="H47" s="27"/>
      <c r="I47" s="27"/>
      <c r="J47" s="148"/>
    </row>
    <row r="48" spans="2:10">
      <c r="G48" s="27"/>
      <c r="H48" s="27"/>
      <c r="I48" s="27"/>
      <c r="J48" s="149"/>
    </row>
  </sheetData>
  <mergeCells count="15">
    <mergeCell ref="L25:L27"/>
    <mergeCell ref="M25:M27"/>
    <mergeCell ref="B23:D23"/>
    <mergeCell ref="D1:E1"/>
    <mergeCell ref="B4:E4"/>
    <mergeCell ref="G4:J4"/>
    <mergeCell ref="L4:L6"/>
    <mergeCell ref="M4:M6"/>
    <mergeCell ref="B5:D5"/>
    <mergeCell ref="H5:I5"/>
    <mergeCell ref="B29:D29"/>
    <mergeCell ref="B8:D8"/>
    <mergeCell ref="G24:J24"/>
    <mergeCell ref="B22:E22"/>
    <mergeCell ref="H25:I25"/>
  </mergeCells>
  <pageMargins left="0.7" right="0.7" top="0.75" bottom="0.75" header="0.3" footer="0.3"/>
  <pageSetup scale="79" orientation="landscape" r:id="rId1"/>
  <ignoredErrors>
    <ignoredError sqref="J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CAF Sp 2020</vt:lpstr>
      <vt:lpstr>Chart</vt:lpstr>
      <vt:lpstr>ASAPs models</vt:lpstr>
      <vt:lpstr>Central Intake &amp; Assessment</vt:lpstr>
      <vt:lpstr>Intake </vt:lpstr>
      <vt:lpstr>'ASAPs models'!Print_Area</vt:lpstr>
      <vt:lpstr>'CAF Sp 2020'!Print_Area</vt:lpstr>
      <vt:lpstr>'Central Intake &amp; Assessment'!Print_Area</vt:lpstr>
      <vt:lpstr>Chart!Print_Area</vt:lpstr>
      <vt:lpstr>'Intake '!Print_Area</vt:lpstr>
      <vt:lpstr>'CAF Sp 2020'!Print_Titles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Courchene, Matthew (EHS)</dc:creator>
  <cp:lastModifiedBy>kara</cp:lastModifiedBy>
  <cp:lastPrinted>2020-08-18T16:36:32Z</cp:lastPrinted>
  <dcterms:created xsi:type="dcterms:W3CDTF">2013-10-18T20:11:39Z</dcterms:created>
  <dcterms:modified xsi:type="dcterms:W3CDTF">2020-08-18T16:37:43Z</dcterms:modified>
</cp:coreProperties>
</file>