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pivotTables/pivotTable1.xml" ContentType="application/vnd.openxmlformats-officedocument.spreadsheetml.pivot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https://massgov-my.sharepoint.com/personal/deborah_harrison_mass_gov/Documents/Documents/Agencies/EHS/Conor/"/>
    </mc:Choice>
  </mc:AlternateContent>
  <xr:revisionPtr revIDLastSave="0" documentId="8_{E1BD0042-E942-484E-9E76-791566D4A809}" xr6:coauthVersionLast="47" xr6:coauthVersionMax="47" xr10:uidLastSave="{00000000-0000-0000-0000-000000000000}"/>
  <bookViews>
    <workbookView xWindow="3345" yWindow="0" windowWidth="22350" windowHeight="15600" tabRatio="788" activeTab="1" xr2:uid="{00000000-000D-0000-FFFF-FFFF00000000}"/>
  </bookViews>
  <sheets>
    <sheet name="M2022 BLS SALARY CHART (53_PCT)" sheetId="39" r:id="rId1"/>
    <sheet name="CorpRepPayee 3274 Model" sheetId="28" r:id="rId2"/>
    <sheet name="3274 Model current" sheetId="4" state="hidden" r:id="rId3"/>
    <sheet name="BTL 3274 FY20" sheetId="42" state="hidden" r:id="rId4"/>
    <sheet name="BTL 3274 UFR FY22 " sheetId="41" state="hidden" r:id="rId5"/>
    <sheet name="TAP 2222 Model" sheetId="30" r:id="rId6"/>
    <sheet name="BTL 2222 FY20 2" sheetId="31" state="hidden" r:id="rId7"/>
    <sheet name="2222 Model current" sheetId="8" state="hidden" r:id="rId8"/>
    <sheet name="BTL 2222 FY20" sheetId="35" state="hidden" r:id="rId9"/>
    <sheet name="2222 FY18 UFR BTL" sheetId="22" state="hidden" r:id="rId10"/>
    <sheet name="BTL 2222 FY22" sheetId="43" state="hidden" r:id="rId11"/>
    <sheet name="Day Hab 3291 Add on Rate" sheetId="29" state="hidden" r:id="rId12"/>
    <sheet name="3285 Add on current" sheetId="21" state="hidden" r:id="rId13"/>
    <sheet name="BTL 3285,2128" sheetId="34" state="hidden" r:id="rId14"/>
    <sheet name="Remote Supports" sheetId="47" r:id="rId15"/>
    <sheet name="SPEND FY23 " sheetId="45" state="hidden" r:id="rId16"/>
    <sheet name="Fiscal Impact FY23" sheetId="46" state="hidden" r:id="rId17"/>
    <sheet name="CAF FALL 2023" sheetId="40" r:id="rId18"/>
    <sheet name="CAF 2019 Fall" sheetId="19" state="hidden" r:id="rId19"/>
    <sheet name="Fiscal Impact" sheetId="23" state="hidden" r:id="rId20"/>
    <sheet name="Fiscal Impact (Post PH)" sheetId="24"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xlnm._FilterDatabase" localSheetId="15" hidden="1">'SPEND FY23 '!$A$1:$L$1</definedName>
    <definedName name="_Key1" localSheetId="14" hidden="1">#REF!</definedName>
    <definedName name="_Key1" localSheetId="15" hidden="1">#REF!</definedName>
    <definedName name="_Key1" hidden="1">#REF!</definedName>
    <definedName name="_Sort" localSheetId="14" hidden="1">#REF!</definedName>
    <definedName name="_Sort" localSheetId="15" hidden="1">#REF!</definedName>
    <definedName name="_Sort" hidden="1">#REF!</definedName>
    <definedName name="alldata" localSheetId="10">#REF!</definedName>
    <definedName name="alldata" localSheetId="3">#REF!</definedName>
    <definedName name="alldata" localSheetId="17">#REF!</definedName>
    <definedName name="alldata" localSheetId="0">#REF!</definedName>
    <definedName name="alldata" localSheetId="14">#REF!</definedName>
    <definedName name="alldata" localSheetId="15">#REF!</definedName>
    <definedName name="alldata">#REF!</definedName>
    <definedName name="alled" localSheetId="10">#REF!</definedName>
    <definedName name="alled" localSheetId="3">#REF!</definedName>
    <definedName name="alled" localSheetId="17">#REF!</definedName>
    <definedName name="alled" localSheetId="0">#REF!</definedName>
    <definedName name="alled" localSheetId="14">#REF!</definedName>
    <definedName name="alled" localSheetId="15">#REF!</definedName>
    <definedName name="alled">#REF!</definedName>
    <definedName name="allstem" localSheetId="17">#REF!</definedName>
    <definedName name="allstem" localSheetId="0">#REF!</definedName>
    <definedName name="allstem" localSheetId="14">#REF!</definedName>
    <definedName name="allstem" localSheetId="15">#REF!</definedName>
    <definedName name="allstem">#REF!</definedName>
    <definedName name="Area">[1]Sheet2!$A$2:$A$28</definedName>
    <definedName name="ARENEW">[2]amendA!$B$1:$U$51</definedName>
    <definedName name="asdfasd" localSheetId="14">'[3]Complete UFR List'!#REF!</definedName>
    <definedName name="asdfasd">'[3]Complete UFR List'!#REF!</definedName>
    <definedName name="asdfasdf" localSheetId="12">#REF!</definedName>
    <definedName name="asdfasdf" localSheetId="17">#REF!</definedName>
    <definedName name="asdfasdf" localSheetId="11">#REF!</definedName>
    <definedName name="asdfasdf" localSheetId="19">#REF!</definedName>
    <definedName name="asdfasdf" localSheetId="20">#REF!</definedName>
    <definedName name="asdfasdf" localSheetId="16">#REF!</definedName>
    <definedName name="asdfasdf" localSheetId="0">#REF!</definedName>
    <definedName name="asdfasdf" localSheetId="14">#REF!</definedName>
    <definedName name="asdfasdf" localSheetId="15">#REF!</definedName>
    <definedName name="asdfasdf">#REF!</definedName>
    <definedName name="ATTABOY">[2]amendA!$B$2:$S$2</definedName>
    <definedName name="AutoInsurance">[4]Universal!$C$19</definedName>
    <definedName name="autsupp2" localSheetId="14">#REF!</definedName>
    <definedName name="autsupp2" localSheetId="15">#REF!</definedName>
    <definedName name="autsupp2">#REF!</definedName>
    <definedName name="Average" localSheetId="12">#REF!</definedName>
    <definedName name="Average" localSheetId="11">#REF!</definedName>
    <definedName name="Average" localSheetId="20">#REF!</definedName>
    <definedName name="Average" localSheetId="16">#REF!</definedName>
    <definedName name="Average" localSheetId="14">#REF!</definedName>
    <definedName name="Average" localSheetId="15">#REF!</definedName>
    <definedName name="Average">#REF!</definedName>
    <definedName name="BB6_4" localSheetId="14">#REF!</definedName>
    <definedName name="BB6_4" localSheetId="15">#REF!</definedName>
    <definedName name="BB6_4">#REF!</definedName>
    <definedName name="Break">'[5]Tech Stuff'!$E$4</definedName>
    <definedName name="CAF_NEW">[6]RawDataCalcs!$L$70:$DB$70</definedName>
    <definedName name="Cap" localSheetId="17">'[7]RawDataCalcs3386&amp;3401'!$L$66:$DB$66</definedName>
    <definedName name="Cap" localSheetId="0">[8]RawDataCalcs!$L$35:$DB$35</definedName>
    <definedName name="Cap" localSheetId="14">[9]RawDataCalcs!$L$13:$DB$13</definedName>
    <definedName name="Cap">[10]RawDataCalcs!$L$70:$DB$70</definedName>
    <definedName name="capa">[11]RawDataCalcs!$L$17:$DB$17</definedName>
    <definedName name="COLA">[4]Universal!$C$12</definedName>
    <definedName name="Data" localSheetId="12">#REF!</definedName>
    <definedName name="Data" localSheetId="17">#REF!</definedName>
    <definedName name="Data" localSheetId="11">#REF!</definedName>
    <definedName name="Data" localSheetId="20">#REF!</definedName>
    <definedName name="Data" localSheetId="16">#REF!</definedName>
    <definedName name="Data" localSheetId="0">#REF!</definedName>
    <definedName name="Data" localSheetId="14">#REF!</definedName>
    <definedName name="Data" localSheetId="15">#REF!</definedName>
    <definedName name="Data">#REF!</definedName>
    <definedName name="Electricity">[4]Universal!$C$21</definedName>
    <definedName name="Fisc" localSheetId="14">'[3]Complete UFR List'!#REF!</definedName>
    <definedName name="Fisc">'[3]Complete UFR List'!#REF!</definedName>
    <definedName name="FiveDay">[4]Universal!$C$17</definedName>
    <definedName name="Floor" localSheetId="17">'[7]RawDataCalcs3386&amp;3401'!$L$65:$DB$65</definedName>
    <definedName name="Floor" localSheetId="0">[8]RawDataCalcs!$L$34:$DB$34</definedName>
    <definedName name="Floor" localSheetId="14">[9]RawDataCalcs!$L$12:$DB$12</definedName>
    <definedName name="Floor">[10]RawDataCalcs!$L$69:$DB$69</definedName>
    <definedName name="Fringe">[4]Universal!$C$8</definedName>
    <definedName name="FROM">[2]amendA!$G$7</definedName>
    <definedName name="Funds">'[12]RawDataCalcs3386&amp;3401'!$L$68:$DB$68</definedName>
    <definedName name="GA">[4]Universal!$C$13</definedName>
    <definedName name="Gas">[4]Universal!$C$22</definedName>
    <definedName name="gk" localSheetId="12">#REF!</definedName>
    <definedName name="gk" localSheetId="11">#REF!</definedName>
    <definedName name="gk" localSheetId="20">#REF!</definedName>
    <definedName name="gk" localSheetId="16">#REF!</definedName>
    <definedName name="gk" localSheetId="14">#REF!</definedName>
    <definedName name="gk" localSheetId="15">#REF!</definedName>
    <definedName name="gk">#REF!</definedName>
    <definedName name="hhh" localSheetId="12">#REF!</definedName>
    <definedName name="hhh" localSheetId="11">#REF!</definedName>
    <definedName name="hhh" localSheetId="20">#REF!</definedName>
    <definedName name="hhh" localSheetId="16">#REF!</definedName>
    <definedName name="hhh" localSheetId="14">#REF!</definedName>
    <definedName name="hhh" localSheetId="15">#REF!</definedName>
    <definedName name="hhh">#REF!</definedName>
    <definedName name="Holidays">[4]Universal!$C$49:$C$59</definedName>
    <definedName name="JailDAverage" localSheetId="12">#REF!</definedName>
    <definedName name="JailDAverage" localSheetId="17">#REF!</definedName>
    <definedName name="JailDAverage" localSheetId="11">#REF!</definedName>
    <definedName name="JailDAverage" localSheetId="20">#REF!</definedName>
    <definedName name="JailDAverage" localSheetId="16">#REF!</definedName>
    <definedName name="JailDAverage" localSheetId="0">#REF!</definedName>
    <definedName name="JailDAverage" localSheetId="14">#REF!</definedName>
    <definedName name="JailDAverage" localSheetId="15">#REF!</definedName>
    <definedName name="JailDAverage">#REF!</definedName>
    <definedName name="JailDCap">[13]ALLRawDataCalcs!$L$80:$DB$80</definedName>
    <definedName name="JailDFloor">[13]ALLRawDataCalcs!$L$79:$DB$79</definedName>
    <definedName name="JailDgk" localSheetId="12">#REF!</definedName>
    <definedName name="JailDgk" localSheetId="17">#REF!</definedName>
    <definedName name="JailDgk" localSheetId="11">#REF!</definedName>
    <definedName name="JailDgk" localSheetId="20">#REF!</definedName>
    <definedName name="JailDgk" localSheetId="16">#REF!</definedName>
    <definedName name="JailDgk" localSheetId="0">#REF!</definedName>
    <definedName name="JailDgk" localSheetId="14">#REF!</definedName>
    <definedName name="JailDgk" localSheetId="15">#REF!</definedName>
    <definedName name="JailDgk">#REF!</definedName>
    <definedName name="JailDMax" localSheetId="12">#REF!</definedName>
    <definedName name="JailDMax" localSheetId="11">#REF!</definedName>
    <definedName name="JailDMax" localSheetId="20">#REF!</definedName>
    <definedName name="JailDMax" localSheetId="16">#REF!</definedName>
    <definedName name="JailDMax" localSheetId="14">#REF!</definedName>
    <definedName name="JailDMax" localSheetId="15">#REF!</definedName>
    <definedName name="JailDMax">#REF!</definedName>
    <definedName name="JailDMedian" localSheetId="12">#REF!</definedName>
    <definedName name="JailDMedian" localSheetId="11">#REF!</definedName>
    <definedName name="JailDMedian" localSheetId="20">#REF!</definedName>
    <definedName name="JailDMedian" localSheetId="16">#REF!</definedName>
    <definedName name="JailDMedian" localSheetId="14">#REF!</definedName>
    <definedName name="JailDMedian" localSheetId="15">#REF!</definedName>
    <definedName name="JailDMedian">#REF!</definedName>
    <definedName name="jm" localSheetId="14">'[3]Complete UFR List'!#REF!</definedName>
    <definedName name="jm" localSheetId="15">'[3]Complete UFR List'!#REF!</definedName>
    <definedName name="jm">'[3]Complete UFR List'!#REF!</definedName>
    <definedName name="kls" localSheetId="17">#REF!</definedName>
    <definedName name="kls" localSheetId="20">#REF!</definedName>
    <definedName name="kls" localSheetId="16">#REF!</definedName>
    <definedName name="kls" localSheetId="0">#REF!</definedName>
    <definedName name="kls" localSheetId="14">#REF!</definedName>
    <definedName name="kls" localSheetId="15">#REF!</definedName>
    <definedName name="kls">#REF!</definedName>
    <definedName name="ListProviders">'[14]List of Programs'!$A$24:$A$29</definedName>
    <definedName name="Max" localSheetId="12">#REF!</definedName>
    <definedName name="Max" localSheetId="17">#REF!</definedName>
    <definedName name="Max" localSheetId="11">#REF!</definedName>
    <definedName name="Max" localSheetId="20">#REF!</definedName>
    <definedName name="Max" localSheetId="16">#REF!</definedName>
    <definedName name="Max" localSheetId="0">#REF!</definedName>
    <definedName name="Max" localSheetId="14">#REF!</definedName>
    <definedName name="Max" localSheetId="15">#REF!</definedName>
    <definedName name="Max">#REF!</definedName>
    <definedName name="Median" localSheetId="12">#REF!</definedName>
    <definedName name="Median" localSheetId="11">#REF!</definedName>
    <definedName name="Median" localSheetId="20">#REF!</definedName>
    <definedName name="Median" localSheetId="16">#REF!</definedName>
    <definedName name="Median" localSheetId="14">#REF!</definedName>
    <definedName name="Median" localSheetId="15">#REF!</definedName>
    <definedName name="Median">#REF!</definedName>
    <definedName name="Min" localSheetId="12">#REF!</definedName>
    <definedName name="Min" localSheetId="11">#REF!</definedName>
    <definedName name="Min" localSheetId="20">#REF!</definedName>
    <definedName name="Min" localSheetId="16">#REF!</definedName>
    <definedName name="Min" localSheetId="14">#REF!</definedName>
    <definedName name="Min" localSheetId="15">#REF!</definedName>
    <definedName name="Min">#REF!</definedName>
    <definedName name="mr" localSheetId="14">#REF!</definedName>
    <definedName name="mr" localSheetId="15">#REF!</definedName>
    <definedName name="mr">#REF!</definedName>
    <definedName name="MT" localSheetId="20">#REF!</definedName>
    <definedName name="MT" localSheetId="16">#REF!</definedName>
    <definedName name="MT" localSheetId="14">#REF!</definedName>
    <definedName name="MT" localSheetId="15">#REF!</definedName>
    <definedName name="MT">#REF!</definedName>
    <definedName name="new" localSheetId="20">#REF!</definedName>
    <definedName name="new" localSheetId="16">#REF!</definedName>
    <definedName name="new" localSheetId="14">#REF!</definedName>
    <definedName name="new" localSheetId="15">#REF!</definedName>
    <definedName name="new">#REF!</definedName>
    <definedName name="Oil">[4]Universal!$C$23</definedName>
    <definedName name="ok" localSheetId="17">#REF!</definedName>
    <definedName name="ok" localSheetId="20">#REF!</definedName>
    <definedName name="ok" localSheetId="16">#REF!</definedName>
    <definedName name="ok" localSheetId="0">#REF!</definedName>
    <definedName name="ok" localSheetId="14">#REF!</definedName>
    <definedName name="ok" localSheetId="15">#REF!</definedName>
    <definedName name="ok">#REF!</definedName>
    <definedName name="Paydays">[4]Universal!$C$33:$N$33</definedName>
    <definedName name="Phone">[4]Universal!$C$25</definedName>
    <definedName name="_xlnm.Print_Area" localSheetId="9">'2222 FY18 UFR BTL'!$A$2:$Q$28</definedName>
    <definedName name="_xlnm.Print_Area" localSheetId="2">'3274 Model current'!$D$1:$Q$41</definedName>
    <definedName name="_xlnm.Print_Area" localSheetId="12">'3285 Add on current'!$A$4:$J$25</definedName>
    <definedName name="_xlnm.Print_Area" localSheetId="18">'CAF 2019 Fall'!$BO$6:$BZ$27</definedName>
    <definedName name="_xlnm.Print_Area" localSheetId="1">'CorpRepPayee 3274 Model'!$D$1:$Q$36</definedName>
    <definedName name="_xlnm.Print_Area" localSheetId="11">'Day Hab 3291 Add on Rate'!$A$4:$J$26</definedName>
    <definedName name="_xlnm.Print_Area" localSheetId="19">'Fiscal Impact'!$A$1:$I$24</definedName>
    <definedName name="_xlnm.Print_Area" localSheetId="20">'Fiscal Impact (Post PH)'!$A$1:$I$24</definedName>
    <definedName name="_xlnm.Print_Area" localSheetId="16">'Fiscal Impact FY23'!$A$1:$J$23</definedName>
    <definedName name="_xlnm.Print_Area" localSheetId="0">'M2022 BLS SALARY CHART (53_PCT)'!$B$1:$E$46</definedName>
    <definedName name="_xlnm.Print_Titles" localSheetId="18">'CAF 2019 Fall'!$A:$A</definedName>
    <definedName name="_xlnm.Print_Titles" localSheetId="17">'CAF FALL 2023'!$A:$A</definedName>
    <definedName name="Program_File" localSheetId="12">#REF!</definedName>
    <definedName name="Program_File" localSheetId="17">#REF!</definedName>
    <definedName name="Program_File" localSheetId="11">#REF!</definedName>
    <definedName name="Program_File" localSheetId="19">#REF!</definedName>
    <definedName name="Program_File" localSheetId="20">#REF!</definedName>
    <definedName name="Program_File" localSheetId="16">#REF!</definedName>
    <definedName name="Program_File" localSheetId="0">#REF!</definedName>
    <definedName name="Program_File" localSheetId="14">#REF!</definedName>
    <definedName name="Program_File" localSheetId="15">#REF!</definedName>
    <definedName name="Program_File">#REF!</definedName>
    <definedName name="Programs">'[14]List of Programs'!$B$3:$B$19</definedName>
    <definedName name="PropInsurance">[4]Universal!$C$20</definedName>
    <definedName name="ProvFTE" localSheetId="17">'[15]FTE Data'!$A$3:$AW$56</definedName>
    <definedName name="ProvFTE" localSheetId="0">'[15]FTE Data'!$A$3:$AW$56</definedName>
    <definedName name="ProvFTE" localSheetId="14">'[15]FTE Data'!$A$3:$AW$56</definedName>
    <definedName name="ProvFTE">'[16]FTE Data'!$A$3:$AW$56</definedName>
    <definedName name="PTO_Hours">[4]Universal!$F$72:$F$78</definedName>
    <definedName name="PTO_Years">[4]Universal!$B$72:$B$78</definedName>
    <definedName name="PurchasedBy" localSheetId="17">'[15]FTE Data'!$C$263:$AZ$657</definedName>
    <definedName name="PurchasedBy" localSheetId="0">'[15]FTE Data'!$C$263:$AZ$657</definedName>
    <definedName name="PurchasedBy" localSheetId="14">'[15]FTE Data'!$C$263:$AZ$657</definedName>
    <definedName name="PurchasedBy">'[16]FTE Data'!$C$263:$AZ$657</definedName>
    <definedName name="REGION">[1]Sheet2!$B$1:$B$5</definedName>
    <definedName name="Relief">[4]Universal!$C$14</definedName>
    <definedName name="resmay2007" localSheetId="12">#REF!</definedName>
    <definedName name="resmay2007" localSheetId="17">#REF!</definedName>
    <definedName name="resmay2007" localSheetId="11">#REF!</definedName>
    <definedName name="resmay2007" localSheetId="19">#REF!</definedName>
    <definedName name="resmay2007" localSheetId="20">#REF!</definedName>
    <definedName name="resmay2007" localSheetId="16">#REF!</definedName>
    <definedName name="resmay2007" localSheetId="0">#REF!</definedName>
    <definedName name="resmay2007" localSheetId="14">#REF!</definedName>
    <definedName name="resmay2007" localSheetId="15">#REF!</definedName>
    <definedName name="resmay2007">#REF!</definedName>
    <definedName name="SevenDay">[4]Universal!$C$18</definedName>
    <definedName name="sheet1" localSheetId="17">#REF!</definedName>
    <definedName name="sheet1" localSheetId="0">#REF!</definedName>
    <definedName name="sheet1" localSheetId="14">#REF!</definedName>
    <definedName name="sheet1" localSheetId="15">#REF!</definedName>
    <definedName name="sheet1">#REF!</definedName>
    <definedName name="Site_list" localSheetId="17">[15]Lists!$A$2:$A$53</definedName>
    <definedName name="Site_list" localSheetId="0">[15]Lists!$A$2:$A$53</definedName>
    <definedName name="Site_list" localSheetId="14">[15]Lists!$A$2:$A$53</definedName>
    <definedName name="Site_list">[16]Lists!$A$2:$A$53</definedName>
    <definedName name="Source" localSheetId="12">#REF!</definedName>
    <definedName name="Source" localSheetId="17">#REF!</definedName>
    <definedName name="Source" localSheetId="11">#REF!</definedName>
    <definedName name="Source" localSheetId="19">#REF!</definedName>
    <definedName name="Source" localSheetId="20">#REF!</definedName>
    <definedName name="Source" localSheetId="16">#REF!</definedName>
    <definedName name="Source" localSheetId="0">#REF!</definedName>
    <definedName name="Source" localSheetId="14">#REF!</definedName>
    <definedName name="Source" localSheetId="15">#REF!</definedName>
    <definedName name="Source">#REF!</definedName>
    <definedName name="Source_2" localSheetId="12">#REF!</definedName>
    <definedName name="Source_2" localSheetId="11">#REF!</definedName>
    <definedName name="Source_2" localSheetId="20">#REF!</definedName>
    <definedName name="Source_2" localSheetId="16">#REF!</definedName>
    <definedName name="Source_2" localSheetId="14">#REF!</definedName>
    <definedName name="Source_2" localSheetId="15">#REF!</definedName>
    <definedName name="Source_2">#REF!</definedName>
    <definedName name="SourcePathAndFileName" localSheetId="12">#REF!</definedName>
    <definedName name="SourcePathAndFileName" localSheetId="11">#REF!</definedName>
    <definedName name="SourcePathAndFileName" localSheetId="20">#REF!</definedName>
    <definedName name="SourcePathAndFileName" localSheetId="16">#REF!</definedName>
    <definedName name="SourcePathAndFileName" localSheetId="14">#REF!</definedName>
    <definedName name="SourcePathAndFileName" localSheetId="15">#REF!</definedName>
    <definedName name="SourcePathAndFileName">#REF!</definedName>
    <definedName name="StaffApp">[4]Universal!$C$11</definedName>
    <definedName name="Tax">[4]Universal!$C$7</definedName>
    <definedName name="TO">[2]amendA!$K$7:$O$7</definedName>
    <definedName name="Total_UFR" localSheetId="17">#REF!</definedName>
    <definedName name="Total_UFR" localSheetId="20">#REF!</definedName>
    <definedName name="Total_UFR" localSheetId="16">#REF!</definedName>
    <definedName name="Total_UFR" localSheetId="0">#REF!</definedName>
    <definedName name="Total_UFR" localSheetId="14">#REF!</definedName>
    <definedName name="Total_UFR" localSheetId="15">#REF!</definedName>
    <definedName name="Total_UFR">#REF!</definedName>
    <definedName name="Total_UFRs" localSheetId="17">#REF!</definedName>
    <definedName name="Total_UFRs" localSheetId="20">#REF!</definedName>
    <definedName name="Total_UFRs" localSheetId="16">#REF!</definedName>
    <definedName name="Total_UFRs" localSheetId="0">#REF!</definedName>
    <definedName name="Total_UFRs" localSheetId="14">#REF!</definedName>
    <definedName name="Total_UFRs" localSheetId="15">#REF!</definedName>
    <definedName name="Total_UFRs">#REF!</definedName>
    <definedName name="Total_UFRs_" localSheetId="17">#REF!</definedName>
    <definedName name="Total_UFRs_" localSheetId="20">#REF!</definedName>
    <definedName name="Total_UFRs_" localSheetId="16">#REF!</definedName>
    <definedName name="Total_UFRs_" localSheetId="0">#REF!</definedName>
    <definedName name="Total_UFRs_" localSheetId="14">#REF!</definedName>
    <definedName name="Total_UFRs_" localSheetId="15">#REF!</definedName>
    <definedName name="Total_UFRs_">#REF!</definedName>
    <definedName name="TotalDays">[4]Universal!$C$30:$N$30</definedName>
    <definedName name="UFR" localSheetId="17">'[3]Complete UFR List'!#REF!</definedName>
    <definedName name="UFR" localSheetId="20">'[3]Complete UFR List'!#REF!</definedName>
    <definedName name="UFR" localSheetId="16">'[3]Complete UFR List'!#REF!</definedName>
    <definedName name="UFR" localSheetId="0">'[3]Complete UFR List'!#REF!</definedName>
    <definedName name="UFR">'[3]Complete UFR List'!#REF!</definedName>
    <definedName name="UFRS" localSheetId="17">'[3]Complete UFR List'!#REF!</definedName>
    <definedName name="UFRS" localSheetId="20">'[3]Complete UFR List'!#REF!</definedName>
    <definedName name="UFRS" localSheetId="16">'[3]Complete UFR List'!#REF!</definedName>
    <definedName name="UFRS" localSheetId="0">'[3]Complete UFR List'!#REF!</definedName>
    <definedName name="UFRS">'[3]Complete UFR List'!#REF!</definedName>
    <definedName name="UPDATE">'[3]Complete UFR List'!#REF!</definedName>
    <definedName name="VacAccr">[4]Universal!$C$9</definedName>
    <definedName name="VBB">[4]Universal!$C$10</definedName>
    <definedName name="VBBDist">[4]Universal!$B$35:$N$35</definedName>
    <definedName name="VBBLines">[4]Universal!$B$85:$B$97</definedName>
    <definedName name="Wages5">[4]Universal!$C$37:$N$37</definedName>
    <definedName name="Wages7">[4]Universal!$C$38:$N$38</definedName>
    <definedName name="Water">[4]Universal!$C$24</definedName>
    <definedName name="Weekdays">[4]Universal!$C$31:$N$31</definedName>
    <definedName name="wefqwerqwe" localSheetId="14">'[3]Complete UFR List'!#REF!</definedName>
    <definedName name="wefqwerqwe">'[3]Complete UFR List'!#REF!</definedName>
    <definedName name="yes" localSheetId="14">'[3]Complete UFR List'!#REF!</definedName>
    <definedName name="yes">'[3]Complete UFR List'!#REF!</definedName>
  </definedNames>
  <calcPr calcId="191029"/>
  <pivotCaches>
    <pivotCache cacheId="0" r:id="rId4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47" l="1"/>
  <c r="J27" i="47"/>
  <c r="E27" i="47"/>
  <c r="O26" i="47"/>
  <c r="J26" i="47"/>
  <c r="E26" i="47"/>
  <c r="N21" i="47"/>
  <c r="O21" i="47" s="1"/>
  <c r="Q21" i="47" s="1"/>
  <c r="I21" i="47"/>
  <c r="J21" i="47" s="1"/>
  <c r="L21" i="47" s="1"/>
  <c r="D21" i="47"/>
  <c r="E21" i="47" s="1"/>
  <c r="G21" i="47" s="1"/>
  <c r="N20" i="47"/>
  <c r="O20" i="47" s="1"/>
  <c r="Q20" i="47" s="1"/>
  <c r="I20" i="47"/>
  <c r="J20" i="47" s="1"/>
  <c r="L20" i="47" s="1"/>
  <c r="D20" i="47"/>
  <c r="E20" i="47" s="1"/>
  <c r="G20" i="47" s="1"/>
  <c r="N19" i="47"/>
  <c r="O19" i="47" s="1"/>
  <c r="Q19" i="47" s="1"/>
  <c r="I19" i="47"/>
  <c r="J19" i="47" s="1"/>
  <c r="L19" i="47" s="1"/>
  <c r="D19" i="47"/>
  <c r="E19" i="47" s="1"/>
  <c r="G19" i="47" s="1"/>
  <c r="N18" i="47"/>
  <c r="O18" i="47" s="1"/>
  <c r="I18" i="47"/>
  <c r="J18" i="47" s="1"/>
  <c r="D18" i="47"/>
  <c r="E18" i="47" s="1"/>
  <c r="N17" i="47"/>
  <c r="O17" i="47" s="1"/>
  <c r="I17" i="47"/>
  <c r="J17" i="47" s="1"/>
  <c r="D17" i="47"/>
  <c r="E17" i="47" s="1"/>
  <c r="N16" i="47"/>
  <c r="O16" i="47" s="1"/>
  <c r="I16" i="47"/>
  <c r="J16" i="47" s="1"/>
  <c r="D16" i="47"/>
  <c r="E16" i="47" s="1"/>
  <c r="O11" i="47"/>
  <c r="J11" i="47"/>
  <c r="E11" i="47"/>
  <c r="N8" i="47"/>
  <c r="P8" i="47" s="1"/>
  <c r="I8" i="47"/>
  <c r="K8" i="47" s="1"/>
  <c r="D8" i="47"/>
  <c r="F8" i="47" s="1"/>
  <c r="N7" i="47"/>
  <c r="P7" i="47" s="1"/>
  <c r="I7" i="47"/>
  <c r="K7" i="47" s="1"/>
  <c r="D7" i="47"/>
  <c r="F7" i="47" s="1"/>
  <c r="N6" i="47"/>
  <c r="P6" i="47" s="1"/>
  <c r="I6" i="47"/>
  <c r="K6" i="47" s="1"/>
  <c r="D6" i="47"/>
  <c r="F6" i="47" s="1"/>
  <c r="Q4" i="47"/>
  <c r="L4" i="47"/>
  <c r="G4" i="47"/>
  <c r="O8" i="47" l="1"/>
  <c r="Q8" i="47" s="1"/>
  <c r="Q9" i="47" s="1"/>
  <c r="E6" i="47"/>
  <c r="G6" i="47" s="1"/>
  <c r="J7" i="47"/>
  <c r="L7" i="47" s="1"/>
  <c r="O6" i="47"/>
  <c r="Q6" i="47" s="1"/>
  <c r="E8" i="47"/>
  <c r="G8" i="47" s="1"/>
  <c r="K9" i="47"/>
  <c r="K18" i="47" s="1"/>
  <c r="L18" i="47" s="1"/>
  <c r="F9" i="47"/>
  <c r="P9" i="47"/>
  <c r="E7" i="47"/>
  <c r="G7" i="47" s="1"/>
  <c r="J6" i="47"/>
  <c r="L6" i="47" s="1"/>
  <c r="O7" i="47"/>
  <c r="Q7" i="47" s="1"/>
  <c r="J8" i="47"/>
  <c r="L8" i="47" s="1"/>
  <c r="K17" i="47" l="1"/>
  <c r="L17" i="47" s="1"/>
  <c r="G9" i="47"/>
  <c r="G11" i="47" s="1"/>
  <c r="G12" i="47" s="1"/>
  <c r="K16" i="47"/>
  <c r="L16" i="47" s="1"/>
  <c r="Q11" i="47"/>
  <c r="Q12" i="47"/>
  <c r="L9" i="47"/>
  <c r="P18" i="47"/>
  <c r="Q18" i="47" s="1"/>
  <c r="P16" i="47"/>
  <c r="Q16" i="47" s="1"/>
  <c r="P17" i="47"/>
  <c r="Q17" i="47" s="1"/>
  <c r="F18" i="47"/>
  <c r="G18" i="47" s="1"/>
  <c r="F16" i="47"/>
  <c r="G16" i="47" s="1"/>
  <c r="F17" i="47"/>
  <c r="G17" i="47" s="1"/>
  <c r="L23" i="47" l="1"/>
  <c r="Q23" i="47"/>
  <c r="Q25" i="47" s="1"/>
  <c r="L11" i="47"/>
  <c r="L12" i="47" s="1"/>
  <c r="G23" i="47"/>
  <c r="G25" i="47" s="1"/>
  <c r="L25" i="47" l="1"/>
  <c r="L26" i="47" s="1"/>
  <c r="L27" i="47" s="1"/>
  <c r="L28" i="47" s="1"/>
  <c r="L29" i="47" s="1"/>
  <c r="G26" i="47"/>
  <c r="G27" i="47" s="1"/>
  <c r="Q26" i="47"/>
  <c r="Q27" i="47" s="1"/>
  <c r="Q28" i="47" s="1"/>
  <c r="Q29" i="47" s="1"/>
  <c r="G28" i="47" l="1"/>
  <c r="G29" i="47" l="1"/>
  <c r="B13" i="29" l="1"/>
  <c r="C10" i="39"/>
  <c r="C21" i="39"/>
  <c r="C22" i="39" s="1"/>
  <c r="C7" i="39"/>
  <c r="C8" i="39" s="1"/>
  <c r="E22" i="46"/>
  <c r="E19" i="46"/>
  <c r="C31" i="39"/>
  <c r="C32" i="39" s="1"/>
  <c r="D6" i="29" s="1"/>
  <c r="J22" i="29"/>
  <c r="J24" i="29"/>
  <c r="J25" i="29"/>
  <c r="D12" i="29"/>
  <c r="D18" i="46"/>
  <c r="C15" i="39"/>
  <c r="C16" i="39"/>
  <c r="C6" i="29" s="1"/>
  <c r="C12" i="29"/>
  <c r="D17" i="46"/>
  <c r="D22" i="29"/>
  <c r="D24" i="29"/>
  <c r="D25" i="29"/>
  <c r="B12" i="29"/>
  <c r="B14" i="29"/>
  <c r="G16" i="46"/>
  <c r="H16" i="46"/>
  <c r="I16" i="46"/>
  <c r="D16" i="46"/>
  <c r="D15" i="46"/>
  <c r="D14" i="46"/>
  <c r="G10" i="46"/>
  <c r="H10" i="46"/>
  <c r="H6" i="46"/>
  <c r="I6" i="46"/>
  <c r="I10" i="46"/>
  <c r="I11" i="46"/>
  <c r="H11" i="46"/>
  <c r="M186" i="45"/>
  <c r="M35" i="45"/>
  <c r="M28" i="45"/>
  <c r="M14" i="45"/>
  <c r="C14" i="30"/>
  <c r="AV25" i="43"/>
  <c r="AP23" i="43"/>
  <c r="AQ23" i="43"/>
  <c r="AR23" i="43"/>
  <c r="AS23" i="43"/>
  <c r="AT23" i="43"/>
  <c r="AU23" i="43"/>
  <c r="AO27" i="43"/>
  <c r="AO28" i="43"/>
  <c r="AO29" i="43"/>
  <c r="B23" i="43"/>
  <c r="AV26" i="43"/>
  <c r="E10" i="43"/>
  <c r="G10" i="43"/>
  <c r="I10" i="43"/>
  <c r="K10" i="43"/>
  <c r="M10" i="43"/>
  <c r="O10" i="43"/>
  <c r="Q10" i="43"/>
  <c r="S10" i="43"/>
  <c r="U10" i="43"/>
  <c r="W10" i="43"/>
  <c r="Y10" i="43"/>
  <c r="AA10" i="43"/>
  <c r="AC10" i="43"/>
  <c r="AE10" i="43"/>
  <c r="AG10" i="43"/>
  <c r="AI10" i="43"/>
  <c r="AK10" i="43"/>
  <c r="AM10" i="43"/>
  <c r="AO10" i="43"/>
  <c r="AQ10" i="43"/>
  <c r="E12" i="43"/>
  <c r="G12" i="43"/>
  <c r="I12" i="43"/>
  <c r="K12" i="43"/>
  <c r="M12" i="43"/>
  <c r="M23" i="43"/>
  <c r="O12" i="43"/>
  <c r="Q12" i="43"/>
  <c r="S12" i="43"/>
  <c r="U12" i="43"/>
  <c r="W12" i="43"/>
  <c r="Y12" i="43"/>
  <c r="AA12" i="43"/>
  <c r="AC12" i="43"/>
  <c r="AC23" i="43"/>
  <c r="AE12" i="43"/>
  <c r="AE23" i="43"/>
  <c r="AG12" i="43"/>
  <c r="AI12" i="43"/>
  <c r="AK12" i="43"/>
  <c r="AM12" i="43"/>
  <c r="AM23" i="43"/>
  <c r="AO12" i="43"/>
  <c r="AQ12" i="43"/>
  <c r="E13" i="43"/>
  <c r="G13" i="43"/>
  <c r="I13" i="43"/>
  <c r="I23" i="43"/>
  <c r="K13" i="43"/>
  <c r="M13" i="43"/>
  <c r="O13" i="43"/>
  <c r="O23" i="43"/>
  <c r="Q13" i="43"/>
  <c r="S13" i="43"/>
  <c r="U13" i="43"/>
  <c r="U23" i="43"/>
  <c r="W13" i="43"/>
  <c r="Y13" i="43"/>
  <c r="AA13" i="43"/>
  <c r="AC13" i="43"/>
  <c r="AE13" i="43"/>
  <c r="AG13" i="43"/>
  <c r="AI13" i="43"/>
  <c r="AK13" i="43"/>
  <c r="AK23" i="43"/>
  <c r="AM13" i="43"/>
  <c r="AO13" i="43"/>
  <c r="AQ13" i="43"/>
  <c r="E14" i="43"/>
  <c r="G14" i="43"/>
  <c r="I14" i="43"/>
  <c r="K14" i="43"/>
  <c r="M14" i="43"/>
  <c r="O14" i="43"/>
  <c r="Q14" i="43"/>
  <c r="S14" i="43"/>
  <c r="U14" i="43"/>
  <c r="W14" i="43"/>
  <c r="Y14" i="43"/>
  <c r="AA14" i="43"/>
  <c r="AC14" i="43"/>
  <c r="AE14" i="43"/>
  <c r="AG14" i="43"/>
  <c r="AI14" i="43"/>
  <c r="AK14" i="43"/>
  <c r="AM14" i="43"/>
  <c r="AO14" i="43"/>
  <c r="AQ14" i="43"/>
  <c r="E15" i="43"/>
  <c r="G15" i="43"/>
  <c r="I15" i="43"/>
  <c r="K15" i="43"/>
  <c r="M15" i="43"/>
  <c r="O15" i="43"/>
  <c r="Q15" i="43"/>
  <c r="S15" i="43"/>
  <c r="U15" i="43"/>
  <c r="W15" i="43"/>
  <c r="Y15" i="43"/>
  <c r="AA15" i="43"/>
  <c r="AC15" i="43"/>
  <c r="AE15" i="43"/>
  <c r="AG15" i="43"/>
  <c r="AI15" i="43"/>
  <c r="AK15" i="43"/>
  <c r="AM15" i="43"/>
  <c r="AO15" i="43"/>
  <c r="AQ15" i="43"/>
  <c r="E16" i="43"/>
  <c r="G16" i="43"/>
  <c r="I16" i="43"/>
  <c r="K16" i="43"/>
  <c r="M16" i="43"/>
  <c r="O16" i="43"/>
  <c r="Q16" i="43"/>
  <c r="S16" i="43"/>
  <c r="U16" i="43"/>
  <c r="W16" i="43"/>
  <c r="Y16" i="43"/>
  <c r="AA16" i="43"/>
  <c r="AC16" i="43"/>
  <c r="AE16" i="43"/>
  <c r="AG16" i="43"/>
  <c r="AI16" i="43"/>
  <c r="AK16" i="43"/>
  <c r="AM16" i="43"/>
  <c r="AO16" i="43"/>
  <c r="AQ16" i="43"/>
  <c r="E17" i="43"/>
  <c r="G17" i="43"/>
  <c r="I17" i="43"/>
  <c r="K17" i="43"/>
  <c r="M17" i="43"/>
  <c r="O17" i="43"/>
  <c r="Q17" i="43"/>
  <c r="S17" i="43"/>
  <c r="U17" i="43"/>
  <c r="W17" i="43"/>
  <c r="Y17" i="43"/>
  <c r="AA17" i="43"/>
  <c r="AC17" i="43"/>
  <c r="AE17" i="43"/>
  <c r="AG17" i="43"/>
  <c r="AI17" i="43"/>
  <c r="AK17" i="43"/>
  <c r="AM17" i="43"/>
  <c r="AO17" i="43"/>
  <c r="AQ17" i="43"/>
  <c r="E18" i="43"/>
  <c r="G18" i="43"/>
  <c r="I18" i="43"/>
  <c r="K18" i="43"/>
  <c r="M18" i="43"/>
  <c r="O18" i="43"/>
  <c r="Q18" i="43"/>
  <c r="S18" i="43"/>
  <c r="U18" i="43"/>
  <c r="W18" i="43"/>
  <c r="Y18" i="43"/>
  <c r="AA18" i="43"/>
  <c r="AC18" i="43"/>
  <c r="AE18" i="43"/>
  <c r="AG18" i="43"/>
  <c r="AI18" i="43"/>
  <c r="AK18" i="43"/>
  <c r="AM18" i="43"/>
  <c r="AO18" i="43"/>
  <c r="AQ18" i="43"/>
  <c r="E19" i="43"/>
  <c r="G19" i="43"/>
  <c r="I19" i="43"/>
  <c r="K19" i="43"/>
  <c r="M19" i="43"/>
  <c r="O19" i="43"/>
  <c r="Q19" i="43"/>
  <c r="S19" i="43"/>
  <c r="U19" i="43"/>
  <c r="W19" i="43"/>
  <c r="Y19" i="43"/>
  <c r="AA19" i="43"/>
  <c r="AC19" i="43"/>
  <c r="AE19" i="43"/>
  <c r="AG19" i="43"/>
  <c r="AI19" i="43"/>
  <c r="AK19" i="43"/>
  <c r="AM19" i="43"/>
  <c r="AO19" i="43"/>
  <c r="AQ19" i="43"/>
  <c r="E20" i="43"/>
  <c r="G20" i="43"/>
  <c r="I20" i="43"/>
  <c r="K20" i="43"/>
  <c r="M20" i="43"/>
  <c r="O20" i="43"/>
  <c r="Q20" i="43"/>
  <c r="S20" i="43"/>
  <c r="U20" i="43"/>
  <c r="W20" i="43"/>
  <c r="Y20" i="43"/>
  <c r="AA20" i="43"/>
  <c r="AC20" i="43"/>
  <c r="AE20" i="43"/>
  <c r="AG20" i="43"/>
  <c r="AI20" i="43"/>
  <c r="AK20" i="43"/>
  <c r="AM20" i="43"/>
  <c r="AO20" i="43"/>
  <c r="AQ20" i="43"/>
  <c r="E21" i="43"/>
  <c r="G21" i="43"/>
  <c r="I21" i="43"/>
  <c r="K21" i="43"/>
  <c r="M21" i="43"/>
  <c r="O21" i="43"/>
  <c r="Q21" i="43"/>
  <c r="S21" i="43"/>
  <c r="U21" i="43"/>
  <c r="W21" i="43"/>
  <c r="Y21" i="43"/>
  <c r="AA21" i="43"/>
  <c r="AC21" i="43"/>
  <c r="AE21" i="43"/>
  <c r="AG21" i="43"/>
  <c r="AI21" i="43"/>
  <c r="AK21" i="43"/>
  <c r="AM21" i="43"/>
  <c r="AO21" i="43"/>
  <c r="AQ21" i="43"/>
  <c r="E22" i="43"/>
  <c r="G22" i="43"/>
  <c r="I22" i="43"/>
  <c r="K22" i="43"/>
  <c r="M22" i="43"/>
  <c r="O22" i="43"/>
  <c r="Q22" i="43"/>
  <c r="S22" i="43"/>
  <c r="U22" i="43"/>
  <c r="W22" i="43"/>
  <c r="Y22" i="43"/>
  <c r="AA22" i="43"/>
  <c r="AC22" i="43"/>
  <c r="AE22" i="43"/>
  <c r="AG22" i="43"/>
  <c r="AI22" i="43"/>
  <c r="AK22" i="43"/>
  <c r="AM22" i="43"/>
  <c r="AO22" i="43"/>
  <c r="AQ22" i="43"/>
  <c r="E23" i="43"/>
  <c r="F23" i="43"/>
  <c r="H23" i="43"/>
  <c r="J23" i="43"/>
  <c r="L23" i="43"/>
  <c r="N23" i="43"/>
  <c r="AV27" i="43"/>
  <c r="P23" i="43"/>
  <c r="Q23" i="43"/>
  <c r="R23" i="43"/>
  <c r="T23" i="43"/>
  <c r="V23" i="43"/>
  <c r="W23" i="43"/>
  <c r="X23" i="43"/>
  <c r="Y23" i="43"/>
  <c r="Z23" i="43"/>
  <c r="AB23" i="43"/>
  <c r="AD23" i="43"/>
  <c r="AF23" i="43"/>
  <c r="AG23" i="43"/>
  <c r="AH23" i="43"/>
  <c r="AJ23" i="43"/>
  <c r="AL23" i="43"/>
  <c r="AN23" i="43"/>
  <c r="AO23" i="43"/>
  <c r="E24" i="43"/>
  <c r="G24" i="43"/>
  <c r="I24" i="43"/>
  <c r="K24" i="43"/>
  <c r="M24" i="43"/>
  <c r="O24" i="43"/>
  <c r="Q24" i="43"/>
  <c r="S24" i="43"/>
  <c r="U24" i="43"/>
  <c r="W24" i="43"/>
  <c r="Y24" i="43"/>
  <c r="AA24" i="43"/>
  <c r="AC24" i="43"/>
  <c r="AE24" i="43"/>
  <c r="AG24" i="43"/>
  <c r="AI24" i="43"/>
  <c r="AK24" i="43"/>
  <c r="AM24" i="43"/>
  <c r="AO24" i="43"/>
  <c r="AQ24" i="43"/>
  <c r="E25" i="43"/>
  <c r="G25" i="43"/>
  <c r="I25" i="43"/>
  <c r="K25" i="43"/>
  <c r="M25" i="43"/>
  <c r="O25" i="43"/>
  <c r="Q25" i="43"/>
  <c r="S25" i="43"/>
  <c r="U25" i="43"/>
  <c r="W25" i="43"/>
  <c r="Y25" i="43"/>
  <c r="AA25" i="43"/>
  <c r="AC25" i="43"/>
  <c r="AE25" i="43"/>
  <c r="AG25" i="43"/>
  <c r="AI25" i="43"/>
  <c r="AK25" i="43"/>
  <c r="AM25" i="43"/>
  <c r="AO25" i="43"/>
  <c r="AQ25" i="43"/>
  <c r="E26" i="43"/>
  <c r="G26" i="43"/>
  <c r="I26" i="43"/>
  <c r="K26" i="43"/>
  <c r="M26" i="43"/>
  <c r="O26" i="43"/>
  <c r="Q26" i="43"/>
  <c r="S26" i="43"/>
  <c r="U26" i="43"/>
  <c r="W26" i="43"/>
  <c r="Y26" i="43"/>
  <c r="AA26" i="43"/>
  <c r="AC26" i="43"/>
  <c r="AE26" i="43"/>
  <c r="AG26" i="43"/>
  <c r="AI26" i="43"/>
  <c r="AK26" i="43"/>
  <c r="AM26" i="43"/>
  <c r="AO26" i="43"/>
  <c r="AQ26" i="43"/>
  <c r="E27" i="43"/>
  <c r="G27" i="43"/>
  <c r="I27" i="43"/>
  <c r="K27" i="43"/>
  <c r="M27" i="43"/>
  <c r="O27" i="43"/>
  <c r="Q27" i="43"/>
  <c r="S27" i="43"/>
  <c r="U27" i="43"/>
  <c r="W27" i="43"/>
  <c r="Y27" i="43"/>
  <c r="AA27" i="43"/>
  <c r="AC27" i="43"/>
  <c r="AE27" i="43"/>
  <c r="AG27" i="43"/>
  <c r="AI27" i="43"/>
  <c r="AK27" i="43"/>
  <c r="AM27" i="43"/>
  <c r="AQ27" i="43"/>
  <c r="E28" i="43"/>
  <c r="G28" i="43"/>
  <c r="I28" i="43"/>
  <c r="K28" i="43"/>
  <c r="M28" i="43"/>
  <c r="O28" i="43"/>
  <c r="Q28" i="43"/>
  <c r="S28" i="43"/>
  <c r="U28" i="43"/>
  <c r="W28" i="43"/>
  <c r="Y28" i="43"/>
  <c r="AA28" i="43"/>
  <c r="AC28" i="43"/>
  <c r="AE28" i="43"/>
  <c r="AG28" i="43"/>
  <c r="AI28" i="43"/>
  <c r="AK28" i="43"/>
  <c r="AM28" i="43"/>
  <c r="AQ28" i="43"/>
  <c r="E29" i="43"/>
  <c r="G29" i="43"/>
  <c r="I29" i="43"/>
  <c r="K29" i="43"/>
  <c r="M29" i="43"/>
  <c r="O29" i="43"/>
  <c r="Q29" i="43"/>
  <c r="S29" i="43"/>
  <c r="U29" i="43"/>
  <c r="W29" i="43"/>
  <c r="Y29" i="43"/>
  <c r="AA29" i="43"/>
  <c r="AC29" i="43"/>
  <c r="AE29" i="43"/>
  <c r="AG29" i="43"/>
  <c r="AI29" i="43"/>
  <c r="AK29" i="43"/>
  <c r="AM29" i="43"/>
  <c r="AQ29" i="43"/>
  <c r="E30" i="43"/>
  <c r="G30" i="43"/>
  <c r="I30" i="43"/>
  <c r="K30" i="43"/>
  <c r="M30" i="43"/>
  <c r="O30" i="43"/>
  <c r="Q30" i="43"/>
  <c r="S30" i="43"/>
  <c r="U30" i="43"/>
  <c r="W30" i="43"/>
  <c r="Y30" i="43"/>
  <c r="AA30" i="43"/>
  <c r="AC30" i="43"/>
  <c r="AE30" i="43"/>
  <c r="AG30" i="43"/>
  <c r="AI30" i="43"/>
  <c r="AK30" i="43"/>
  <c r="AM30" i="43"/>
  <c r="AO30" i="43"/>
  <c r="AQ30" i="43"/>
  <c r="E31" i="43"/>
  <c r="G31" i="43"/>
  <c r="I31" i="43"/>
  <c r="K31" i="43"/>
  <c r="M31" i="43"/>
  <c r="O31" i="43"/>
  <c r="Q31" i="43"/>
  <c r="S31" i="43"/>
  <c r="U31" i="43"/>
  <c r="W31" i="43"/>
  <c r="Y31" i="43"/>
  <c r="AA31" i="43"/>
  <c r="AC31" i="43"/>
  <c r="AE31" i="43"/>
  <c r="AG31" i="43"/>
  <c r="AI31" i="43"/>
  <c r="AK31" i="43"/>
  <c r="AM31" i="43"/>
  <c r="AO31" i="43"/>
  <c r="AQ31" i="43"/>
  <c r="E32" i="43"/>
  <c r="G32" i="43"/>
  <c r="I32" i="43"/>
  <c r="K32" i="43"/>
  <c r="M32" i="43"/>
  <c r="O32" i="43"/>
  <c r="Q32" i="43"/>
  <c r="S32" i="43"/>
  <c r="U32" i="43"/>
  <c r="W32" i="43"/>
  <c r="Y32" i="43"/>
  <c r="AA32" i="43"/>
  <c r="AC32" i="43"/>
  <c r="AE32" i="43"/>
  <c r="AG32" i="43"/>
  <c r="AI32" i="43"/>
  <c r="AK32" i="43"/>
  <c r="AM32" i="43"/>
  <c r="AO32" i="43"/>
  <c r="AQ32" i="43"/>
  <c r="E33" i="43"/>
  <c r="G33" i="43"/>
  <c r="I33" i="43"/>
  <c r="K33" i="43"/>
  <c r="M33" i="43"/>
  <c r="O33" i="43"/>
  <c r="Q33" i="43"/>
  <c r="S33" i="43"/>
  <c r="U33" i="43"/>
  <c r="W33" i="43"/>
  <c r="Y33" i="43"/>
  <c r="AA33" i="43"/>
  <c r="AC33" i="43"/>
  <c r="AE33" i="43"/>
  <c r="AG33" i="43"/>
  <c r="AI33" i="43"/>
  <c r="AK33" i="43"/>
  <c r="AM33" i="43"/>
  <c r="AO33" i="43"/>
  <c r="AQ33" i="43"/>
  <c r="E34" i="43"/>
  <c r="G34" i="43"/>
  <c r="I34" i="43"/>
  <c r="K34" i="43"/>
  <c r="M34" i="43"/>
  <c r="O34" i="43"/>
  <c r="Q34" i="43"/>
  <c r="S34" i="43"/>
  <c r="U34" i="43"/>
  <c r="W34" i="43"/>
  <c r="Y34" i="43"/>
  <c r="AA34" i="43"/>
  <c r="AC34" i="43"/>
  <c r="AE34" i="43"/>
  <c r="AG34" i="43"/>
  <c r="AI34" i="43"/>
  <c r="AK34" i="43"/>
  <c r="AM34" i="43"/>
  <c r="AO34" i="43"/>
  <c r="AQ34" i="43"/>
  <c r="E35" i="43"/>
  <c r="G35" i="43"/>
  <c r="I35" i="43"/>
  <c r="K35" i="43"/>
  <c r="M35" i="43"/>
  <c r="O35" i="43"/>
  <c r="Q35" i="43"/>
  <c r="S35" i="43"/>
  <c r="U35" i="43"/>
  <c r="W35" i="43"/>
  <c r="Y35" i="43"/>
  <c r="AA35" i="43"/>
  <c r="AC35" i="43"/>
  <c r="AE35" i="43"/>
  <c r="AG35" i="43"/>
  <c r="AI35" i="43"/>
  <c r="AK35" i="43"/>
  <c r="AM35" i="43"/>
  <c r="AO35" i="43"/>
  <c r="AQ35" i="43"/>
  <c r="E36" i="43"/>
  <c r="G36" i="43"/>
  <c r="I36" i="43"/>
  <c r="K36" i="43"/>
  <c r="M36" i="43"/>
  <c r="O36" i="43"/>
  <c r="Q36" i="43"/>
  <c r="S36" i="43"/>
  <c r="U36" i="43"/>
  <c r="W36" i="43"/>
  <c r="Y36" i="43"/>
  <c r="AA36" i="43"/>
  <c r="AC36" i="43"/>
  <c r="AE36" i="43"/>
  <c r="AG36" i="43"/>
  <c r="AI36" i="43"/>
  <c r="AK36" i="43"/>
  <c r="AM36" i="43"/>
  <c r="AO36" i="43"/>
  <c r="AQ36" i="43"/>
  <c r="E37" i="43"/>
  <c r="G37" i="43"/>
  <c r="I37" i="43"/>
  <c r="K37" i="43"/>
  <c r="M37" i="43"/>
  <c r="O37" i="43"/>
  <c r="Q37" i="43"/>
  <c r="S37" i="43"/>
  <c r="U37" i="43"/>
  <c r="W37" i="43"/>
  <c r="Y37" i="43"/>
  <c r="AA37" i="43"/>
  <c r="AC37" i="43"/>
  <c r="AE37" i="43"/>
  <c r="AG37" i="43"/>
  <c r="AI37" i="43"/>
  <c r="AK37" i="43"/>
  <c r="AM37" i="43"/>
  <c r="AO37" i="43"/>
  <c r="AQ37" i="43"/>
  <c r="E38" i="43"/>
  <c r="G38" i="43"/>
  <c r="I38" i="43"/>
  <c r="K38" i="43"/>
  <c r="M38" i="43"/>
  <c r="O38" i="43"/>
  <c r="Q38" i="43"/>
  <c r="S38" i="43"/>
  <c r="U38" i="43"/>
  <c r="W38" i="43"/>
  <c r="Y38" i="43"/>
  <c r="AA38" i="43"/>
  <c r="AC38" i="43"/>
  <c r="AE38" i="43"/>
  <c r="AG38" i="43"/>
  <c r="AI38" i="43"/>
  <c r="AK38" i="43"/>
  <c r="AM38" i="43"/>
  <c r="AO38" i="43"/>
  <c r="AQ38" i="43"/>
  <c r="E39" i="43"/>
  <c r="G39" i="43"/>
  <c r="I39" i="43"/>
  <c r="K39" i="43"/>
  <c r="M39" i="43"/>
  <c r="O39" i="43"/>
  <c r="Q39" i="43"/>
  <c r="S39" i="43"/>
  <c r="U39" i="43"/>
  <c r="W39" i="43"/>
  <c r="Y39" i="43"/>
  <c r="AA39" i="43"/>
  <c r="AC39" i="43"/>
  <c r="AE39" i="43"/>
  <c r="AG39" i="43"/>
  <c r="AI39" i="43"/>
  <c r="AK39" i="43"/>
  <c r="AM39" i="43"/>
  <c r="AO39" i="43"/>
  <c r="AQ39" i="43"/>
  <c r="E40" i="43"/>
  <c r="G40" i="43"/>
  <c r="I40" i="43"/>
  <c r="K40" i="43"/>
  <c r="M40" i="43"/>
  <c r="O40" i="43"/>
  <c r="Q40" i="43"/>
  <c r="S40" i="43"/>
  <c r="U40" i="43"/>
  <c r="W40" i="43"/>
  <c r="Y40" i="43"/>
  <c r="AA40" i="43"/>
  <c r="AC40" i="43"/>
  <c r="AE40" i="43"/>
  <c r="AG40" i="43"/>
  <c r="AI40" i="43"/>
  <c r="AK40" i="43"/>
  <c r="AM40" i="43"/>
  <c r="AO40" i="43"/>
  <c r="AQ40" i="43"/>
  <c r="E41" i="43"/>
  <c r="G41" i="43"/>
  <c r="I41" i="43"/>
  <c r="K41" i="43"/>
  <c r="M41" i="43"/>
  <c r="O41" i="43"/>
  <c r="Q41" i="43"/>
  <c r="S41" i="43"/>
  <c r="U41" i="43"/>
  <c r="W41" i="43"/>
  <c r="Y41" i="43"/>
  <c r="AA41" i="43"/>
  <c r="AC41" i="43"/>
  <c r="AE41" i="43"/>
  <c r="AG41" i="43"/>
  <c r="AI41" i="43"/>
  <c r="AK41" i="43"/>
  <c r="AM41" i="43"/>
  <c r="AO41" i="43"/>
  <c r="AQ41" i="43"/>
  <c r="E42" i="43"/>
  <c r="G42" i="43"/>
  <c r="I42" i="43"/>
  <c r="K42" i="43"/>
  <c r="M42" i="43"/>
  <c r="O42" i="43"/>
  <c r="Q42" i="43"/>
  <c r="S42" i="43"/>
  <c r="U42" i="43"/>
  <c r="W42" i="43"/>
  <c r="Y42" i="43"/>
  <c r="AA42" i="43"/>
  <c r="AC42" i="43"/>
  <c r="AE42" i="43"/>
  <c r="AG42" i="43"/>
  <c r="AI42" i="43"/>
  <c r="AK42" i="43"/>
  <c r="AM42" i="43"/>
  <c r="AO42" i="43"/>
  <c r="AQ42" i="43"/>
  <c r="E43" i="43"/>
  <c r="G43" i="43"/>
  <c r="I43" i="43"/>
  <c r="K43" i="43"/>
  <c r="M43" i="43"/>
  <c r="O43" i="43"/>
  <c r="Q43" i="43"/>
  <c r="S43" i="43"/>
  <c r="U43" i="43"/>
  <c r="W43" i="43"/>
  <c r="Y43" i="43"/>
  <c r="AA43" i="43"/>
  <c r="AC43" i="43"/>
  <c r="AE43" i="43"/>
  <c r="AG43" i="43"/>
  <c r="AI43" i="43"/>
  <c r="AK43" i="43"/>
  <c r="AM43" i="43"/>
  <c r="AO43" i="43"/>
  <c r="AQ43" i="43"/>
  <c r="E44" i="43"/>
  <c r="G44" i="43"/>
  <c r="I44" i="43"/>
  <c r="K44" i="43"/>
  <c r="M44" i="43"/>
  <c r="O44" i="43"/>
  <c r="Q44" i="43"/>
  <c r="S44" i="43"/>
  <c r="U44" i="43"/>
  <c r="W44" i="43"/>
  <c r="Y44" i="43"/>
  <c r="AA44" i="43"/>
  <c r="AC44" i="43"/>
  <c r="AE44" i="43"/>
  <c r="AG44" i="43"/>
  <c r="AI44" i="43"/>
  <c r="AK44" i="43"/>
  <c r="AM44" i="43"/>
  <c r="AO44" i="43"/>
  <c r="AQ44" i="43"/>
  <c r="E45" i="43"/>
  <c r="G45" i="43"/>
  <c r="I45" i="43"/>
  <c r="K45" i="43"/>
  <c r="M45" i="43"/>
  <c r="O45" i="43"/>
  <c r="Q45" i="43"/>
  <c r="S45" i="43"/>
  <c r="U45" i="43"/>
  <c r="W45" i="43"/>
  <c r="Y45" i="43"/>
  <c r="AA45" i="43"/>
  <c r="AC45" i="43"/>
  <c r="AE45" i="43"/>
  <c r="AG45" i="43"/>
  <c r="AI45" i="43"/>
  <c r="AK45" i="43"/>
  <c r="AM45" i="43"/>
  <c r="AO45" i="43"/>
  <c r="AQ45" i="43"/>
  <c r="E46" i="43"/>
  <c r="G46" i="43"/>
  <c r="I46" i="43"/>
  <c r="K46" i="43"/>
  <c r="M46" i="43"/>
  <c r="O46" i="43"/>
  <c r="Q46" i="43"/>
  <c r="S46" i="43"/>
  <c r="U46" i="43"/>
  <c r="W46" i="43"/>
  <c r="Y46" i="43"/>
  <c r="AA46" i="43"/>
  <c r="AC46" i="43"/>
  <c r="AE46" i="43"/>
  <c r="AG46" i="43"/>
  <c r="AI46" i="43"/>
  <c r="AK46" i="43"/>
  <c r="AM46" i="43"/>
  <c r="AO46" i="43"/>
  <c r="AQ46" i="43"/>
  <c r="E47" i="43"/>
  <c r="G47" i="43"/>
  <c r="I47" i="43"/>
  <c r="K47" i="43"/>
  <c r="M47" i="43"/>
  <c r="O47" i="43"/>
  <c r="Q47" i="43"/>
  <c r="S47" i="43"/>
  <c r="U47" i="43"/>
  <c r="W47" i="43"/>
  <c r="Y47" i="43"/>
  <c r="AA47" i="43"/>
  <c r="AC47" i="43"/>
  <c r="AE47" i="43"/>
  <c r="AG47" i="43"/>
  <c r="AI47" i="43"/>
  <c r="AK47" i="43"/>
  <c r="AM47" i="43"/>
  <c r="AO47" i="43"/>
  <c r="AQ47" i="43"/>
  <c r="E48" i="43"/>
  <c r="G48" i="43"/>
  <c r="I48" i="43"/>
  <c r="K48" i="43"/>
  <c r="M48" i="43"/>
  <c r="O48" i="43"/>
  <c r="Q48" i="43"/>
  <c r="S48" i="43"/>
  <c r="U48" i="43"/>
  <c r="W48" i="43"/>
  <c r="Y48" i="43"/>
  <c r="AA48" i="43"/>
  <c r="AC48" i="43"/>
  <c r="AE48" i="43"/>
  <c r="AG48" i="43"/>
  <c r="AI48" i="43"/>
  <c r="AK48" i="43"/>
  <c r="AM48" i="43"/>
  <c r="AO48" i="43"/>
  <c r="AQ48" i="43"/>
  <c r="E49" i="43"/>
  <c r="G49" i="43"/>
  <c r="I49" i="43"/>
  <c r="K49" i="43"/>
  <c r="M49" i="43"/>
  <c r="O49" i="43"/>
  <c r="Q49" i="43"/>
  <c r="S49" i="43"/>
  <c r="U49" i="43"/>
  <c r="W49" i="43"/>
  <c r="Y49" i="43"/>
  <c r="AA49" i="43"/>
  <c r="AC49" i="43"/>
  <c r="AE49" i="43"/>
  <c r="AG49" i="43"/>
  <c r="AI49" i="43"/>
  <c r="AK49" i="43"/>
  <c r="AM49" i="43"/>
  <c r="AO49" i="43"/>
  <c r="AQ49" i="43"/>
  <c r="E50" i="43"/>
  <c r="G50" i="43"/>
  <c r="I50" i="43"/>
  <c r="K50" i="43"/>
  <c r="M50" i="43"/>
  <c r="O50" i="43"/>
  <c r="Q50" i="43"/>
  <c r="S50" i="43"/>
  <c r="U50" i="43"/>
  <c r="W50" i="43"/>
  <c r="Y50" i="43"/>
  <c r="AA50" i="43"/>
  <c r="AC50" i="43"/>
  <c r="AE50" i="43"/>
  <c r="AG50" i="43"/>
  <c r="AI50" i="43"/>
  <c r="AK50" i="43"/>
  <c r="AM50" i="43"/>
  <c r="AO50" i="43"/>
  <c r="AQ50" i="43"/>
  <c r="E51" i="43"/>
  <c r="G51" i="43"/>
  <c r="I51" i="43"/>
  <c r="K51" i="43"/>
  <c r="M51" i="43"/>
  <c r="O51" i="43"/>
  <c r="Q51" i="43"/>
  <c r="S51" i="43"/>
  <c r="U51" i="43"/>
  <c r="W51" i="43"/>
  <c r="Y51" i="43"/>
  <c r="AA51" i="43"/>
  <c r="AC51" i="43"/>
  <c r="AE51" i="43"/>
  <c r="AG51" i="43"/>
  <c r="AI51" i="43"/>
  <c r="AK51" i="43"/>
  <c r="AM51" i="43"/>
  <c r="AO51" i="43"/>
  <c r="AQ51" i="43"/>
  <c r="E52" i="43"/>
  <c r="G52" i="43"/>
  <c r="I52" i="43"/>
  <c r="K52" i="43"/>
  <c r="M52" i="43"/>
  <c r="O52" i="43"/>
  <c r="Q52" i="43"/>
  <c r="S52" i="43"/>
  <c r="U52" i="43"/>
  <c r="W52" i="43"/>
  <c r="Y52" i="43"/>
  <c r="AA52" i="43"/>
  <c r="AC52" i="43"/>
  <c r="AE52" i="43"/>
  <c r="AG52" i="43"/>
  <c r="AI52" i="43"/>
  <c r="AK52" i="43"/>
  <c r="AM52" i="43"/>
  <c r="AO52" i="43"/>
  <c r="AQ52" i="43"/>
  <c r="E53" i="43"/>
  <c r="G53" i="43"/>
  <c r="I53" i="43"/>
  <c r="K53" i="43"/>
  <c r="M53" i="43"/>
  <c r="O53" i="43"/>
  <c r="Q53" i="43"/>
  <c r="S53" i="43"/>
  <c r="U53" i="43"/>
  <c r="W53" i="43"/>
  <c r="Y53" i="43"/>
  <c r="AA53" i="43"/>
  <c r="AC53" i="43"/>
  <c r="AE53" i="43"/>
  <c r="AG53" i="43"/>
  <c r="AI53" i="43"/>
  <c r="AK53" i="43"/>
  <c r="AM53" i="43"/>
  <c r="AO53" i="43"/>
  <c r="AQ53" i="43"/>
  <c r="E54" i="43"/>
  <c r="G54" i="43"/>
  <c r="I54" i="43"/>
  <c r="K54" i="43"/>
  <c r="M54" i="43"/>
  <c r="O54" i="43"/>
  <c r="Q54" i="43"/>
  <c r="S54" i="43"/>
  <c r="U54" i="43"/>
  <c r="W54" i="43"/>
  <c r="Y54" i="43"/>
  <c r="AA54" i="43"/>
  <c r="AC54" i="43"/>
  <c r="AE54" i="43"/>
  <c r="AG54" i="43"/>
  <c r="AI54" i="43"/>
  <c r="AK54" i="43"/>
  <c r="AM54" i="43"/>
  <c r="AO54" i="43"/>
  <c r="AQ54" i="43"/>
  <c r="E55" i="43"/>
  <c r="G55" i="43"/>
  <c r="I55" i="43"/>
  <c r="K55" i="43"/>
  <c r="M55" i="43"/>
  <c r="O55" i="43"/>
  <c r="Q55" i="43"/>
  <c r="S55" i="43"/>
  <c r="U55" i="43"/>
  <c r="W55" i="43"/>
  <c r="Y55" i="43"/>
  <c r="AA55" i="43"/>
  <c r="AC55" i="43"/>
  <c r="AE55" i="43"/>
  <c r="AG55" i="43"/>
  <c r="AI55" i="43"/>
  <c r="AK55" i="43"/>
  <c r="AM55" i="43"/>
  <c r="AO55" i="43"/>
  <c r="AQ55" i="43"/>
  <c r="E56" i="43"/>
  <c r="G56" i="43"/>
  <c r="I56" i="43"/>
  <c r="K56" i="43"/>
  <c r="M56" i="43"/>
  <c r="O56" i="43"/>
  <c r="Q56" i="43"/>
  <c r="S56" i="43"/>
  <c r="U56" i="43"/>
  <c r="W56" i="43"/>
  <c r="Y56" i="43"/>
  <c r="AA56" i="43"/>
  <c r="AC56" i="43"/>
  <c r="AE56" i="43"/>
  <c r="AG56" i="43"/>
  <c r="AI56" i="43"/>
  <c r="AK56" i="43"/>
  <c r="AM56" i="43"/>
  <c r="AO56" i="43"/>
  <c r="AQ56" i="43"/>
  <c r="E57" i="43"/>
  <c r="G57" i="43"/>
  <c r="I57" i="43"/>
  <c r="K57" i="43"/>
  <c r="M57" i="43"/>
  <c r="O57" i="43"/>
  <c r="Q57" i="43"/>
  <c r="S57" i="43"/>
  <c r="U57" i="43"/>
  <c r="W57" i="43"/>
  <c r="Y57" i="43"/>
  <c r="AA57" i="43"/>
  <c r="AC57" i="43"/>
  <c r="AE57" i="43"/>
  <c r="AG57" i="43"/>
  <c r="AI57" i="43"/>
  <c r="AK57" i="43"/>
  <c r="AM57" i="43"/>
  <c r="AO57" i="43"/>
  <c r="AQ57" i="43"/>
  <c r="E58" i="43"/>
  <c r="G58" i="43"/>
  <c r="I58" i="43"/>
  <c r="K58" i="43"/>
  <c r="M58" i="43"/>
  <c r="O58" i="43"/>
  <c r="Q58" i="43"/>
  <c r="S58" i="43"/>
  <c r="U58" i="43"/>
  <c r="W58" i="43"/>
  <c r="Y58" i="43"/>
  <c r="AA58" i="43"/>
  <c r="AC58" i="43"/>
  <c r="AE58" i="43"/>
  <c r="AG58" i="43"/>
  <c r="AI58" i="43"/>
  <c r="AK58" i="43"/>
  <c r="AM58" i="43"/>
  <c r="AO58" i="43"/>
  <c r="AQ58" i="43"/>
  <c r="E59" i="43"/>
  <c r="G59" i="43"/>
  <c r="I59" i="43"/>
  <c r="K59" i="43"/>
  <c r="M59" i="43"/>
  <c r="O59" i="43"/>
  <c r="Q59" i="43"/>
  <c r="S59" i="43"/>
  <c r="U59" i="43"/>
  <c r="W59" i="43"/>
  <c r="Y59" i="43"/>
  <c r="AA59" i="43"/>
  <c r="AC59" i="43"/>
  <c r="AE59" i="43"/>
  <c r="AG59" i="43"/>
  <c r="AI59" i="43"/>
  <c r="AK59" i="43"/>
  <c r="AM59" i="43"/>
  <c r="AO59" i="43"/>
  <c r="AQ59" i="43"/>
  <c r="E60" i="43"/>
  <c r="G60" i="43"/>
  <c r="I60" i="43"/>
  <c r="K60" i="43"/>
  <c r="M60" i="43"/>
  <c r="O60" i="43"/>
  <c r="Q60" i="43"/>
  <c r="S60" i="43"/>
  <c r="U60" i="43"/>
  <c r="W60" i="43"/>
  <c r="Y60" i="43"/>
  <c r="AA60" i="43"/>
  <c r="AC60" i="43"/>
  <c r="AE60" i="43"/>
  <c r="AG60" i="43"/>
  <c r="AI60" i="43"/>
  <c r="AK60" i="43"/>
  <c r="AM60" i="43"/>
  <c r="AO60" i="43"/>
  <c r="AQ60" i="43"/>
  <c r="E61" i="43"/>
  <c r="G61" i="43"/>
  <c r="I61" i="43"/>
  <c r="K61" i="43"/>
  <c r="M61" i="43"/>
  <c r="O61" i="43"/>
  <c r="Q61" i="43"/>
  <c r="S61" i="43"/>
  <c r="U61" i="43"/>
  <c r="W61" i="43"/>
  <c r="Y61" i="43"/>
  <c r="AA61" i="43"/>
  <c r="AC61" i="43"/>
  <c r="AE61" i="43"/>
  <c r="AG61" i="43"/>
  <c r="AI61" i="43"/>
  <c r="AK61" i="43"/>
  <c r="AM61" i="43"/>
  <c r="AO61" i="43"/>
  <c r="AQ61" i="43"/>
  <c r="E62" i="43"/>
  <c r="G62" i="43"/>
  <c r="I62" i="43"/>
  <c r="K62" i="43"/>
  <c r="M62" i="43"/>
  <c r="O62" i="43"/>
  <c r="Q62" i="43"/>
  <c r="S62" i="43"/>
  <c r="U62" i="43"/>
  <c r="W62" i="43"/>
  <c r="Y62" i="43"/>
  <c r="AA62" i="43"/>
  <c r="AC62" i="43"/>
  <c r="AE62" i="43"/>
  <c r="AG62" i="43"/>
  <c r="AI62" i="43"/>
  <c r="AK62" i="43"/>
  <c r="AM62" i="43"/>
  <c r="AO62" i="43"/>
  <c r="AQ62" i="43"/>
  <c r="E63" i="43"/>
  <c r="G63" i="43"/>
  <c r="I63" i="43"/>
  <c r="K63" i="43"/>
  <c r="M63" i="43"/>
  <c r="O63" i="43"/>
  <c r="Q63" i="43"/>
  <c r="S63" i="43"/>
  <c r="U63" i="43"/>
  <c r="W63" i="43"/>
  <c r="Y63" i="43"/>
  <c r="AA63" i="43"/>
  <c r="AC63" i="43"/>
  <c r="AE63" i="43"/>
  <c r="AG63" i="43"/>
  <c r="AI63" i="43"/>
  <c r="AK63" i="43"/>
  <c r="AM63" i="43"/>
  <c r="AO63" i="43"/>
  <c r="AQ63" i="43"/>
  <c r="E64" i="43"/>
  <c r="G64" i="43"/>
  <c r="I64" i="43"/>
  <c r="K64" i="43"/>
  <c r="M64" i="43"/>
  <c r="O64" i="43"/>
  <c r="Q64" i="43"/>
  <c r="S64" i="43"/>
  <c r="U64" i="43"/>
  <c r="W64" i="43"/>
  <c r="Y64" i="43"/>
  <c r="AA64" i="43"/>
  <c r="AC64" i="43"/>
  <c r="AE64" i="43"/>
  <c r="AG64" i="43"/>
  <c r="AI64" i="43"/>
  <c r="AK64" i="43"/>
  <c r="AM64" i="43"/>
  <c r="AO64" i="43"/>
  <c r="AQ64" i="43"/>
  <c r="E65" i="43"/>
  <c r="G65" i="43"/>
  <c r="I65" i="43"/>
  <c r="K65" i="43"/>
  <c r="M65" i="43"/>
  <c r="O65" i="43"/>
  <c r="Q65" i="43"/>
  <c r="S65" i="43"/>
  <c r="U65" i="43"/>
  <c r="W65" i="43"/>
  <c r="Y65" i="43"/>
  <c r="AA65" i="43"/>
  <c r="AC65" i="43"/>
  <c r="AE65" i="43"/>
  <c r="AG65" i="43"/>
  <c r="AI65" i="43"/>
  <c r="AK65" i="43"/>
  <c r="AM65" i="43"/>
  <c r="AO65" i="43"/>
  <c r="AQ65" i="43"/>
  <c r="E66" i="43"/>
  <c r="G66" i="43"/>
  <c r="I66" i="43"/>
  <c r="K66" i="43"/>
  <c r="M66" i="43"/>
  <c r="O66" i="43"/>
  <c r="Q66" i="43"/>
  <c r="S66" i="43"/>
  <c r="U66" i="43"/>
  <c r="W66" i="43"/>
  <c r="Y66" i="43"/>
  <c r="AA66" i="43"/>
  <c r="AC66" i="43"/>
  <c r="AE66" i="43"/>
  <c r="AG66" i="43"/>
  <c r="AI66" i="43"/>
  <c r="AK66" i="43"/>
  <c r="AM66" i="43"/>
  <c r="AO66" i="43"/>
  <c r="AQ66" i="43"/>
  <c r="E67" i="43"/>
  <c r="G67" i="43"/>
  <c r="I67" i="43"/>
  <c r="K67" i="43"/>
  <c r="M67" i="43"/>
  <c r="O67" i="43"/>
  <c r="Q67" i="43"/>
  <c r="S67" i="43"/>
  <c r="U67" i="43"/>
  <c r="W67" i="43"/>
  <c r="Y67" i="43"/>
  <c r="AA67" i="43"/>
  <c r="AC67" i="43"/>
  <c r="AE67" i="43"/>
  <c r="AG67" i="43"/>
  <c r="AI67" i="43"/>
  <c r="AK67" i="43"/>
  <c r="AM67" i="43"/>
  <c r="AO67" i="43"/>
  <c r="AQ67" i="43"/>
  <c r="E68" i="43"/>
  <c r="G68" i="43"/>
  <c r="I68" i="43"/>
  <c r="K68" i="43"/>
  <c r="M68" i="43"/>
  <c r="O68" i="43"/>
  <c r="Q68" i="43"/>
  <c r="S68" i="43"/>
  <c r="U68" i="43"/>
  <c r="W68" i="43"/>
  <c r="Y68" i="43"/>
  <c r="AA68" i="43"/>
  <c r="AC68" i="43"/>
  <c r="AE68" i="43"/>
  <c r="AG68" i="43"/>
  <c r="AI68" i="43"/>
  <c r="AK68" i="43"/>
  <c r="AM68" i="43"/>
  <c r="AO68" i="43"/>
  <c r="AQ68" i="43"/>
  <c r="E69" i="43"/>
  <c r="G69" i="43"/>
  <c r="I69" i="43"/>
  <c r="K69" i="43"/>
  <c r="M69" i="43"/>
  <c r="O69" i="43"/>
  <c r="Q69" i="43"/>
  <c r="S69" i="43"/>
  <c r="U69" i="43"/>
  <c r="W69" i="43"/>
  <c r="Y69" i="43"/>
  <c r="AA69" i="43"/>
  <c r="AC69" i="43"/>
  <c r="AE69" i="43"/>
  <c r="AG69" i="43"/>
  <c r="AI69" i="43"/>
  <c r="AK69" i="43"/>
  <c r="AM69" i="43"/>
  <c r="AO69" i="43"/>
  <c r="AQ69" i="43"/>
  <c r="E70" i="43"/>
  <c r="G70" i="43"/>
  <c r="I70" i="43"/>
  <c r="K70" i="43"/>
  <c r="M70" i="43"/>
  <c r="O70" i="43"/>
  <c r="Q70" i="43"/>
  <c r="S70" i="43"/>
  <c r="U70" i="43"/>
  <c r="W70" i="43"/>
  <c r="Y70" i="43"/>
  <c r="AA70" i="43"/>
  <c r="AC70" i="43"/>
  <c r="AE70" i="43"/>
  <c r="AG70" i="43"/>
  <c r="AI70" i="43"/>
  <c r="AK70" i="43"/>
  <c r="AM70" i="43"/>
  <c r="AO70" i="43"/>
  <c r="AQ70" i="43"/>
  <c r="E71" i="43"/>
  <c r="G71" i="43"/>
  <c r="I71" i="43"/>
  <c r="K71" i="43"/>
  <c r="M71" i="43"/>
  <c r="O71" i="43"/>
  <c r="Q71" i="43"/>
  <c r="S71" i="43"/>
  <c r="U71" i="43"/>
  <c r="W71" i="43"/>
  <c r="Y71" i="43"/>
  <c r="AA71" i="43"/>
  <c r="AC71" i="43"/>
  <c r="AE71" i="43"/>
  <c r="AG71" i="43"/>
  <c r="AI71" i="43"/>
  <c r="AK71" i="43"/>
  <c r="AM71" i="43"/>
  <c r="AO71" i="43"/>
  <c r="AQ71" i="43"/>
  <c r="E72" i="43"/>
  <c r="G72" i="43"/>
  <c r="I72" i="43"/>
  <c r="K72" i="43"/>
  <c r="M72" i="43"/>
  <c r="O72" i="43"/>
  <c r="Q72" i="43"/>
  <c r="S72" i="43"/>
  <c r="U72" i="43"/>
  <c r="W72" i="43"/>
  <c r="Y72" i="43"/>
  <c r="AA72" i="43"/>
  <c r="AC72" i="43"/>
  <c r="AE72" i="43"/>
  <c r="AG72" i="43"/>
  <c r="AI72" i="43"/>
  <c r="AK72" i="43"/>
  <c r="AM72" i="43"/>
  <c r="AO72" i="43"/>
  <c r="AQ72" i="43"/>
  <c r="E73" i="43"/>
  <c r="G73" i="43"/>
  <c r="I73" i="43"/>
  <c r="K73" i="43"/>
  <c r="M73" i="43"/>
  <c r="O73" i="43"/>
  <c r="Q73" i="43"/>
  <c r="S73" i="43"/>
  <c r="U73" i="43"/>
  <c r="W73" i="43"/>
  <c r="Y73" i="43"/>
  <c r="AA73" i="43"/>
  <c r="AC73" i="43"/>
  <c r="AE73" i="43"/>
  <c r="AG73" i="43"/>
  <c r="AI73" i="43"/>
  <c r="AK73" i="43"/>
  <c r="AM73" i="43"/>
  <c r="AO73" i="43"/>
  <c r="AQ73" i="43"/>
  <c r="E74" i="43"/>
  <c r="G74" i="43"/>
  <c r="I74" i="43"/>
  <c r="K74" i="43"/>
  <c r="M74" i="43"/>
  <c r="O74" i="43"/>
  <c r="Q74" i="43"/>
  <c r="S74" i="43"/>
  <c r="U74" i="43"/>
  <c r="W74" i="43"/>
  <c r="Y74" i="43"/>
  <c r="AA74" i="43"/>
  <c r="AC74" i="43"/>
  <c r="AE74" i="43"/>
  <c r="AG74" i="43"/>
  <c r="AI74" i="43"/>
  <c r="AK74" i="43"/>
  <c r="AM74" i="43"/>
  <c r="AO74" i="43"/>
  <c r="AQ74" i="43"/>
  <c r="E75" i="43"/>
  <c r="G75" i="43"/>
  <c r="I75" i="43"/>
  <c r="K75" i="43"/>
  <c r="M75" i="43"/>
  <c r="O75" i="43"/>
  <c r="Q75" i="43"/>
  <c r="S75" i="43"/>
  <c r="U75" i="43"/>
  <c r="W75" i="43"/>
  <c r="Y75" i="43"/>
  <c r="AA75" i="43"/>
  <c r="AC75" i="43"/>
  <c r="AE75" i="43"/>
  <c r="AG75" i="43"/>
  <c r="AI75" i="43"/>
  <c r="AK75" i="43"/>
  <c r="AM75" i="43"/>
  <c r="AO75" i="43"/>
  <c r="AQ75" i="43"/>
  <c r="E76" i="43"/>
  <c r="G76" i="43"/>
  <c r="I76" i="43"/>
  <c r="K76" i="43"/>
  <c r="M76" i="43"/>
  <c r="O76" i="43"/>
  <c r="Q76" i="43"/>
  <c r="S76" i="43"/>
  <c r="U76" i="43"/>
  <c r="W76" i="43"/>
  <c r="Y76" i="43"/>
  <c r="AA76" i="43"/>
  <c r="AC76" i="43"/>
  <c r="AE76" i="43"/>
  <c r="AG76" i="43"/>
  <c r="AI76" i="43"/>
  <c r="AK76" i="43"/>
  <c r="AM76" i="43"/>
  <c r="AO76" i="43"/>
  <c r="AQ76" i="43"/>
  <c r="E77" i="43"/>
  <c r="G77" i="43"/>
  <c r="I77" i="43"/>
  <c r="K77" i="43"/>
  <c r="M77" i="43"/>
  <c r="O77" i="43"/>
  <c r="Q77" i="43"/>
  <c r="S77" i="43"/>
  <c r="U77" i="43"/>
  <c r="W77" i="43"/>
  <c r="Y77" i="43"/>
  <c r="AA77" i="43"/>
  <c r="AC77" i="43"/>
  <c r="AE77" i="43"/>
  <c r="AG77" i="43"/>
  <c r="AI77" i="43"/>
  <c r="AK77" i="43"/>
  <c r="AM77" i="43"/>
  <c r="AO77" i="43"/>
  <c r="AQ77" i="43"/>
  <c r="E78" i="43"/>
  <c r="G78" i="43"/>
  <c r="I78" i="43"/>
  <c r="K78" i="43"/>
  <c r="M78" i="43"/>
  <c r="O78" i="43"/>
  <c r="Q78" i="43"/>
  <c r="S78" i="43"/>
  <c r="U78" i="43"/>
  <c r="W78" i="43"/>
  <c r="Y78" i="43"/>
  <c r="AA78" i="43"/>
  <c r="AC78" i="43"/>
  <c r="AE78" i="43"/>
  <c r="AG78" i="43"/>
  <c r="AI78" i="43"/>
  <c r="AK78" i="43"/>
  <c r="AM78" i="43"/>
  <c r="AO78" i="43"/>
  <c r="AQ78" i="43"/>
  <c r="E79" i="43"/>
  <c r="G79" i="43"/>
  <c r="I79" i="43"/>
  <c r="K79" i="43"/>
  <c r="M79" i="43"/>
  <c r="O79" i="43"/>
  <c r="Q79" i="43"/>
  <c r="S79" i="43"/>
  <c r="U79" i="43"/>
  <c r="W79" i="43"/>
  <c r="Y79" i="43"/>
  <c r="AA79" i="43"/>
  <c r="AC79" i="43"/>
  <c r="AE79" i="43"/>
  <c r="AG79" i="43"/>
  <c r="AI79" i="43"/>
  <c r="AK79" i="43"/>
  <c r="AM79" i="43"/>
  <c r="AO79" i="43"/>
  <c r="AQ79" i="43"/>
  <c r="E80" i="43"/>
  <c r="G80" i="43"/>
  <c r="I80" i="43"/>
  <c r="K80" i="43"/>
  <c r="M80" i="43"/>
  <c r="O80" i="43"/>
  <c r="Q80" i="43"/>
  <c r="S80" i="43"/>
  <c r="U80" i="43"/>
  <c r="W80" i="43"/>
  <c r="Y80" i="43"/>
  <c r="AA80" i="43"/>
  <c r="AC80" i="43"/>
  <c r="AE80" i="43"/>
  <c r="AG80" i="43"/>
  <c r="AI80" i="43"/>
  <c r="AK80" i="43"/>
  <c r="AM80" i="43"/>
  <c r="AO80" i="43"/>
  <c r="AQ80" i="43"/>
  <c r="E81" i="43"/>
  <c r="G81" i="43"/>
  <c r="I81" i="43"/>
  <c r="K81" i="43"/>
  <c r="M81" i="43"/>
  <c r="O81" i="43"/>
  <c r="Q81" i="43"/>
  <c r="S81" i="43"/>
  <c r="U81" i="43"/>
  <c r="W81" i="43"/>
  <c r="Y81" i="43"/>
  <c r="AA81" i="43"/>
  <c r="AC81" i="43"/>
  <c r="AE81" i="43"/>
  <c r="AG81" i="43"/>
  <c r="AI81" i="43"/>
  <c r="AK81" i="43"/>
  <c r="AM81" i="43"/>
  <c r="AO81" i="43"/>
  <c r="AQ81" i="43"/>
  <c r="E82" i="43"/>
  <c r="G82" i="43"/>
  <c r="I82" i="43"/>
  <c r="K82" i="43"/>
  <c r="M82" i="43"/>
  <c r="O82" i="43"/>
  <c r="Q82" i="43"/>
  <c r="S82" i="43"/>
  <c r="U82" i="43"/>
  <c r="W82" i="43"/>
  <c r="Y82" i="43"/>
  <c r="AA82" i="43"/>
  <c r="AC82" i="43"/>
  <c r="AE82" i="43"/>
  <c r="AG82" i="43"/>
  <c r="AI82" i="43"/>
  <c r="AK82" i="43"/>
  <c r="AM82" i="43"/>
  <c r="AO82" i="43"/>
  <c r="AQ82" i="43"/>
  <c r="E83" i="43"/>
  <c r="G83" i="43"/>
  <c r="I83" i="43"/>
  <c r="K83" i="43"/>
  <c r="M83" i="43"/>
  <c r="O83" i="43"/>
  <c r="Q83" i="43"/>
  <c r="S83" i="43"/>
  <c r="U83" i="43"/>
  <c r="W83" i="43"/>
  <c r="Y83" i="43"/>
  <c r="AA83" i="43"/>
  <c r="AC83" i="43"/>
  <c r="AE83" i="43"/>
  <c r="AG83" i="43"/>
  <c r="AI83" i="43"/>
  <c r="AK83" i="43"/>
  <c r="AM83" i="43"/>
  <c r="AO83" i="43"/>
  <c r="AQ83" i="43"/>
  <c r="E84" i="43"/>
  <c r="G84" i="43"/>
  <c r="I84" i="43"/>
  <c r="K84" i="43"/>
  <c r="M84" i="43"/>
  <c r="O84" i="43"/>
  <c r="Q84" i="43"/>
  <c r="S84" i="43"/>
  <c r="U84" i="43"/>
  <c r="W84" i="43"/>
  <c r="Y84" i="43"/>
  <c r="AA84" i="43"/>
  <c r="AC84" i="43"/>
  <c r="AE84" i="43"/>
  <c r="AG84" i="43"/>
  <c r="AI84" i="43"/>
  <c r="AK84" i="43"/>
  <c r="AM84" i="43"/>
  <c r="AO84" i="43"/>
  <c r="AQ84" i="43"/>
  <c r="E85" i="43"/>
  <c r="G85" i="43"/>
  <c r="I85" i="43"/>
  <c r="K85" i="43"/>
  <c r="M85" i="43"/>
  <c r="O85" i="43"/>
  <c r="Q85" i="43"/>
  <c r="S85" i="43"/>
  <c r="U85" i="43"/>
  <c r="W85" i="43"/>
  <c r="Y85" i="43"/>
  <c r="AA85" i="43"/>
  <c r="AC85" i="43"/>
  <c r="AE85" i="43"/>
  <c r="AG85" i="43"/>
  <c r="AI85" i="43"/>
  <c r="AK85" i="43"/>
  <c r="AM85" i="43"/>
  <c r="AO85" i="43"/>
  <c r="AQ85" i="43"/>
  <c r="E86" i="43"/>
  <c r="G86" i="43"/>
  <c r="I86" i="43"/>
  <c r="K86" i="43"/>
  <c r="M86" i="43"/>
  <c r="O86" i="43"/>
  <c r="Q86" i="43"/>
  <c r="S86" i="43"/>
  <c r="U86" i="43"/>
  <c r="W86" i="43"/>
  <c r="Y86" i="43"/>
  <c r="AA86" i="43"/>
  <c r="AC86" i="43"/>
  <c r="AE86" i="43"/>
  <c r="AG86" i="43"/>
  <c r="AI86" i="43"/>
  <c r="AK86" i="43"/>
  <c r="AM86" i="43"/>
  <c r="AO86" i="43"/>
  <c r="AQ86" i="43"/>
  <c r="E87" i="43"/>
  <c r="G87" i="43"/>
  <c r="I87" i="43"/>
  <c r="K87" i="43"/>
  <c r="M87" i="43"/>
  <c r="O87" i="43"/>
  <c r="Q87" i="43"/>
  <c r="S87" i="43"/>
  <c r="U87" i="43"/>
  <c r="W87" i="43"/>
  <c r="Y87" i="43"/>
  <c r="AA87" i="43"/>
  <c r="AC87" i="43"/>
  <c r="AE87" i="43"/>
  <c r="AG87" i="43"/>
  <c r="AI87" i="43"/>
  <c r="AK87" i="43"/>
  <c r="AM87" i="43"/>
  <c r="AO87" i="43"/>
  <c r="AQ87" i="43"/>
  <c r="E88" i="43"/>
  <c r="G88" i="43"/>
  <c r="I88" i="43"/>
  <c r="K88" i="43"/>
  <c r="M88" i="43"/>
  <c r="O88" i="43"/>
  <c r="Q88" i="43"/>
  <c r="S88" i="43"/>
  <c r="U88" i="43"/>
  <c r="W88" i="43"/>
  <c r="Y88" i="43"/>
  <c r="AA88" i="43"/>
  <c r="AC88" i="43"/>
  <c r="AE88" i="43"/>
  <c r="AG88" i="43"/>
  <c r="AI88" i="43"/>
  <c r="AK88" i="43"/>
  <c r="AM88" i="43"/>
  <c r="AO88" i="43"/>
  <c r="AQ88" i="43"/>
  <c r="E89" i="43"/>
  <c r="G89" i="43"/>
  <c r="I89" i="43"/>
  <c r="K89" i="43"/>
  <c r="M89" i="43"/>
  <c r="O89" i="43"/>
  <c r="Q89" i="43"/>
  <c r="S89" i="43"/>
  <c r="U89" i="43"/>
  <c r="W89" i="43"/>
  <c r="Y89" i="43"/>
  <c r="AA89" i="43"/>
  <c r="AC89" i="43"/>
  <c r="AE89" i="43"/>
  <c r="AG89" i="43"/>
  <c r="AI89" i="43"/>
  <c r="AK89" i="43"/>
  <c r="AM89" i="43"/>
  <c r="AO89" i="43"/>
  <c r="AQ89" i="43"/>
  <c r="E90" i="43"/>
  <c r="G90" i="43"/>
  <c r="I90" i="43"/>
  <c r="K90" i="43"/>
  <c r="M90" i="43"/>
  <c r="O90" i="43"/>
  <c r="Q90" i="43"/>
  <c r="S90" i="43"/>
  <c r="U90" i="43"/>
  <c r="W90" i="43"/>
  <c r="Y90" i="43"/>
  <c r="AA90" i="43"/>
  <c r="AC90" i="43"/>
  <c r="AE90" i="43"/>
  <c r="AG90" i="43"/>
  <c r="AI90" i="43"/>
  <c r="AK90" i="43"/>
  <c r="AM90" i="43"/>
  <c r="AO90" i="43"/>
  <c r="AQ90" i="43"/>
  <c r="E91" i="43"/>
  <c r="G91" i="43"/>
  <c r="I91" i="43"/>
  <c r="K91" i="43"/>
  <c r="M91" i="43"/>
  <c r="O91" i="43"/>
  <c r="Q91" i="43"/>
  <c r="S91" i="43"/>
  <c r="U91" i="43"/>
  <c r="W91" i="43"/>
  <c r="Y91" i="43"/>
  <c r="AA91" i="43"/>
  <c r="AC91" i="43"/>
  <c r="AE91" i="43"/>
  <c r="AG91" i="43"/>
  <c r="AI91" i="43"/>
  <c r="AK91" i="43"/>
  <c r="AM91" i="43"/>
  <c r="AO91" i="43"/>
  <c r="AQ91" i="43"/>
  <c r="E92" i="43"/>
  <c r="G92" i="43"/>
  <c r="I92" i="43"/>
  <c r="K92" i="43"/>
  <c r="M92" i="43"/>
  <c r="O92" i="43"/>
  <c r="Q92" i="43"/>
  <c r="S92" i="43"/>
  <c r="U92" i="43"/>
  <c r="W92" i="43"/>
  <c r="Y92" i="43"/>
  <c r="AA92" i="43"/>
  <c r="AC92" i="43"/>
  <c r="AE92" i="43"/>
  <c r="AG92" i="43"/>
  <c r="AI92" i="43"/>
  <c r="AK92" i="43"/>
  <c r="AM92" i="43"/>
  <c r="AO92" i="43"/>
  <c r="AQ92" i="43"/>
  <c r="E93" i="43"/>
  <c r="G93" i="43"/>
  <c r="I93" i="43"/>
  <c r="K93" i="43"/>
  <c r="M93" i="43"/>
  <c r="O93" i="43"/>
  <c r="Q93" i="43"/>
  <c r="S93" i="43"/>
  <c r="U93" i="43"/>
  <c r="W93" i="43"/>
  <c r="Y93" i="43"/>
  <c r="AA93" i="43"/>
  <c r="AC93" i="43"/>
  <c r="AE93" i="43"/>
  <c r="AG93" i="43"/>
  <c r="AI93" i="43"/>
  <c r="AK93" i="43"/>
  <c r="AM93" i="43"/>
  <c r="AO93" i="43"/>
  <c r="AQ93" i="43"/>
  <c r="E94" i="43"/>
  <c r="G94" i="43"/>
  <c r="I94" i="43"/>
  <c r="K94" i="43"/>
  <c r="M94" i="43"/>
  <c r="O94" i="43"/>
  <c r="Q94" i="43"/>
  <c r="S94" i="43"/>
  <c r="U94" i="43"/>
  <c r="W94" i="43"/>
  <c r="Y94" i="43"/>
  <c r="AA94" i="43"/>
  <c r="AC94" i="43"/>
  <c r="AE94" i="43"/>
  <c r="AG94" i="43"/>
  <c r="AI94" i="43"/>
  <c r="AK94" i="43"/>
  <c r="AM94" i="43"/>
  <c r="AO94" i="43"/>
  <c r="AQ94" i="43"/>
  <c r="E95" i="43"/>
  <c r="G95" i="43"/>
  <c r="I95" i="43"/>
  <c r="K95" i="43"/>
  <c r="M95" i="43"/>
  <c r="O95" i="43"/>
  <c r="Q95" i="43"/>
  <c r="S95" i="43"/>
  <c r="U95" i="43"/>
  <c r="W95" i="43"/>
  <c r="Y95" i="43"/>
  <c r="AA95" i="43"/>
  <c r="AC95" i="43"/>
  <c r="AE95" i="43"/>
  <c r="AG95" i="43"/>
  <c r="AI95" i="43"/>
  <c r="AK95" i="43"/>
  <c r="AM95" i="43"/>
  <c r="AO95" i="43"/>
  <c r="AQ95" i="43"/>
  <c r="E96" i="43"/>
  <c r="G96" i="43"/>
  <c r="I96" i="43"/>
  <c r="K96" i="43"/>
  <c r="M96" i="43"/>
  <c r="O96" i="43"/>
  <c r="Q96" i="43"/>
  <c r="S96" i="43"/>
  <c r="U96" i="43"/>
  <c r="W96" i="43"/>
  <c r="Y96" i="43"/>
  <c r="AA96" i="43"/>
  <c r="AC96" i="43"/>
  <c r="AE96" i="43"/>
  <c r="AG96" i="43"/>
  <c r="AI96" i="43"/>
  <c r="AK96" i="43"/>
  <c r="AM96" i="43"/>
  <c r="AO96" i="43"/>
  <c r="AQ96" i="43"/>
  <c r="E97" i="43"/>
  <c r="G97" i="43"/>
  <c r="I97" i="43"/>
  <c r="K97" i="43"/>
  <c r="M97" i="43"/>
  <c r="O97" i="43"/>
  <c r="Q97" i="43"/>
  <c r="S97" i="43"/>
  <c r="U97" i="43"/>
  <c r="W97" i="43"/>
  <c r="Y97" i="43"/>
  <c r="AA97" i="43"/>
  <c r="AC97" i="43"/>
  <c r="AE97" i="43"/>
  <c r="AG97" i="43"/>
  <c r="AI97" i="43"/>
  <c r="AK97" i="43"/>
  <c r="AM97" i="43"/>
  <c r="AO97" i="43"/>
  <c r="AQ97" i="43"/>
  <c r="E98" i="43"/>
  <c r="G98" i="43"/>
  <c r="I98" i="43"/>
  <c r="K98" i="43"/>
  <c r="M98" i="43"/>
  <c r="O98" i="43"/>
  <c r="Q98" i="43"/>
  <c r="S98" i="43"/>
  <c r="U98" i="43"/>
  <c r="W98" i="43"/>
  <c r="Y98" i="43"/>
  <c r="AA98" i="43"/>
  <c r="AC98" i="43"/>
  <c r="AE98" i="43"/>
  <c r="AG98" i="43"/>
  <c r="AI98" i="43"/>
  <c r="AK98" i="43"/>
  <c r="AM98" i="43"/>
  <c r="AO98" i="43"/>
  <c r="AQ98" i="43"/>
  <c r="E99" i="43"/>
  <c r="G99" i="43"/>
  <c r="I99" i="43"/>
  <c r="K99" i="43"/>
  <c r="M99" i="43"/>
  <c r="O99" i="43"/>
  <c r="Q99" i="43"/>
  <c r="S99" i="43"/>
  <c r="U99" i="43"/>
  <c r="W99" i="43"/>
  <c r="Y99" i="43"/>
  <c r="AA99" i="43"/>
  <c r="AC99" i="43"/>
  <c r="AE99" i="43"/>
  <c r="AG99" i="43"/>
  <c r="AI99" i="43"/>
  <c r="AK99" i="43"/>
  <c r="AM99" i="43"/>
  <c r="AO99" i="43"/>
  <c r="AQ99" i="43"/>
  <c r="E100" i="43"/>
  <c r="G100" i="43"/>
  <c r="I100" i="43"/>
  <c r="K100" i="43"/>
  <c r="M100" i="43"/>
  <c r="O100" i="43"/>
  <c r="Q100" i="43"/>
  <c r="S100" i="43"/>
  <c r="U100" i="43"/>
  <c r="W100" i="43"/>
  <c r="Y100" i="43"/>
  <c r="AA100" i="43"/>
  <c r="AC100" i="43"/>
  <c r="AE100" i="43"/>
  <c r="AG100" i="43"/>
  <c r="AI100" i="43"/>
  <c r="AK100" i="43"/>
  <c r="AM100" i="43"/>
  <c r="AO100" i="43"/>
  <c r="AQ100" i="43"/>
  <c r="E101" i="43"/>
  <c r="G101" i="43"/>
  <c r="I101" i="43"/>
  <c r="K101" i="43"/>
  <c r="M101" i="43"/>
  <c r="O101" i="43"/>
  <c r="Q101" i="43"/>
  <c r="S101" i="43"/>
  <c r="U101" i="43"/>
  <c r="W101" i="43"/>
  <c r="Y101" i="43"/>
  <c r="AA101" i="43"/>
  <c r="AC101" i="43"/>
  <c r="AE101" i="43"/>
  <c r="AG101" i="43"/>
  <c r="AI101" i="43"/>
  <c r="AK101" i="43"/>
  <c r="AM101" i="43"/>
  <c r="AO101" i="43"/>
  <c r="AQ101" i="43"/>
  <c r="E102" i="43"/>
  <c r="G102" i="43"/>
  <c r="I102" i="43"/>
  <c r="K102" i="43"/>
  <c r="M102" i="43"/>
  <c r="O102" i="43"/>
  <c r="Q102" i="43"/>
  <c r="S102" i="43"/>
  <c r="U102" i="43"/>
  <c r="W102" i="43"/>
  <c r="Y102" i="43"/>
  <c r="AA102" i="43"/>
  <c r="AC102" i="43"/>
  <c r="AE102" i="43"/>
  <c r="AG102" i="43"/>
  <c r="AI102" i="43"/>
  <c r="AK102" i="43"/>
  <c r="AM102" i="43"/>
  <c r="AO102" i="43"/>
  <c r="AQ102" i="43"/>
  <c r="E103" i="43"/>
  <c r="G103" i="43"/>
  <c r="I103" i="43"/>
  <c r="K103" i="43"/>
  <c r="M103" i="43"/>
  <c r="O103" i="43"/>
  <c r="Q103" i="43"/>
  <c r="S103" i="43"/>
  <c r="U103" i="43"/>
  <c r="W103" i="43"/>
  <c r="Y103" i="43"/>
  <c r="AA103" i="43"/>
  <c r="AC103" i="43"/>
  <c r="AE103" i="43"/>
  <c r="AG103" i="43"/>
  <c r="AI103" i="43"/>
  <c r="AK103" i="43"/>
  <c r="AM103" i="43"/>
  <c r="AO103" i="43"/>
  <c r="AQ103" i="43"/>
  <c r="E104" i="43"/>
  <c r="G104" i="43"/>
  <c r="I104" i="43"/>
  <c r="K104" i="43"/>
  <c r="M104" i="43"/>
  <c r="O104" i="43"/>
  <c r="Q104" i="43"/>
  <c r="S104" i="43"/>
  <c r="U104" i="43"/>
  <c r="W104" i="43"/>
  <c r="Y104" i="43"/>
  <c r="AA104" i="43"/>
  <c r="AC104" i="43"/>
  <c r="AE104" i="43"/>
  <c r="AG104" i="43"/>
  <c r="AI104" i="43"/>
  <c r="AK104" i="43"/>
  <c r="AM104" i="43"/>
  <c r="AO104" i="43"/>
  <c r="AQ104" i="43"/>
  <c r="E105" i="43"/>
  <c r="G105" i="43"/>
  <c r="I105" i="43"/>
  <c r="K105" i="43"/>
  <c r="M105" i="43"/>
  <c r="O105" i="43"/>
  <c r="Q105" i="43"/>
  <c r="S105" i="43"/>
  <c r="U105" i="43"/>
  <c r="W105" i="43"/>
  <c r="Y105" i="43"/>
  <c r="AA105" i="43"/>
  <c r="AC105" i="43"/>
  <c r="AE105" i="43"/>
  <c r="AG105" i="43"/>
  <c r="AI105" i="43"/>
  <c r="AK105" i="43"/>
  <c r="AM105" i="43"/>
  <c r="AO105" i="43"/>
  <c r="AQ105" i="43"/>
  <c r="E106" i="43"/>
  <c r="G106" i="43"/>
  <c r="I106" i="43"/>
  <c r="K106" i="43"/>
  <c r="M106" i="43"/>
  <c r="O106" i="43"/>
  <c r="Q106" i="43"/>
  <c r="S106" i="43"/>
  <c r="U106" i="43"/>
  <c r="W106" i="43"/>
  <c r="Y106" i="43"/>
  <c r="AA106" i="43"/>
  <c r="AC106" i="43"/>
  <c r="AE106" i="43"/>
  <c r="AG106" i="43"/>
  <c r="AI106" i="43"/>
  <c r="AK106" i="43"/>
  <c r="AM106" i="43"/>
  <c r="AO106" i="43"/>
  <c r="AQ106" i="43"/>
  <c r="E107" i="43"/>
  <c r="G107" i="43"/>
  <c r="I107" i="43"/>
  <c r="K107" i="43"/>
  <c r="M107" i="43"/>
  <c r="O107" i="43"/>
  <c r="Q107" i="43"/>
  <c r="S107" i="43"/>
  <c r="U107" i="43"/>
  <c r="W107" i="43"/>
  <c r="Y107" i="43"/>
  <c r="AA107" i="43"/>
  <c r="AC107" i="43"/>
  <c r="AE107" i="43"/>
  <c r="AG107" i="43"/>
  <c r="AI107" i="43"/>
  <c r="AK107" i="43"/>
  <c r="AM107" i="43"/>
  <c r="AO107" i="43"/>
  <c r="AQ107" i="43"/>
  <c r="E108" i="43"/>
  <c r="G108" i="43"/>
  <c r="I108" i="43"/>
  <c r="K108" i="43"/>
  <c r="M108" i="43"/>
  <c r="O108" i="43"/>
  <c r="Q108" i="43"/>
  <c r="S108" i="43"/>
  <c r="U108" i="43"/>
  <c r="W108" i="43"/>
  <c r="Y108" i="43"/>
  <c r="AA108" i="43"/>
  <c r="AC108" i="43"/>
  <c r="AE108" i="43"/>
  <c r="AG108" i="43"/>
  <c r="AI108" i="43"/>
  <c r="AK108" i="43"/>
  <c r="AM108" i="43"/>
  <c r="AO108" i="43"/>
  <c r="AQ108" i="43"/>
  <c r="E109" i="43"/>
  <c r="G109" i="43"/>
  <c r="I109" i="43"/>
  <c r="K109" i="43"/>
  <c r="M109" i="43"/>
  <c r="O109" i="43"/>
  <c r="Q109" i="43"/>
  <c r="S109" i="43"/>
  <c r="U109" i="43"/>
  <c r="W109" i="43"/>
  <c r="Y109" i="43"/>
  <c r="AA109" i="43"/>
  <c r="AC109" i="43"/>
  <c r="AE109" i="43"/>
  <c r="AG109" i="43"/>
  <c r="AI109" i="43"/>
  <c r="AK109" i="43"/>
  <c r="AM109" i="43"/>
  <c r="AO109" i="43"/>
  <c r="AQ109" i="43"/>
  <c r="E110" i="43"/>
  <c r="G110" i="43"/>
  <c r="I110" i="43"/>
  <c r="K110" i="43"/>
  <c r="M110" i="43"/>
  <c r="O110" i="43"/>
  <c r="Q110" i="43"/>
  <c r="S110" i="43"/>
  <c r="U110" i="43"/>
  <c r="W110" i="43"/>
  <c r="Y110" i="43"/>
  <c r="AA110" i="43"/>
  <c r="AC110" i="43"/>
  <c r="AE110" i="43"/>
  <c r="AG110" i="43"/>
  <c r="AI110" i="43"/>
  <c r="AK110" i="43"/>
  <c r="AM110" i="43"/>
  <c r="AO110" i="43"/>
  <c r="AQ110" i="43"/>
  <c r="E111" i="43"/>
  <c r="G111" i="43"/>
  <c r="I111" i="43"/>
  <c r="K111" i="43"/>
  <c r="M111" i="43"/>
  <c r="O111" i="43"/>
  <c r="Q111" i="43"/>
  <c r="S111" i="43"/>
  <c r="U111" i="43"/>
  <c r="W111" i="43"/>
  <c r="Y111" i="43"/>
  <c r="AA111" i="43"/>
  <c r="AC111" i="43"/>
  <c r="AE111" i="43"/>
  <c r="AG111" i="43"/>
  <c r="AI111" i="43"/>
  <c r="AK111" i="43"/>
  <c r="AM111" i="43"/>
  <c r="AO111" i="43"/>
  <c r="AQ111" i="43"/>
  <c r="E112" i="43"/>
  <c r="G112" i="43"/>
  <c r="I112" i="43"/>
  <c r="K112" i="43"/>
  <c r="M112" i="43"/>
  <c r="O112" i="43"/>
  <c r="Q112" i="43"/>
  <c r="S112" i="43"/>
  <c r="U112" i="43"/>
  <c r="W112" i="43"/>
  <c r="Y112" i="43"/>
  <c r="AA112" i="43"/>
  <c r="AC112" i="43"/>
  <c r="AE112" i="43"/>
  <c r="AG112" i="43"/>
  <c r="AI112" i="43"/>
  <c r="AK112" i="43"/>
  <c r="AM112" i="43"/>
  <c r="AO112" i="43"/>
  <c r="AQ112" i="43"/>
  <c r="E113" i="43"/>
  <c r="G113" i="43"/>
  <c r="I113" i="43"/>
  <c r="K113" i="43"/>
  <c r="M113" i="43"/>
  <c r="O113" i="43"/>
  <c r="Q113" i="43"/>
  <c r="S113" i="43"/>
  <c r="U113" i="43"/>
  <c r="W113" i="43"/>
  <c r="Y113" i="43"/>
  <c r="AA113" i="43"/>
  <c r="AC113" i="43"/>
  <c r="AE113" i="43"/>
  <c r="AG113" i="43"/>
  <c r="AI113" i="43"/>
  <c r="AK113" i="43"/>
  <c r="AM113" i="43"/>
  <c r="AO113" i="43"/>
  <c r="AQ113" i="43"/>
  <c r="E114" i="43"/>
  <c r="G114" i="43"/>
  <c r="I114" i="43"/>
  <c r="K114" i="43"/>
  <c r="M114" i="43"/>
  <c r="O114" i="43"/>
  <c r="Q114" i="43"/>
  <c r="S114" i="43"/>
  <c r="U114" i="43"/>
  <c r="W114" i="43"/>
  <c r="Y114" i="43"/>
  <c r="AA114" i="43"/>
  <c r="AC114" i="43"/>
  <c r="AE114" i="43"/>
  <c r="AG114" i="43"/>
  <c r="AI114" i="43"/>
  <c r="AK114" i="43"/>
  <c r="AM114" i="43"/>
  <c r="AO114" i="43"/>
  <c r="AQ114" i="43"/>
  <c r="E115" i="43"/>
  <c r="G115" i="43"/>
  <c r="I115" i="43"/>
  <c r="K115" i="43"/>
  <c r="M115" i="43"/>
  <c r="O115" i="43"/>
  <c r="Q115" i="43"/>
  <c r="S115" i="43"/>
  <c r="U115" i="43"/>
  <c r="W115" i="43"/>
  <c r="Y115" i="43"/>
  <c r="AA115" i="43"/>
  <c r="AC115" i="43"/>
  <c r="AE115" i="43"/>
  <c r="AG115" i="43"/>
  <c r="AI115" i="43"/>
  <c r="AK115" i="43"/>
  <c r="AM115" i="43"/>
  <c r="AO115" i="43"/>
  <c r="AQ115" i="43"/>
  <c r="E116" i="43"/>
  <c r="G116" i="43"/>
  <c r="I116" i="43"/>
  <c r="K116" i="43"/>
  <c r="M116" i="43"/>
  <c r="O116" i="43"/>
  <c r="Q116" i="43"/>
  <c r="S116" i="43"/>
  <c r="U116" i="43"/>
  <c r="W116" i="43"/>
  <c r="Y116" i="43"/>
  <c r="AA116" i="43"/>
  <c r="AC116" i="43"/>
  <c r="AE116" i="43"/>
  <c r="AG116" i="43"/>
  <c r="AI116" i="43"/>
  <c r="AK116" i="43"/>
  <c r="AM116" i="43"/>
  <c r="AO116" i="43"/>
  <c r="AQ116" i="43"/>
  <c r="E117" i="43"/>
  <c r="G117" i="43"/>
  <c r="I117" i="43"/>
  <c r="K117" i="43"/>
  <c r="M117" i="43"/>
  <c r="O117" i="43"/>
  <c r="Q117" i="43"/>
  <c r="S117" i="43"/>
  <c r="U117" i="43"/>
  <c r="W117" i="43"/>
  <c r="Y117" i="43"/>
  <c r="AA117" i="43"/>
  <c r="AC117" i="43"/>
  <c r="AE117" i="43"/>
  <c r="AG117" i="43"/>
  <c r="AI117" i="43"/>
  <c r="AK117" i="43"/>
  <c r="AM117" i="43"/>
  <c r="AO117" i="43"/>
  <c r="AQ117" i="43"/>
  <c r="E118" i="43"/>
  <c r="G118" i="43"/>
  <c r="I118" i="43"/>
  <c r="K118" i="43"/>
  <c r="M118" i="43"/>
  <c r="O118" i="43"/>
  <c r="Q118" i="43"/>
  <c r="S118" i="43"/>
  <c r="U118" i="43"/>
  <c r="W118" i="43"/>
  <c r="Y118" i="43"/>
  <c r="AA118" i="43"/>
  <c r="AC118" i="43"/>
  <c r="AE118" i="43"/>
  <c r="AG118" i="43"/>
  <c r="AI118" i="43"/>
  <c r="AK118" i="43"/>
  <c r="AM118" i="43"/>
  <c r="AO118" i="43"/>
  <c r="AQ118" i="43"/>
  <c r="E119" i="43"/>
  <c r="G119" i="43"/>
  <c r="I119" i="43"/>
  <c r="K119" i="43"/>
  <c r="M119" i="43"/>
  <c r="O119" i="43"/>
  <c r="Q119" i="43"/>
  <c r="S119" i="43"/>
  <c r="U119" i="43"/>
  <c r="W119" i="43"/>
  <c r="Y119" i="43"/>
  <c r="AA119" i="43"/>
  <c r="AC119" i="43"/>
  <c r="AE119" i="43"/>
  <c r="AG119" i="43"/>
  <c r="AI119" i="43"/>
  <c r="AK119" i="43"/>
  <c r="AM119" i="43"/>
  <c r="AO119" i="43"/>
  <c r="AQ119" i="43"/>
  <c r="E120" i="43"/>
  <c r="G120" i="43"/>
  <c r="I120" i="43"/>
  <c r="K120" i="43"/>
  <c r="M120" i="43"/>
  <c r="O120" i="43"/>
  <c r="Q120" i="43"/>
  <c r="S120" i="43"/>
  <c r="U120" i="43"/>
  <c r="W120" i="43"/>
  <c r="Y120" i="43"/>
  <c r="AA120" i="43"/>
  <c r="AC120" i="43"/>
  <c r="AE120" i="43"/>
  <c r="AG120" i="43"/>
  <c r="AI120" i="43"/>
  <c r="AK120" i="43"/>
  <c r="AM120" i="43"/>
  <c r="AO120" i="43"/>
  <c r="AQ120" i="43"/>
  <c r="E121" i="43"/>
  <c r="G121" i="43"/>
  <c r="I121" i="43"/>
  <c r="K121" i="43"/>
  <c r="M121" i="43"/>
  <c r="O121" i="43"/>
  <c r="Q121" i="43"/>
  <c r="S121" i="43"/>
  <c r="U121" i="43"/>
  <c r="W121" i="43"/>
  <c r="Y121" i="43"/>
  <c r="AA121" i="43"/>
  <c r="AC121" i="43"/>
  <c r="AE121" i="43"/>
  <c r="AG121" i="43"/>
  <c r="AI121" i="43"/>
  <c r="AK121" i="43"/>
  <c r="AM121" i="43"/>
  <c r="AO121" i="43"/>
  <c r="AQ121" i="43"/>
  <c r="E122" i="43"/>
  <c r="G122" i="43"/>
  <c r="I122" i="43"/>
  <c r="K122" i="43"/>
  <c r="M122" i="43"/>
  <c r="O122" i="43"/>
  <c r="Q122" i="43"/>
  <c r="S122" i="43"/>
  <c r="U122" i="43"/>
  <c r="W122" i="43"/>
  <c r="Y122" i="43"/>
  <c r="AA122" i="43"/>
  <c r="AC122" i="43"/>
  <c r="AE122" i="43"/>
  <c r="AG122" i="43"/>
  <c r="AI122" i="43"/>
  <c r="AK122" i="43"/>
  <c r="AM122" i="43"/>
  <c r="AO122" i="43"/>
  <c r="AQ122" i="43"/>
  <c r="E123" i="43"/>
  <c r="G123" i="43"/>
  <c r="I123" i="43"/>
  <c r="K123" i="43"/>
  <c r="M123" i="43"/>
  <c r="O123" i="43"/>
  <c r="Q123" i="43"/>
  <c r="S123" i="43"/>
  <c r="U123" i="43"/>
  <c r="W123" i="43"/>
  <c r="Y123" i="43"/>
  <c r="AA123" i="43"/>
  <c r="AC123" i="43"/>
  <c r="AE123" i="43"/>
  <c r="AG123" i="43"/>
  <c r="AI123" i="43"/>
  <c r="AK123" i="43"/>
  <c r="AM123" i="43"/>
  <c r="AO123" i="43"/>
  <c r="AQ123" i="43"/>
  <c r="E124" i="43"/>
  <c r="G124" i="43"/>
  <c r="I124" i="43"/>
  <c r="K124" i="43"/>
  <c r="M124" i="43"/>
  <c r="O124" i="43"/>
  <c r="Q124" i="43"/>
  <c r="S124" i="43"/>
  <c r="U124" i="43"/>
  <c r="W124" i="43"/>
  <c r="Y124" i="43"/>
  <c r="AA124" i="43"/>
  <c r="AC124" i="43"/>
  <c r="AE124" i="43"/>
  <c r="AG124" i="43"/>
  <c r="AI124" i="43"/>
  <c r="AK124" i="43"/>
  <c r="AM124" i="43"/>
  <c r="AO124" i="43"/>
  <c r="AQ124" i="43"/>
  <c r="E125" i="43"/>
  <c r="G125" i="43"/>
  <c r="I125" i="43"/>
  <c r="K125" i="43"/>
  <c r="M125" i="43"/>
  <c r="O125" i="43"/>
  <c r="Q125" i="43"/>
  <c r="S125" i="43"/>
  <c r="U125" i="43"/>
  <c r="W125" i="43"/>
  <c r="Y125" i="43"/>
  <c r="AA125" i="43"/>
  <c r="AC125" i="43"/>
  <c r="AE125" i="43"/>
  <c r="AG125" i="43"/>
  <c r="AI125" i="43"/>
  <c r="AK125" i="43"/>
  <c r="AM125" i="43"/>
  <c r="AO125" i="43"/>
  <c r="AQ125" i="43"/>
  <c r="E126" i="43"/>
  <c r="G126" i="43"/>
  <c r="I126" i="43"/>
  <c r="K126" i="43"/>
  <c r="M126" i="43"/>
  <c r="O126" i="43"/>
  <c r="Q126" i="43"/>
  <c r="S126" i="43"/>
  <c r="U126" i="43"/>
  <c r="W126" i="43"/>
  <c r="Y126" i="43"/>
  <c r="AA126" i="43"/>
  <c r="AC126" i="43"/>
  <c r="AE126" i="43"/>
  <c r="AG126" i="43"/>
  <c r="AI126" i="43"/>
  <c r="AK126" i="43"/>
  <c r="AM126" i="43"/>
  <c r="AO126" i="43"/>
  <c r="AQ126" i="43"/>
  <c r="E127" i="43"/>
  <c r="G127" i="43"/>
  <c r="I127" i="43"/>
  <c r="K127" i="43"/>
  <c r="M127" i="43"/>
  <c r="O127" i="43"/>
  <c r="Q127" i="43"/>
  <c r="S127" i="43"/>
  <c r="U127" i="43"/>
  <c r="W127" i="43"/>
  <c r="Y127" i="43"/>
  <c r="AA127" i="43"/>
  <c r="AC127" i="43"/>
  <c r="AE127" i="43"/>
  <c r="AG127" i="43"/>
  <c r="AI127" i="43"/>
  <c r="AK127" i="43"/>
  <c r="AM127" i="43"/>
  <c r="AO127" i="43"/>
  <c r="AQ127" i="43"/>
  <c r="E128" i="43"/>
  <c r="G128" i="43"/>
  <c r="I128" i="43"/>
  <c r="K128" i="43"/>
  <c r="M128" i="43"/>
  <c r="O128" i="43"/>
  <c r="Q128" i="43"/>
  <c r="S128" i="43"/>
  <c r="U128" i="43"/>
  <c r="W128" i="43"/>
  <c r="Y128" i="43"/>
  <c r="AA128" i="43"/>
  <c r="AC128" i="43"/>
  <c r="AE128" i="43"/>
  <c r="AG128" i="43"/>
  <c r="AI128" i="43"/>
  <c r="AK128" i="43"/>
  <c r="AM128" i="43"/>
  <c r="AO128" i="43"/>
  <c r="AQ128" i="43"/>
  <c r="E129" i="43"/>
  <c r="G129" i="43"/>
  <c r="I129" i="43"/>
  <c r="K129" i="43"/>
  <c r="M129" i="43"/>
  <c r="O129" i="43"/>
  <c r="Q129" i="43"/>
  <c r="S129" i="43"/>
  <c r="U129" i="43"/>
  <c r="W129" i="43"/>
  <c r="Y129" i="43"/>
  <c r="AA129" i="43"/>
  <c r="AC129" i="43"/>
  <c r="AE129" i="43"/>
  <c r="AG129" i="43"/>
  <c r="AI129" i="43"/>
  <c r="AK129" i="43"/>
  <c r="AM129" i="43"/>
  <c r="AO129" i="43"/>
  <c r="AQ129" i="43"/>
  <c r="E130" i="43"/>
  <c r="G130" i="43"/>
  <c r="I130" i="43"/>
  <c r="K130" i="43"/>
  <c r="M130" i="43"/>
  <c r="O130" i="43"/>
  <c r="Q130" i="43"/>
  <c r="S130" i="43"/>
  <c r="U130" i="43"/>
  <c r="W130" i="43"/>
  <c r="Y130" i="43"/>
  <c r="AA130" i="43"/>
  <c r="AC130" i="43"/>
  <c r="AE130" i="43"/>
  <c r="AG130" i="43"/>
  <c r="AI130" i="43"/>
  <c r="AK130" i="43"/>
  <c r="AM130" i="43"/>
  <c r="AO130" i="43"/>
  <c r="AQ130" i="43"/>
  <c r="E131" i="43"/>
  <c r="G131" i="43"/>
  <c r="I131" i="43"/>
  <c r="K131" i="43"/>
  <c r="M131" i="43"/>
  <c r="O131" i="43"/>
  <c r="Q131" i="43"/>
  <c r="S131" i="43"/>
  <c r="U131" i="43"/>
  <c r="W131" i="43"/>
  <c r="Y131" i="43"/>
  <c r="AA131" i="43"/>
  <c r="AC131" i="43"/>
  <c r="AE131" i="43"/>
  <c r="AG131" i="43"/>
  <c r="AI131" i="43"/>
  <c r="AK131" i="43"/>
  <c r="AM131" i="43"/>
  <c r="AO131" i="43"/>
  <c r="AQ131" i="43"/>
  <c r="E132" i="43"/>
  <c r="G132" i="43"/>
  <c r="I132" i="43"/>
  <c r="K132" i="43"/>
  <c r="M132" i="43"/>
  <c r="O132" i="43"/>
  <c r="Q132" i="43"/>
  <c r="S132" i="43"/>
  <c r="U132" i="43"/>
  <c r="W132" i="43"/>
  <c r="Y132" i="43"/>
  <c r="AA132" i="43"/>
  <c r="AC132" i="43"/>
  <c r="AE132" i="43"/>
  <c r="AG132" i="43"/>
  <c r="AI132" i="43"/>
  <c r="AK132" i="43"/>
  <c r="AM132" i="43"/>
  <c r="AO132" i="43"/>
  <c r="AQ132" i="43"/>
  <c r="E133" i="43"/>
  <c r="G133" i="43"/>
  <c r="I133" i="43"/>
  <c r="K133" i="43"/>
  <c r="M133" i="43"/>
  <c r="O133" i="43"/>
  <c r="Q133" i="43"/>
  <c r="S133" i="43"/>
  <c r="U133" i="43"/>
  <c r="W133" i="43"/>
  <c r="Y133" i="43"/>
  <c r="AA133" i="43"/>
  <c r="AC133" i="43"/>
  <c r="AE133" i="43"/>
  <c r="AG133" i="43"/>
  <c r="AI133" i="43"/>
  <c r="AK133" i="43"/>
  <c r="AM133" i="43"/>
  <c r="AO133" i="43"/>
  <c r="AQ133" i="43"/>
  <c r="E134" i="43"/>
  <c r="G134" i="43"/>
  <c r="I134" i="43"/>
  <c r="K134" i="43"/>
  <c r="M134" i="43"/>
  <c r="O134" i="43"/>
  <c r="Q134" i="43"/>
  <c r="S134" i="43"/>
  <c r="U134" i="43"/>
  <c r="W134" i="43"/>
  <c r="Y134" i="43"/>
  <c r="AA134" i="43"/>
  <c r="AC134" i="43"/>
  <c r="AE134" i="43"/>
  <c r="AG134" i="43"/>
  <c r="AI134" i="43"/>
  <c r="AK134" i="43"/>
  <c r="AM134" i="43"/>
  <c r="AO134" i="43"/>
  <c r="AQ134" i="43"/>
  <c r="E135" i="43"/>
  <c r="G135" i="43"/>
  <c r="I135" i="43"/>
  <c r="K135" i="43"/>
  <c r="M135" i="43"/>
  <c r="O135" i="43"/>
  <c r="Q135" i="43"/>
  <c r="S135" i="43"/>
  <c r="U135" i="43"/>
  <c r="W135" i="43"/>
  <c r="Y135" i="43"/>
  <c r="AA135" i="43"/>
  <c r="AC135" i="43"/>
  <c r="AE135" i="43"/>
  <c r="AG135" i="43"/>
  <c r="AI135" i="43"/>
  <c r="AK135" i="43"/>
  <c r="AM135" i="43"/>
  <c r="AO135" i="43"/>
  <c r="AQ135" i="43"/>
  <c r="E136" i="43"/>
  <c r="G136" i="43"/>
  <c r="I136" i="43"/>
  <c r="K136" i="43"/>
  <c r="M136" i="43"/>
  <c r="O136" i="43"/>
  <c r="Q136" i="43"/>
  <c r="S136" i="43"/>
  <c r="U136" i="43"/>
  <c r="W136" i="43"/>
  <c r="Y136" i="43"/>
  <c r="AA136" i="43"/>
  <c r="AC136" i="43"/>
  <c r="AE136" i="43"/>
  <c r="AG136" i="43"/>
  <c r="AI136" i="43"/>
  <c r="AK136" i="43"/>
  <c r="AM136" i="43"/>
  <c r="AO136" i="43"/>
  <c r="AQ136" i="43"/>
  <c r="E137" i="43"/>
  <c r="G137" i="43"/>
  <c r="I137" i="43"/>
  <c r="K137" i="43"/>
  <c r="M137" i="43"/>
  <c r="O137" i="43"/>
  <c r="Q137" i="43"/>
  <c r="S137" i="43"/>
  <c r="U137" i="43"/>
  <c r="W137" i="43"/>
  <c r="Y137" i="43"/>
  <c r="AA137" i="43"/>
  <c r="AC137" i="43"/>
  <c r="AE137" i="43"/>
  <c r="AG137" i="43"/>
  <c r="AI137" i="43"/>
  <c r="AK137" i="43"/>
  <c r="AM137" i="43"/>
  <c r="AO137" i="43"/>
  <c r="AQ137" i="43"/>
  <c r="E138" i="43"/>
  <c r="G138" i="43"/>
  <c r="I138" i="43"/>
  <c r="K138" i="43"/>
  <c r="M138" i="43"/>
  <c r="O138" i="43"/>
  <c r="Q138" i="43"/>
  <c r="S138" i="43"/>
  <c r="U138" i="43"/>
  <c r="W138" i="43"/>
  <c r="Y138" i="43"/>
  <c r="AA138" i="43"/>
  <c r="AC138" i="43"/>
  <c r="AE138" i="43"/>
  <c r="AG138" i="43"/>
  <c r="AI138" i="43"/>
  <c r="AK138" i="43"/>
  <c r="AM138" i="43"/>
  <c r="AO138" i="43"/>
  <c r="AQ138" i="43"/>
  <c r="E139" i="43"/>
  <c r="G139" i="43"/>
  <c r="I139" i="43"/>
  <c r="K139" i="43"/>
  <c r="M139" i="43"/>
  <c r="O139" i="43"/>
  <c r="Q139" i="43"/>
  <c r="S139" i="43"/>
  <c r="U139" i="43"/>
  <c r="W139" i="43"/>
  <c r="Y139" i="43"/>
  <c r="AA139" i="43"/>
  <c r="AC139" i="43"/>
  <c r="AE139" i="43"/>
  <c r="AG139" i="43"/>
  <c r="AI139" i="43"/>
  <c r="AK139" i="43"/>
  <c r="AM139" i="43"/>
  <c r="AO139" i="43"/>
  <c r="AQ139" i="43"/>
  <c r="E140" i="43"/>
  <c r="G140" i="43"/>
  <c r="I140" i="43"/>
  <c r="K140" i="43"/>
  <c r="M140" i="43"/>
  <c r="O140" i="43"/>
  <c r="Q140" i="43"/>
  <c r="S140" i="43"/>
  <c r="U140" i="43"/>
  <c r="W140" i="43"/>
  <c r="Y140" i="43"/>
  <c r="AA140" i="43"/>
  <c r="AC140" i="43"/>
  <c r="AE140" i="43"/>
  <c r="AG140" i="43"/>
  <c r="AI140" i="43"/>
  <c r="AK140" i="43"/>
  <c r="AM140" i="43"/>
  <c r="AO140" i="43"/>
  <c r="AQ140" i="43"/>
  <c r="E141" i="43"/>
  <c r="G141" i="43"/>
  <c r="I141" i="43"/>
  <c r="K141" i="43"/>
  <c r="M141" i="43"/>
  <c r="O141" i="43"/>
  <c r="Q141" i="43"/>
  <c r="S141" i="43"/>
  <c r="U141" i="43"/>
  <c r="W141" i="43"/>
  <c r="Y141" i="43"/>
  <c r="AA141" i="43"/>
  <c r="AC141" i="43"/>
  <c r="AE141" i="43"/>
  <c r="AG141" i="43"/>
  <c r="AI141" i="43"/>
  <c r="AK141" i="43"/>
  <c r="AM141" i="43"/>
  <c r="AO141" i="43"/>
  <c r="AQ141" i="43"/>
  <c r="E142" i="43"/>
  <c r="G142" i="43"/>
  <c r="I142" i="43"/>
  <c r="K142" i="43"/>
  <c r="M142" i="43"/>
  <c r="O142" i="43"/>
  <c r="Q142" i="43"/>
  <c r="S142" i="43"/>
  <c r="U142" i="43"/>
  <c r="W142" i="43"/>
  <c r="Y142" i="43"/>
  <c r="AA142" i="43"/>
  <c r="AC142" i="43"/>
  <c r="AE142" i="43"/>
  <c r="AG142" i="43"/>
  <c r="AI142" i="43"/>
  <c r="AK142" i="43"/>
  <c r="AM142" i="43"/>
  <c r="AO142" i="43"/>
  <c r="AQ142" i="43"/>
  <c r="E143" i="43"/>
  <c r="G143" i="43"/>
  <c r="I143" i="43"/>
  <c r="K143" i="43"/>
  <c r="M143" i="43"/>
  <c r="O143" i="43"/>
  <c r="Q143" i="43"/>
  <c r="S143" i="43"/>
  <c r="U143" i="43"/>
  <c r="W143" i="43"/>
  <c r="Y143" i="43"/>
  <c r="AA143" i="43"/>
  <c r="AC143" i="43"/>
  <c r="AE143" i="43"/>
  <c r="AG143" i="43"/>
  <c r="AI143" i="43"/>
  <c r="AK143" i="43"/>
  <c r="AM143" i="43"/>
  <c r="AO143" i="43"/>
  <c r="AQ143" i="43"/>
  <c r="E144" i="43"/>
  <c r="G144" i="43"/>
  <c r="I144" i="43"/>
  <c r="K144" i="43"/>
  <c r="M144" i="43"/>
  <c r="O144" i="43"/>
  <c r="Q144" i="43"/>
  <c r="S144" i="43"/>
  <c r="U144" i="43"/>
  <c r="W144" i="43"/>
  <c r="Y144" i="43"/>
  <c r="AA144" i="43"/>
  <c r="AC144" i="43"/>
  <c r="AE144" i="43"/>
  <c r="AG144" i="43"/>
  <c r="AI144" i="43"/>
  <c r="AK144" i="43"/>
  <c r="AM144" i="43"/>
  <c r="AO144" i="43"/>
  <c r="AQ144" i="43"/>
  <c r="E145" i="43"/>
  <c r="G145" i="43"/>
  <c r="I145" i="43"/>
  <c r="K145" i="43"/>
  <c r="M145" i="43"/>
  <c r="O145" i="43"/>
  <c r="Q145" i="43"/>
  <c r="S145" i="43"/>
  <c r="U145" i="43"/>
  <c r="W145" i="43"/>
  <c r="Y145" i="43"/>
  <c r="AA145" i="43"/>
  <c r="AC145" i="43"/>
  <c r="AE145" i="43"/>
  <c r="AG145" i="43"/>
  <c r="AI145" i="43"/>
  <c r="AK145" i="43"/>
  <c r="AM145" i="43"/>
  <c r="AO145" i="43"/>
  <c r="AQ145" i="43"/>
  <c r="E146" i="43"/>
  <c r="G146" i="43"/>
  <c r="I146" i="43"/>
  <c r="K146" i="43"/>
  <c r="M146" i="43"/>
  <c r="O146" i="43"/>
  <c r="Q146" i="43"/>
  <c r="S146" i="43"/>
  <c r="U146" i="43"/>
  <c r="W146" i="43"/>
  <c r="Y146" i="43"/>
  <c r="AA146" i="43"/>
  <c r="AC146" i="43"/>
  <c r="AE146" i="43"/>
  <c r="AG146" i="43"/>
  <c r="AI146" i="43"/>
  <c r="AK146" i="43"/>
  <c r="AM146" i="43"/>
  <c r="AO146" i="43"/>
  <c r="AQ146" i="43"/>
  <c r="E147" i="43"/>
  <c r="G147" i="43"/>
  <c r="I147" i="43"/>
  <c r="K147" i="43"/>
  <c r="M147" i="43"/>
  <c r="O147" i="43"/>
  <c r="Q147" i="43"/>
  <c r="S147" i="43"/>
  <c r="U147" i="43"/>
  <c r="W147" i="43"/>
  <c r="Y147" i="43"/>
  <c r="AA147" i="43"/>
  <c r="AC147" i="43"/>
  <c r="AE147" i="43"/>
  <c r="AG147" i="43"/>
  <c r="AI147" i="43"/>
  <c r="AK147" i="43"/>
  <c r="AM147" i="43"/>
  <c r="AO147" i="43"/>
  <c r="AQ147" i="43"/>
  <c r="E148" i="43"/>
  <c r="G148" i="43"/>
  <c r="I148" i="43"/>
  <c r="K148" i="43"/>
  <c r="M148" i="43"/>
  <c r="O148" i="43"/>
  <c r="Q148" i="43"/>
  <c r="S148" i="43"/>
  <c r="U148" i="43"/>
  <c r="W148" i="43"/>
  <c r="Y148" i="43"/>
  <c r="AA148" i="43"/>
  <c r="AC148" i="43"/>
  <c r="AE148" i="43"/>
  <c r="AG148" i="43"/>
  <c r="AI148" i="43"/>
  <c r="AK148" i="43"/>
  <c r="AM148" i="43"/>
  <c r="AO148" i="43"/>
  <c r="AQ148" i="43"/>
  <c r="E149" i="43"/>
  <c r="G149" i="43"/>
  <c r="I149" i="43"/>
  <c r="K149" i="43"/>
  <c r="M149" i="43"/>
  <c r="O149" i="43"/>
  <c r="Q149" i="43"/>
  <c r="S149" i="43"/>
  <c r="U149" i="43"/>
  <c r="W149" i="43"/>
  <c r="Y149" i="43"/>
  <c r="AA149" i="43"/>
  <c r="AC149" i="43"/>
  <c r="AE149" i="43"/>
  <c r="AG149" i="43"/>
  <c r="AI149" i="43"/>
  <c r="AK149" i="43"/>
  <c r="AM149" i="43"/>
  <c r="AO149" i="43"/>
  <c r="AQ149" i="43"/>
  <c r="E150" i="43"/>
  <c r="G150" i="43"/>
  <c r="I150" i="43"/>
  <c r="K150" i="43"/>
  <c r="M150" i="43"/>
  <c r="O150" i="43"/>
  <c r="Q150" i="43"/>
  <c r="S150" i="43"/>
  <c r="U150" i="43"/>
  <c r="W150" i="43"/>
  <c r="Y150" i="43"/>
  <c r="AA150" i="43"/>
  <c r="AC150" i="43"/>
  <c r="AE150" i="43"/>
  <c r="AG150" i="43"/>
  <c r="AI150" i="43"/>
  <c r="AK150" i="43"/>
  <c r="AM150" i="43"/>
  <c r="AO150" i="43"/>
  <c r="AQ150" i="43"/>
  <c r="E151" i="43"/>
  <c r="G151" i="43"/>
  <c r="I151" i="43"/>
  <c r="K151" i="43"/>
  <c r="M151" i="43"/>
  <c r="O151" i="43"/>
  <c r="Q151" i="43"/>
  <c r="S151" i="43"/>
  <c r="U151" i="43"/>
  <c r="W151" i="43"/>
  <c r="Y151" i="43"/>
  <c r="AA151" i="43"/>
  <c r="AC151" i="43"/>
  <c r="AE151" i="43"/>
  <c r="AG151" i="43"/>
  <c r="AI151" i="43"/>
  <c r="AK151" i="43"/>
  <c r="AM151" i="43"/>
  <c r="AO151" i="43"/>
  <c r="AQ151" i="43"/>
  <c r="E152" i="43"/>
  <c r="G152" i="43"/>
  <c r="I152" i="43"/>
  <c r="K152" i="43"/>
  <c r="M152" i="43"/>
  <c r="O152" i="43"/>
  <c r="Q152" i="43"/>
  <c r="S152" i="43"/>
  <c r="U152" i="43"/>
  <c r="W152" i="43"/>
  <c r="Y152" i="43"/>
  <c r="AA152" i="43"/>
  <c r="AC152" i="43"/>
  <c r="AE152" i="43"/>
  <c r="AG152" i="43"/>
  <c r="AI152" i="43"/>
  <c r="AK152" i="43"/>
  <c r="AM152" i="43"/>
  <c r="AO152" i="43"/>
  <c r="AQ152" i="43"/>
  <c r="E153" i="43"/>
  <c r="G153" i="43"/>
  <c r="I153" i="43"/>
  <c r="K153" i="43"/>
  <c r="M153" i="43"/>
  <c r="O153" i="43"/>
  <c r="Q153" i="43"/>
  <c r="S153" i="43"/>
  <c r="U153" i="43"/>
  <c r="W153" i="43"/>
  <c r="Y153" i="43"/>
  <c r="AA153" i="43"/>
  <c r="AC153" i="43"/>
  <c r="AE153" i="43"/>
  <c r="AG153" i="43"/>
  <c r="AI153" i="43"/>
  <c r="AK153" i="43"/>
  <c r="AM153" i="43"/>
  <c r="AO153" i="43"/>
  <c r="AQ153" i="43"/>
  <c r="E154" i="43"/>
  <c r="G154" i="43"/>
  <c r="I154" i="43"/>
  <c r="K154" i="43"/>
  <c r="M154" i="43"/>
  <c r="O154" i="43"/>
  <c r="Q154" i="43"/>
  <c r="S154" i="43"/>
  <c r="U154" i="43"/>
  <c r="W154" i="43"/>
  <c r="Y154" i="43"/>
  <c r="AA154" i="43"/>
  <c r="AC154" i="43"/>
  <c r="AE154" i="43"/>
  <c r="AG154" i="43"/>
  <c r="AI154" i="43"/>
  <c r="AK154" i="43"/>
  <c r="AM154" i="43"/>
  <c r="AO154" i="43"/>
  <c r="AQ154" i="43"/>
  <c r="E155" i="43"/>
  <c r="G155" i="43"/>
  <c r="I155" i="43"/>
  <c r="K155" i="43"/>
  <c r="M155" i="43"/>
  <c r="O155" i="43"/>
  <c r="Q155" i="43"/>
  <c r="S155" i="43"/>
  <c r="U155" i="43"/>
  <c r="W155" i="43"/>
  <c r="Y155" i="43"/>
  <c r="AA155" i="43"/>
  <c r="AC155" i="43"/>
  <c r="AE155" i="43"/>
  <c r="AG155" i="43"/>
  <c r="AI155" i="43"/>
  <c r="AK155" i="43"/>
  <c r="AM155" i="43"/>
  <c r="AO155" i="43"/>
  <c r="AQ155" i="43"/>
  <c r="E156" i="43"/>
  <c r="G156" i="43"/>
  <c r="I156" i="43"/>
  <c r="K156" i="43"/>
  <c r="M156" i="43"/>
  <c r="O156" i="43"/>
  <c r="Q156" i="43"/>
  <c r="S156" i="43"/>
  <c r="U156" i="43"/>
  <c r="W156" i="43"/>
  <c r="Y156" i="43"/>
  <c r="AA156" i="43"/>
  <c r="AC156" i="43"/>
  <c r="AE156" i="43"/>
  <c r="AG156" i="43"/>
  <c r="AI156" i="43"/>
  <c r="AK156" i="43"/>
  <c r="AM156" i="43"/>
  <c r="AO156" i="43"/>
  <c r="AQ156" i="43"/>
  <c r="E157" i="43"/>
  <c r="G157" i="43"/>
  <c r="I157" i="43"/>
  <c r="K157" i="43"/>
  <c r="M157" i="43"/>
  <c r="O157" i="43"/>
  <c r="Q157" i="43"/>
  <c r="S157" i="43"/>
  <c r="U157" i="43"/>
  <c r="W157" i="43"/>
  <c r="Y157" i="43"/>
  <c r="AA157" i="43"/>
  <c r="AC157" i="43"/>
  <c r="AE157" i="43"/>
  <c r="AG157" i="43"/>
  <c r="AI157" i="43"/>
  <c r="AK157" i="43"/>
  <c r="AM157" i="43"/>
  <c r="AO157" i="43"/>
  <c r="AQ157" i="43"/>
  <c r="E158" i="43"/>
  <c r="G158" i="43"/>
  <c r="I158" i="43"/>
  <c r="K158" i="43"/>
  <c r="M158" i="43"/>
  <c r="O158" i="43"/>
  <c r="Q158" i="43"/>
  <c r="S158" i="43"/>
  <c r="U158" i="43"/>
  <c r="W158" i="43"/>
  <c r="Y158" i="43"/>
  <c r="AA158" i="43"/>
  <c r="AC158" i="43"/>
  <c r="AE158" i="43"/>
  <c r="AG158" i="43"/>
  <c r="AI158" i="43"/>
  <c r="AK158" i="43"/>
  <c r="AM158" i="43"/>
  <c r="AO158" i="43"/>
  <c r="AQ158" i="43"/>
  <c r="E159" i="43"/>
  <c r="G159" i="43"/>
  <c r="I159" i="43"/>
  <c r="K159" i="43"/>
  <c r="M159" i="43"/>
  <c r="O159" i="43"/>
  <c r="Q159" i="43"/>
  <c r="S159" i="43"/>
  <c r="U159" i="43"/>
  <c r="W159" i="43"/>
  <c r="Y159" i="43"/>
  <c r="AA159" i="43"/>
  <c r="AC159" i="43"/>
  <c r="AE159" i="43"/>
  <c r="AG159" i="43"/>
  <c r="AI159" i="43"/>
  <c r="AK159" i="43"/>
  <c r="AM159" i="43"/>
  <c r="AO159" i="43"/>
  <c r="AQ159" i="43"/>
  <c r="E160" i="43"/>
  <c r="G160" i="43"/>
  <c r="I160" i="43"/>
  <c r="K160" i="43"/>
  <c r="M160" i="43"/>
  <c r="O160" i="43"/>
  <c r="Q160" i="43"/>
  <c r="S160" i="43"/>
  <c r="U160" i="43"/>
  <c r="W160" i="43"/>
  <c r="Y160" i="43"/>
  <c r="AA160" i="43"/>
  <c r="AC160" i="43"/>
  <c r="AE160" i="43"/>
  <c r="AG160" i="43"/>
  <c r="AI160" i="43"/>
  <c r="AK160" i="43"/>
  <c r="AM160" i="43"/>
  <c r="AO160" i="43"/>
  <c r="AQ160" i="43"/>
  <c r="E161" i="43"/>
  <c r="G161" i="43"/>
  <c r="I161" i="43"/>
  <c r="K161" i="43"/>
  <c r="M161" i="43"/>
  <c r="O161" i="43"/>
  <c r="Q161" i="43"/>
  <c r="S161" i="43"/>
  <c r="U161" i="43"/>
  <c r="W161" i="43"/>
  <c r="Y161" i="43"/>
  <c r="AA161" i="43"/>
  <c r="AC161" i="43"/>
  <c r="AE161" i="43"/>
  <c r="AG161" i="43"/>
  <c r="AI161" i="43"/>
  <c r="AK161" i="43"/>
  <c r="AM161" i="43"/>
  <c r="AO161" i="43"/>
  <c r="AQ161" i="43"/>
  <c r="E162" i="43"/>
  <c r="G162" i="43"/>
  <c r="I162" i="43"/>
  <c r="K162" i="43"/>
  <c r="M162" i="43"/>
  <c r="O162" i="43"/>
  <c r="Q162" i="43"/>
  <c r="S162" i="43"/>
  <c r="U162" i="43"/>
  <c r="W162" i="43"/>
  <c r="Y162" i="43"/>
  <c r="AA162" i="43"/>
  <c r="AC162" i="43"/>
  <c r="AE162" i="43"/>
  <c r="AG162" i="43"/>
  <c r="AI162" i="43"/>
  <c r="AK162" i="43"/>
  <c r="AM162" i="43"/>
  <c r="AO162" i="43"/>
  <c r="AQ162" i="43"/>
  <c r="E163" i="43"/>
  <c r="G163" i="43"/>
  <c r="I163" i="43"/>
  <c r="K163" i="43"/>
  <c r="M163" i="43"/>
  <c r="O163" i="43"/>
  <c r="Q163" i="43"/>
  <c r="S163" i="43"/>
  <c r="U163" i="43"/>
  <c r="W163" i="43"/>
  <c r="Y163" i="43"/>
  <c r="AA163" i="43"/>
  <c r="AC163" i="43"/>
  <c r="AE163" i="43"/>
  <c r="AG163" i="43"/>
  <c r="AI163" i="43"/>
  <c r="AK163" i="43"/>
  <c r="AM163" i="43"/>
  <c r="AO163" i="43"/>
  <c r="AQ163" i="43"/>
  <c r="E164" i="43"/>
  <c r="G164" i="43"/>
  <c r="I164" i="43"/>
  <c r="K164" i="43"/>
  <c r="M164" i="43"/>
  <c r="O164" i="43"/>
  <c r="Q164" i="43"/>
  <c r="S164" i="43"/>
  <c r="U164" i="43"/>
  <c r="W164" i="43"/>
  <c r="Y164" i="43"/>
  <c r="AA164" i="43"/>
  <c r="AC164" i="43"/>
  <c r="AE164" i="43"/>
  <c r="AG164" i="43"/>
  <c r="AI164" i="43"/>
  <c r="AK164" i="43"/>
  <c r="AM164" i="43"/>
  <c r="AO164" i="43"/>
  <c r="AQ164" i="43"/>
  <c r="E165" i="43"/>
  <c r="G165" i="43"/>
  <c r="I165" i="43"/>
  <c r="K165" i="43"/>
  <c r="M165" i="43"/>
  <c r="O165" i="43"/>
  <c r="Q165" i="43"/>
  <c r="S165" i="43"/>
  <c r="U165" i="43"/>
  <c r="W165" i="43"/>
  <c r="Y165" i="43"/>
  <c r="AA165" i="43"/>
  <c r="AC165" i="43"/>
  <c r="AE165" i="43"/>
  <c r="AG165" i="43"/>
  <c r="AI165" i="43"/>
  <c r="AK165" i="43"/>
  <c r="AM165" i="43"/>
  <c r="AO165" i="43"/>
  <c r="AQ165" i="43"/>
  <c r="E166" i="43"/>
  <c r="G166" i="43"/>
  <c r="I166" i="43"/>
  <c r="K166" i="43"/>
  <c r="M166" i="43"/>
  <c r="O166" i="43"/>
  <c r="Q166" i="43"/>
  <c r="S166" i="43"/>
  <c r="U166" i="43"/>
  <c r="W166" i="43"/>
  <c r="Y166" i="43"/>
  <c r="AA166" i="43"/>
  <c r="AC166" i="43"/>
  <c r="AE166" i="43"/>
  <c r="AG166" i="43"/>
  <c r="AI166" i="43"/>
  <c r="AK166" i="43"/>
  <c r="AM166" i="43"/>
  <c r="AO166" i="43"/>
  <c r="AQ166" i="43"/>
  <c r="E167" i="43"/>
  <c r="G167" i="43"/>
  <c r="I167" i="43"/>
  <c r="K167" i="43"/>
  <c r="M167" i="43"/>
  <c r="O167" i="43"/>
  <c r="Q167" i="43"/>
  <c r="S167" i="43"/>
  <c r="U167" i="43"/>
  <c r="W167" i="43"/>
  <c r="Y167" i="43"/>
  <c r="AA167" i="43"/>
  <c r="AC167" i="43"/>
  <c r="AE167" i="43"/>
  <c r="AG167" i="43"/>
  <c r="AI167" i="43"/>
  <c r="AK167" i="43"/>
  <c r="AM167" i="43"/>
  <c r="AO167" i="43"/>
  <c r="AQ167" i="43"/>
  <c r="E168" i="43"/>
  <c r="G168" i="43"/>
  <c r="I168" i="43"/>
  <c r="K168" i="43"/>
  <c r="M168" i="43"/>
  <c r="O168" i="43"/>
  <c r="Q168" i="43"/>
  <c r="S168" i="43"/>
  <c r="U168" i="43"/>
  <c r="W168" i="43"/>
  <c r="Y168" i="43"/>
  <c r="AA168" i="43"/>
  <c r="AC168" i="43"/>
  <c r="AE168" i="43"/>
  <c r="AG168" i="43"/>
  <c r="AI168" i="43"/>
  <c r="AK168" i="43"/>
  <c r="AM168" i="43"/>
  <c r="AO168" i="43"/>
  <c r="AQ168" i="43"/>
  <c r="E169" i="43"/>
  <c r="G169" i="43"/>
  <c r="I169" i="43"/>
  <c r="K169" i="43"/>
  <c r="M169" i="43"/>
  <c r="O169" i="43"/>
  <c r="Q169" i="43"/>
  <c r="S169" i="43"/>
  <c r="U169" i="43"/>
  <c r="W169" i="43"/>
  <c r="Y169" i="43"/>
  <c r="AA169" i="43"/>
  <c r="AC169" i="43"/>
  <c r="AE169" i="43"/>
  <c r="AG169" i="43"/>
  <c r="AI169" i="43"/>
  <c r="AK169" i="43"/>
  <c r="AM169" i="43"/>
  <c r="AO169" i="43"/>
  <c r="AQ169" i="43"/>
  <c r="E170" i="43"/>
  <c r="G170" i="43"/>
  <c r="I170" i="43"/>
  <c r="K170" i="43"/>
  <c r="M170" i="43"/>
  <c r="O170" i="43"/>
  <c r="Q170" i="43"/>
  <c r="S170" i="43"/>
  <c r="U170" i="43"/>
  <c r="W170" i="43"/>
  <c r="Y170" i="43"/>
  <c r="AA170" i="43"/>
  <c r="AC170" i="43"/>
  <c r="AE170" i="43"/>
  <c r="AG170" i="43"/>
  <c r="AI170" i="43"/>
  <c r="AK170" i="43"/>
  <c r="AM170" i="43"/>
  <c r="AO170" i="43"/>
  <c r="AQ170" i="43"/>
  <c r="E171" i="43"/>
  <c r="G171" i="43"/>
  <c r="I171" i="43"/>
  <c r="K171" i="43"/>
  <c r="M171" i="43"/>
  <c r="O171" i="43"/>
  <c r="Q171" i="43"/>
  <c r="S171" i="43"/>
  <c r="U171" i="43"/>
  <c r="W171" i="43"/>
  <c r="Y171" i="43"/>
  <c r="AA171" i="43"/>
  <c r="AC171" i="43"/>
  <c r="AE171" i="43"/>
  <c r="AG171" i="43"/>
  <c r="AI171" i="43"/>
  <c r="AK171" i="43"/>
  <c r="AM171" i="43"/>
  <c r="AO171" i="43"/>
  <c r="AQ171" i="43"/>
  <c r="E172" i="43"/>
  <c r="G172" i="43"/>
  <c r="I172" i="43"/>
  <c r="K172" i="43"/>
  <c r="M172" i="43"/>
  <c r="O172" i="43"/>
  <c r="Q172" i="43"/>
  <c r="S172" i="43"/>
  <c r="U172" i="43"/>
  <c r="W172" i="43"/>
  <c r="Y172" i="43"/>
  <c r="AA172" i="43"/>
  <c r="AC172" i="43"/>
  <c r="AE172" i="43"/>
  <c r="AG172" i="43"/>
  <c r="AI172" i="43"/>
  <c r="AK172" i="43"/>
  <c r="AM172" i="43"/>
  <c r="AO172" i="43"/>
  <c r="AQ172" i="43"/>
  <c r="E173" i="43"/>
  <c r="G173" i="43"/>
  <c r="I173" i="43"/>
  <c r="K173" i="43"/>
  <c r="M173" i="43"/>
  <c r="O173" i="43"/>
  <c r="Q173" i="43"/>
  <c r="S173" i="43"/>
  <c r="U173" i="43"/>
  <c r="W173" i="43"/>
  <c r="Y173" i="43"/>
  <c r="AA173" i="43"/>
  <c r="AC173" i="43"/>
  <c r="AE173" i="43"/>
  <c r="AG173" i="43"/>
  <c r="AI173" i="43"/>
  <c r="AK173" i="43"/>
  <c r="AM173" i="43"/>
  <c r="AO173" i="43"/>
  <c r="AQ173" i="43"/>
  <c r="E174" i="43"/>
  <c r="G174" i="43"/>
  <c r="I174" i="43"/>
  <c r="K174" i="43"/>
  <c r="M174" i="43"/>
  <c r="O174" i="43"/>
  <c r="Q174" i="43"/>
  <c r="S174" i="43"/>
  <c r="U174" i="43"/>
  <c r="W174" i="43"/>
  <c r="Y174" i="43"/>
  <c r="AA174" i="43"/>
  <c r="AC174" i="43"/>
  <c r="AE174" i="43"/>
  <c r="AG174" i="43"/>
  <c r="AI174" i="43"/>
  <c r="AK174" i="43"/>
  <c r="AM174" i="43"/>
  <c r="AO174" i="43"/>
  <c r="AQ174" i="43"/>
  <c r="E175" i="43"/>
  <c r="G175" i="43"/>
  <c r="I175" i="43"/>
  <c r="K175" i="43"/>
  <c r="M175" i="43"/>
  <c r="O175" i="43"/>
  <c r="Q175" i="43"/>
  <c r="S175" i="43"/>
  <c r="U175" i="43"/>
  <c r="W175" i="43"/>
  <c r="Y175" i="43"/>
  <c r="AA175" i="43"/>
  <c r="AC175" i="43"/>
  <c r="AE175" i="43"/>
  <c r="AG175" i="43"/>
  <c r="AI175" i="43"/>
  <c r="AK175" i="43"/>
  <c r="AM175" i="43"/>
  <c r="AO175" i="43"/>
  <c r="AQ175" i="43"/>
  <c r="E176" i="43"/>
  <c r="G176" i="43"/>
  <c r="I176" i="43"/>
  <c r="K176" i="43"/>
  <c r="M176" i="43"/>
  <c r="O176" i="43"/>
  <c r="Q176" i="43"/>
  <c r="S176" i="43"/>
  <c r="U176" i="43"/>
  <c r="W176" i="43"/>
  <c r="Y176" i="43"/>
  <c r="AA176" i="43"/>
  <c r="AC176" i="43"/>
  <c r="AE176" i="43"/>
  <c r="AG176" i="43"/>
  <c r="AI176" i="43"/>
  <c r="AK176" i="43"/>
  <c r="AM176" i="43"/>
  <c r="AO176" i="43"/>
  <c r="AQ176" i="43"/>
  <c r="E177" i="43"/>
  <c r="G177" i="43"/>
  <c r="I177" i="43"/>
  <c r="K177" i="43"/>
  <c r="M177" i="43"/>
  <c r="O177" i="43"/>
  <c r="Q177" i="43"/>
  <c r="S177" i="43"/>
  <c r="U177" i="43"/>
  <c r="W177" i="43"/>
  <c r="Y177" i="43"/>
  <c r="AA177" i="43"/>
  <c r="AC177" i="43"/>
  <c r="AE177" i="43"/>
  <c r="AG177" i="43"/>
  <c r="AI177" i="43"/>
  <c r="AK177" i="43"/>
  <c r="AM177" i="43"/>
  <c r="AO177" i="43"/>
  <c r="AQ177" i="43"/>
  <c r="E178" i="43"/>
  <c r="G178" i="43"/>
  <c r="I178" i="43"/>
  <c r="K178" i="43"/>
  <c r="M178" i="43"/>
  <c r="O178" i="43"/>
  <c r="Q178" i="43"/>
  <c r="S178" i="43"/>
  <c r="U178" i="43"/>
  <c r="W178" i="43"/>
  <c r="Y178" i="43"/>
  <c r="AA178" i="43"/>
  <c r="AC178" i="43"/>
  <c r="AE178" i="43"/>
  <c r="AG178" i="43"/>
  <c r="AI178" i="43"/>
  <c r="AK178" i="43"/>
  <c r="AM178" i="43"/>
  <c r="AO178" i="43"/>
  <c r="AQ178" i="43"/>
  <c r="E179" i="43"/>
  <c r="G179" i="43"/>
  <c r="I179" i="43"/>
  <c r="K179" i="43"/>
  <c r="M179" i="43"/>
  <c r="O179" i="43"/>
  <c r="Q179" i="43"/>
  <c r="S179" i="43"/>
  <c r="U179" i="43"/>
  <c r="W179" i="43"/>
  <c r="Y179" i="43"/>
  <c r="AA179" i="43"/>
  <c r="AC179" i="43"/>
  <c r="AE179" i="43"/>
  <c r="AG179" i="43"/>
  <c r="AI179" i="43"/>
  <c r="AK179" i="43"/>
  <c r="AM179" i="43"/>
  <c r="AO179" i="43"/>
  <c r="AQ179" i="43"/>
  <c r="E180" i="43"/>
  <c r="G180" i="43"/>
  <c r="I180" i="43"/>
  <c r="K180" i="43"/>
  <c r="M180" i="43"/>
  <c r="O180" i="43"/>
  <c r="Q180" i="43"/>
  <c r="S180" i="43"/>
  <c r="U180" i="43"/>
  <c r="W180" i="43"/>
  <c r="Y180" i="43"/>
  <c r="AA180" i="43"/>
  <c r="AC180" i="43"/>
  <c r="AE180" i="43"/>
  <c r="AG180" i="43"/>
  <c r="AI180" i="43"/>
  <c r="AK180" i="43"/>
  <c r="AM180" i="43"/>
  <c r="AO180" i="43"/>
  <c r="AQ180" i="43"/>
  <c r="E181" i="43"/>
  <c r="G181" i="43"/>
  <c r="I181" i="43"/>
  <c r="K181" i="43"/>
  <c r="M181" i="43"/>
  <c r="O181" i="43"/>
  <c r="Q181" i="43"/>
  <c r="S181" i="43"/>
  <c r="U181" i="43"/>
  <c r="W181" i="43"/>
  <c r="Y181" i="43"/>
  <c r="AA181" i="43"/>
  <c r="AC181" i="43"/>
  <c r="AE181" i="43"/>
  <c r="AG181" i="43"/>
  <c r="AI181" i="43"/>
  <c r="AK181" i="43"/>
  <c r="AM181" i="43"/>
  <c r="AO181" i="43"/>
  <c r="AQ181" i="43"/>
  <c r="E182" i="43"/>
  <c r="G182" i="43"/>
  <c r="I182" i="43"/>
  <c r="K182" i="43"/>
  <c r="M182" i="43"/>
  <c r="O182" i="43"/>
  <c r="Q182" i="43"/>
  <c r="S182" i="43"/>
  <c r="U182" i="43"/>
  <c r="W182" i="43"/>
  <c r="Y182" i="43"/>
  <c r="AA182" i="43"/>
  <c r="AC182" i="43"/>
  <c r="AE182" i="43"/>
  <c r="AG182" i="43"/>
  <c r="AI182" i="43"/>
  <c r="AK182" i="43"/>
  <c r="AM182" i="43"/>
  <c r="AO182" i="43"/>
  <c r="AQ182" i="43"/>
  <c r="E183" i="43"/>
  <c r="G183" i="43"/>
  <c r="I183" i="43"/>
  <c r="K183" i="43"/>
  <c r="M183" i="43"/>
  <c r="O183" i="43"/>
  <c r="Q183" i="43"/>
  <c r="S183" i="43"/>
  <c r="U183" i="43"/>
  <c r="W183" i="43"/>
  <c r="Y183" i="43"/>
  <c r="AA183" i="43"/>
  <c r="AC183" i="43"/>
  <c r="AE183" i="43"/>
  <c r="AG183" i="43"/>
  <c r="AI183" i="43"/>
  <c r="AK183" i="43"/>
  <c r="AM183" i="43"/>
  <c r="AO183" i="43"/>
  <c r="AQ183" i="43"/>
  <c r="E184" i="43"/>
  <c r="G184" i="43"/>
  <c r="I184" i="43"/>
  <c r="K184" i="43"/>
  <c r="M184" i="43"/>
  <c r="O184" i="43"/>
  <c r="Q184" i="43"/>
  <c r="S184" i="43"/>
  <c r="U184" i="43"/>
  <c r="W184" i="43"/>
  <c r="Y184" i="43"/>
  <c r="AA184" i="43"/>
  <c r="AC184" i="43"/>
  <c r="AE184" i="43"/>
  <c r="AG184" i="43"/>
  <c r="AI184" i="43"/>
  <c r="AK184" i="43"/>
  <c r="AM184" i="43"/>
  <c r="AO184" i="43"/>
  <c r="AQ184" i="43"/>
  <c r="E185" i="43"/>
  <c r="G185" i="43"/>
  <c r="I185" i="43"/>
  <c r="K185" i="43"/>
  <c r="M185" i="43"/>
  <c r="O185" i="43"/>
  <c r="Q185" i="43"/>
  <c r="S185" i="43"/>
  <c r="U185" i="43"/>
  <c r="W185" i="43"/>
  <c r="Y185" i="43"/>
  <c r="AA185" i="43"/>
  <c r="AC185" i="43"/>
  <c r="AE185" i="43"/>
  <c r="AG185" i="43"/>
  <c r="AI185" i="43"/>
  <c r="AK185" i="43"/>
  <c r="AM185" i="43"/>
  <c r="AO185" i="43"/>
  <c r="AQ185" i="43"/>
  <c r="E186" i="43"/>
  <c r="G186" i="43"/>
  <c r="I186" i="43"/>
  <c r="K186" i="43"/>
  <c r="M186" i="43"/>
  <c r="O186" i="43"/>
  <c r="Q186" i="43"/>
  <c r="S186" i="43"/>
  <c r="U186" i="43"/>
  <c r="W186" i="43"/>
  <c r="Y186" i="43"/>
  <c r="AA186" i="43"/>
  <c r="AC186" i="43"/>
  <c r="AE186" i="43"/>
  <c r="AG186" i="43"/>
  <c r="AI186" i="43"/>
  <c r="AK186" i="43"/>
  <c r="AM186" i="43"/>
  <c r="AO186" i="43"/>
  <c r="AQ186" i="43"/>
  <c r="E187" i="43"/>
  <c r="G187" i="43"/>
  <c r="I187" i="43"/>
  <c r="K187" i="43"/>
  <c r="M187" i="43"/>
  <c r="O187" i="43"/>
  <c r="Q187" i="43"/>
  <c r="S187" i="43"/>
  <c r="U187" i="43"/>
  <c r="W187" i="43"/>
  <c r="Y187" i="43"/>
  <c r="AA187" i="43"/>
  <c r="AC187" i="43"/>
  <c r="AE187" i="43"/>
  <c r="AG187" i="43"/>
  <c r="AI187" i="43"/>
  <c r="AK187" i="43"/>
  <c r="AM187" i="43"/>
  <c r="AO187" i="43"/>
  <c r="AQ187" i="43"/>
  <c r="E188" i="43"/>
  <c r="G188" i="43"/>
  <c r="I188" i="43"/>
  <c r="K188" i="43"/>
  <c r="M188" i="43"/>
  <c r="O188" i="43"/>
  <c r="Q188" i="43"/>
  <c r="S188" i="43"/>
  <c r="U188" i="43"/>
  <c r="W188" i="43"/>
  <c r="Y188" i="43"/>
  <c r="AA188" i="43"/>
  <c r="AC188" i="43"/>
  <c r="AE188" i="43"/>
  <c r="AG188" i="43"/>
  <c r="AI188" i="43"/>
  <c r="AK188" i="43"/>
  <c r="AM188" i="43"/>
  <c r="AO188" i="43"/>
  <c r="AQ188" i="43"/>
  <c r="E189" i="43"/>
  <c r="G189" i="43"/>
  <c r="I189" i="43"/>
  <c r="K189" i="43"/>
  <c r="M189" i="43"/>
  <c r="O189" i="43"/>
  <c r="Q189" i="43"/>
  <c r="S189" i="43"/>
  <c r="U189" i="43"/>
  <c r="W189" i="43"/>
  <c r="Y189" i="43"/>
  <c r="AA189" i="43"/>
  <c r="AC189" i="43"/>
  <c r="AE189" i="43"/>
  <c r="AG189" i="43"/>
  <c r="AI189" i="43"/>
  <c r="AK189" i="43"/>
  <c r="AM189" i="43"/>
  <c r="AO189" i="43"/>
  <c r="AQ189" i="43"/>
  <c r="E190" i="43"/>
  <c r="G190" i="43"/>
  <c r="I190" i="43"/>
  <c r="K190" i="43"/>
  <c r="M190" i="43"/>
  <c r="O190" i="43"/>
  <c r="Q190" i="43"/>
  <c r="S190" i="43"/>
  <c r="U190" i="43"/>
  <c r="W190" i="43"/>
  <c r="Y190" i="43"/>
  <c r="AA190" i="43"/>
  <c r="AC190" i="43"/>
  <c r="AE190" i="43"/>
  <c r="AG190" i="43"/>
  <c r="AI190" i="43"/>
  <c r="AK190" i="43"/>
  <c r="AM190" i="43"/>
  <c r="AO190" i="43"/>
  <c r="AQ190" i="43"/>
  <c r="E191" i="43"/>
  <c r="G191" i="43"/>
  <c r="I191" i="43"/>
  <c r="K191" i="43"/>
  <c r="M191" i="43"/>
  <c r="O191" i="43"/>
  <c r="Q191" i="43"/>
  <c r="S191" i="43"/>
  <c r="U191" i="43"/>
  <c r="W191" i="43"/>
  <c r="Y191" i="43"/>
  <c r="AA191" i="43"/>
  <c r="AC191" i="43"/>
  <c r="AE191" i="43"/>
  <c r="AG191" i="43"/>
  <c r="AI191" i="43"/>
  <c r="AK191" i="43"/>
  <c r="AM191" i="43"/>
  <c r="AO191" i="43"/>
  <c r="AQ191" i="43"/>
  <c r="E192" i="43"/>
  <c r="G192" i="43"/>
  <c r="I192" i="43"/>
  <c r="K192" i="43"/>
  <c r="M192" i="43"/>
  <c r="O192" i="43"/>
  <c r="Q192" i="43"/>
  <c r="S192" i="43"/>
  <c r="U192" i="43"/>
  <c r="W192" i="43"/>
  <c r="Y192" i="43"/>
  <c r="AA192" i="43"/>
  <c r="AC192" i="43"/>
  <c r="AE192" i="43"/>
  <c r="AG192" i="43"/>
  <c r="AI192" i="43"/>
  <c r="AK192" i="43"/>
  <c r="AM192" i="43"/>
  <c r="AO192" i="43"/>
  <c r="AQ192" i="43"/>
  <c r="E193" i="43"/>
  <c r="G193" i="43"/>
  <c r="I193" i="43"/>
  <c r="K193" i="43"/>
  <c r="M193" i="43"/>
  <c r="O193" i="43"/>
  <c r="Q193" i="43"/>
  <c r="S193" i="43"/>
  <c r="U193" i="43"/>
  <c r="W193" i="43"/>
  <c r="Y193" i="43"/>
  <c r="AA193" i="43"/>
  <c r="AC193" i="43"/>
  <c r="AE193" i="43"/>
  <c r="AG193" i="43"/>
  <c r="AI193" i="43"/>
  <c r="AK193" i="43"/>
  <c r="AM193" i="43"/>
  <c r="AO193" i="43"/>
  <c r="AQ193" i="43"/>
  <c r="E194" i="43"/>
  <c r="G194" i="43"/>
  <c r="I194" i="43"/>
  <c r="K194" i="43"/>
  <c r="M194" i="43"/>
  <c r="O194" i="43"/>
  <c r="Q194" i="43"/>
  <c r="S194" i="43"/>
  <c r="U194" i="43"/>
  <c r="W194" i="43"/>
  <c r="Y194" i="43"/>
  <c r="AA194" i="43"/>
  <c r="AC194" i="43"/>
  <c r="AE194" i="43"/>
  <c r="AG194" i="43"/>
  <c r="AI194" i="43"/>
  <c r="AK194" i="43"/>
  <c r="AM194" i="43"/>
  <c r="AO194" i="43"/>
  <c r="AQ194" i="43"/>
  <c r="E195" i="43"/>
  <c r="G195" i="43"/>
  <c r="I195" i="43"/>
  <c r="K195" i="43"/>
  <c r="M195" i="43"/>
  <c r="O195" i="43"/>
  <c r="Q195" i="43"/>
  <c r="S195" i="43"/>
  <c r="U195" i="43"/>
  <c r="W195" i="43"/>
  <c r="Y195" i="43"/>
  <c r="AA195" i="43"/>
  <c r="AC195" i="43"/>
  <c r="AE195" i="43"/>
  <c r="AG195" i="43"/>
  <c r="AI195" i="43"/>
  <c r="AK195" i="43"/>
  <c r="AM195" i="43"/>
  <c r="AO195" i="43"/>
  <c r="AQ195" i="43"/>
  <c r="E196" i="43"/>
  <c r="G196" i="43"/>
  <c r="I196" i="43"/>
  <c r="K196" i="43"/>
  <c r="M196" i="43"/>
  <c r="O196" i="43"/>
  <c r="Q196" i="43"/>
  <c r="S196" i="43"/>
  <c r="U196" i="43"/>
  <c r="W196" i="43"/>
  <c r="Y196" i="43"/>
  <c r="AA196" i="43"/>
  <c r="AC196" i="43"/>
  <c r="AE196" i="43"/>
  <c r="AG196" i="43"/>
  <c r="AI196" i="43"/>
  <c r="AK196" i="43"/>
  <c r="AM196" i="43"/>
  <c r="AO196" i="43"/>
  <c r="AQ196" i="43"/>
  <c r="E197" i="43"/>
  <c r="G197" i="43"/>
  <c r="I197" i="43"/>
  <c r="K197" i="43"/>
  <c r="M197" i="43"/>
  <c r="O197" i="43"/>
  <c r="Q197" i="43"/>
  <c r="S197" i="43"/>
  <c r="U197" i="43"/>
  <c r="W197" i="43"/>
  <c r="Y197" i="43"/>
  <c r="AA197" i="43"/>
  <c r="AC197" i="43"/>
  <c r="AE197" i="43"/>
  <c r="AG197" i="43"/>
  <c r="AI197" i="43"/>
  <c r="AK197" i="43"/>
  <c r="AM197" i="43"/>
  <c r="AO197" i="43"/>
  <c r="AQ197" i="43"/>
  <c r="E198" i="43"/>
  <c r="G198" i="43"/>
  <c r="I198" i="43"/>
  <c r="K198" i="43"/>
  <c r="M198" i="43"/>
  <c r="O198" i="43"/>
  <c r="Q198" i="43"/>
  <c r="S198" i="43"/>
  <c r="U198" i="43"/>
  <c r="W198" i="43"/>
  <c r="Y198" i="43"/>
  <c r="AA198" i="43"/>
  <c r="AC198" i="43"/>
  <c r="AE198" i="43"/>
  <c r="AG198" i="43"/>
  <c r="AI198" i="43"/>
  <c r="AK198" i="43"/>
  <c r="AM198" i="43"/>
  <c r="AO198" i="43"/>
  <c r="AQ198" i="43"/>
  <c r="E199" i="43"/>
  <c r="G199" i="43"/>
  <c r="I199" i="43"/>
  <c r="K199" i="43"/>
  <c r="M199" i="43"/>
  <c r="O199" i="43"/>
  <c r="Q199" i="43"/>
  <c r="S199" i="43"/>
  <c r="U199" i="43"/>
  <c r="W199" i="43"/>
  <c r="Y199" i="43"/>
  <c r="AA199" i="43"/>
  <c r="AC199" i="43"/>
  <c r="AE199" i="43"/>
  <c r="AG199" i="43"/>
  <c r="AI199" i="43"/>
  <c r="AK199" i="43"/>
  <c r="AM199" i="43"/>
  <c r="AO199" i="43"/>
  <c r="AQ199" i="43"/>
  <c r="E200" i="43"/>
  <c r="G200" i="43"/>
  <c r="I200" i="43"/>
  <c r="K200" i="43"/>
  <c r="M200" i="43"/>
  <c r="O200" i="43"/>
  <c r="Q200" i="43"/>
  <c r="S200" i="43"/>
  <c r="U200" i="43"/>
  <c r="W200" i="43"/>
  <c r="Y200" i="43"/>
  <c r="AA200" i="43"/>
  <c r="AC200" i="43"/>
  <c r="AE200" i="43"/>
  <c r="AG200" i="43"/>
  <c r="AI200" i="43"/>
  <c r="AK200" i="43"/>
  <c r="AM200" i="43"/>
  <c r="AO200" i="43"/>
  <c r="AQ200" i="43"/>
  <c r="E201" i="43"/>
  <c r="G201" i="43"/>
  <c r="I201" i="43"/>
  <c r="K201" i="43"/>
  <c r="M201" i="43"/>
  <c r="O201" i="43"/>
  <c r="Q201" i="43"/>
  <c r="S201" i="43"/>
  <c r="U201" i="43"/>
  <c r="W201" i="43"/>
  <c r="Y201" i="43"/>
  <c r="AA201" i="43"/>
  <c r="AC201" i="43"/>
  <c r="AE201" i="43"/>
  <c r="AG201" i="43"/>
  <c r="AI201" i="43"/>
  <c r="AK201" i="43"/>
  <c r="AM201" i="43"/>
  <c r="AO201" i="43"/>
  <c r="AQ201" i="43"/>
  <c r="E202" i="43"/>
  <c r="G202" i="43"/>
  <c r="I202" i="43"/>
  <c r="K202" i="43"/>
  <c r="M202" i="43"/>
  <c r="O202" i="43"/>
  <c r="Q202" i="43"/>
  <c r="S202" i="43"/>
  <c r="U202" i="43"/>
  <c r="W202" i="43"/>
  <c r="Y202" i="43"/>
  <c r="AA202" i="43"/>
  <c r="AC202" i="43"/>
  <c r="AE202" i="43"/>
  <c r="AG202" i="43"/>
  <c r="AI202" i="43"/>
  <c r="AK202" i="43"/>
  <c r="AM202" i="43"/>
  <c r="AO202" i="43"/>
  <c r="AQ202" i="43"/>
  <c r="E203" i="43"/>
  <c r="G203" i="43"/>
  <c r="I203" i="43"/>
  <c r="K203" i="43"/>
  <c r="M203" i="43"/>
  <c r="O203" i="43"/>
  <c r="Q203" i="43"/>
  <c r="S203" i="43"/>
  <c r="U203" i="43"/>
  <c r="W203" i="43"/>
  <c r="Y203" i="43"/>
  <c r="AA203" i="43"/>
  <c r="AC203" i="43"/>
  <c r="AE203" i="43"/>
  <c r="AG203" i="43"/>
  <c r="AI203" i="43"/>
  <c r="AK203" i="43"/>
  <c r="AM203" i="43"/>
  <c r="AO203" i="43"/>
  <c r="AQ203" i="43"/>
  <c r="E204" i="43"/>
  <c r="G204" i="43"/>
  <c r="I204" i="43"/>
  <c r="K204" i="43"/>
  <c r="M204" i="43"/>
  <c r="O204" i="43"/>
  <c r="Q204" i="43"/>
  <c r="S204" i="43"/>
  <c r="U204" i="43"/>
  <c r="W204" i="43"/>
  <c r="Y204" i="43"/>
  <c r="AA204" i="43"/>
  <c r="AC204" i="43"/>
  <c r="AE204" i="43"/>
  <c r="AG204" i="43"/>
  <c r="AI204" i="43"/>
  <c r="AK204" i="43"/>
  <c r="AM204" i="43"/>
  <c r="AO204" i="43"/>
  <c r="AQ204" i="43"/>
  <c r="E205" i="43"/>
  <c r="G205" i="43"/>
  <c r="I205" i="43"/>
  <c r="K205" i="43"/>
  <c r="M205" i="43"/>
  <c r="O205" i="43"/>
  <c r="Q205" i="43"/>
  <c r="S205" i="43"/>
  <c r="U205" i="43"/>
  <c r="W205" i="43"/>
  <c r="Y205" i="43"/>
  <c r="AA205" i="43"/>
  <c r="AC205" i="43"/>
  <c r="AE205" i="43"/>
  <c r="AG205" i="43"/>
  <c r="AI205" i="43"/>
  <c r="AK205" i="43"/>
  <c r="AM205" i="43"/>
  <c r="AO205" i="43"/>
  <c r="AQ205" i="43"/>
  <c r="E206" i="43"/>
  <c r="G206" i="43"/>
  <c r="I206" i="43"/>
  <c r="K206" i="43"/>
  <c r="M206" i="43"/>
  <c r="O206" i="43"/>
  <c r="Q206" i="43"/>
  <c r="S206" i="43"/>
  <c r="U206" i="43"/>
  <c r="W206" i="43"/>
  <c r="Y206" i="43"/>
  <c r="AA206" i="43"/>
  <c r="AC206" i="43"/>
  <c r="AE206" i="43"/>
  <c r="AG206" i="43"/>
  <c r="AI206" i="43"/>
  <c r="AK206" i="43"/>
  <c r="AM206" i="43"/>
  <c r="AO206" i="43"/>
  <c r="AQ206" i="43"/>
  <c r="E207" i="43"/>
  <c r="G207" i="43"/>
  <c r="I207" i="43"/>
  <c r="K207" i="43"/>
  <c r="M207" i="43"/>
  <c r="O207" i="43"/>
  <c r="Q207" i="43"/>
  <c r="S207" i="43"/>
  <c r="U207" i="43"/>
  <c r="W207" i="43"/>
  <c r="Y207" i="43"/>
  <c r="AA207" i="43"/>
  <c r="AC207" i="43"/>
  <c r="AE207" i="43"/>
  <c r="AG207" i="43"/>
  <c r="AI207" i="43"/>
  <c r="AK207" i="43"/>
  <c r="AM207" i="43"/>
  <c r="AO207" i="43"/>
  <c r="AQ207" i="43"/>
  <c r="E208" i="43"/>
  <c r="G208" i="43"/>
  <c r="I208" i="43"/>
  <c r="K208" i="43"/>
  <c r="M208" i="43"/>
  <c r="O208" i="43"/>
  <c r="Q208" i="43"/>
  <c r="S208" i="43"/>
  <c r="U208" i="43"/>
  <c r="W208" i="43"/>
  <c r="Y208" i="43"/>
  <c r="AA208" i="43"/>
  <c r="AC208" i="43"/>
  <c r="AE208" i="43"/>
  <c r="AG208" i="43"/>
  <c r="AI208" i="43"/>
  <c r="AK208" i="43"/>
  <c r="AM208" i="43"/>
  <c r="AO208" i="43"/>
  <c r="AQ208" i="43"/>
  <c r="E209" i="43"/>
  <c r="G209" i="43"/>
  <c r="I209" i="43"/>
  <c r="K209" i="43"/>
  <c r="M209" i="43"/>
  <c r="O209" i="43"/>
  <c r="Q209" i="43"/>
  <c r="S209" i="43"/>
  <c r="U209" i="43"/>
  <c r="W209" i="43"/>
  <c r="Y209" i="43"/>
  <c r="AA209" i="43"/>
  <c r="AC209" i="43"/>
  <c r="AE209" i="43"/>
  <c r="AG209" i="43"/>
  <c r="AI209" i="43"/>
  <c r="AK209" i="43"/>
  <c r="AM209" i="43"/>
  <c r="AO209" i="43"/>
  <c r="AQ209" i="43"/>
  <c r="E210" i="43"/>
  <c r="G210" i="43"/>
  <c r="I210" i="43"/>
  <c r="K210" i="43"/>
  <c r="M210" i="43"/>
  <c r="O210" i="43"/>
  <c r="Q210" i="43"/>
  <c r="S210" i="43"/>
  <c r="U210" i="43"/>
  <c r="W210" i="43"/>
  <c r="Y210" i="43"/>
  <c r="AA210" i="43"/>
  <c r="AC210" i="43"/>
  <c r="AE210" i="43"/>
  <c r="AG210" i="43"/>
  <c r="AI210" i="43"/>
  <c r="AK210" i="43"/>
  <c r="AM210" i="43"/>
  <c r="AO210" i="43"/>
  <c r="AQ210" i="43"/>
  <c r="E211" i="43"/>
  <c r="G211" i="43"/>
  <c r="I211" i="43"/>
  <c r="K211" i="43"/>
  <c r="M211" i="43"/>
  <c r="O211" i="43"/>
  <c r="Q211" i="43"/>
  <c r="S211" i="43"/>
  <c r="U211" i="43"/>
  <c r="W211" i="43"/>
  <c r="Y211" i="43"/>
  <c r="AA211" i="43"/>
  <c r="AC211" i="43"/>
  <c r="AE211" i="43"/>
  <c r="AG211" i="43"/>
  <c r="AI211" i="43"/>
  <c r="AK211" i="43"/>
  <c r="AM211" i="43"/>
  <c r="AO211" i="43"/>
  <c r="AQ211" i="43"/>
  <c r="E212" i="43"/>
  <c r="G212" i="43"/>
  <c r="I212" i="43"/>
  <c r="K212" i="43"/>
  <c r="M212" i="43"/>
  <c r="O212" i="43"/>
  <c r="Q212" i="43"/>
  <c r="S212" i="43"/>
  <c r="U212" i="43"/>
  <c r="W212" i="43"/>
  <c r="Y212" i="43"/>
  <c r="AA212" i="43"/>
  <c r="AC212" i="43"/>
  <c r="AE212" i="43"/>
  <c r="AG212" i="43"/>
  <c r="AI212" i="43"/>
  <c r="AK212" i="43"/>
  <c r="AM212" i="43"/>
  <c r="AO212" i="43"/>
  <c r="AQ212" i="43"/>
  <c r="E213" i="43"/>
  <c r="G213" i="43"/>
  <c r="I213" i="43"/>
  <c r="K213" i="43"/>
  <c r="M213" i="43"/>
  <c r="O213" i="43"/>
  <c r="Q213" i="43"/>
  <c r="S213" i="43"/>
  <c r="U213" i="43"/>
  <c r="W213" i="43"/>
  <c r="Y213" i="43"/>
  <c r="AA213" i="43"/>
  <c r="AC213" i="43"/>
  <c r="AE213" i="43"/>
  <c r="AG213" i="43"/>
  <c r="AI213" i="43"/>
  <c r="AK213" i="43"/>
  <c r="AM213" i="43"/>
  <c r="AO213" i="43"/>
  <c r="AQ213" i="43"/>
  <c r="E214" i="43"/>
  <c r="G214" i="43"/>
  <c r="I214" i="43"/>
  <c r="K214" i="43"/>
  <c r="M214" i="43"/>
  <c r="O214" i="43"/>
  <c r="Q214" i="43"/>
  <c r="S214" i="43"/>
  <c r="U214" i="43"/>
  <c r="W214" i="43"/>
  <c r="Y214" i="43"/>
  <c r="AA214" i="43"/>
  <c r="AC214" i="43"/>
  <c r="AE214" i="43"/>
  <c r="AG214" i="43"/>
  <c r="AI214" i="43"/>
  <c r="AK214" i="43"/>
  <c r="AM214" i="43"/>
  <c r="AO214" i="43"/>
  <c r="AQ214" i="43"/>
  <c r="E215" i="43"/>
  <c r="G215" i="43"/>
  <c r="I215" i="43"/>
  <c r="K215" i="43"/>
  <c r="M215" i="43"/>
  <c r="O215" i="43"/>
  <c r="Q215" i="43"/>
  <c r="S215" i="43"/>
  <c r="U215" i="43"/>
  <c r="W215" i="43"/>
  <c r="Y215" i="43"/>
  <c r="AA215" i="43"/>
  <c r="AC215" i="43"/>
  <c r="AE215" i="43"/>
  <c r="AG215" i="43"/>
  <c r="AI215" i="43"/>
  <c r="AK215" i="43"/>
  <c r="AM215" i="43"/>
  <c r="AO215" i="43"/>
  <c r="AQ215" i="43"/>
  <c r="E216" i="43"/>
  <c r="G216" i="43"/>
  <c r="I216" i="43"/>
  <c r="K216" i="43"/>
  <c r="M216" i="43"/>
  <c r="O216" i="43"/>
  <c r="Q216" i="43"/>
  <c r="S216" i="43"/>
  <c r="U216" i="43"/>
  <c r="W216" i="43"/>
  <c r="Y216" i="43"/>
  <c r="AA216" i="43"/>
  <c r="AC216" i="43"/>
  <c r="AE216" i="43"/>
  <c r="AG216" i="43"/>
  <c r="AI216" i="43"/>
  <c r="AK216" i="43"/>
  <c r="AM216" i="43"/>
  <c r="AO216" i="43"/>
  <c r="AQ216" i="43"/>
  <c r="E217" i="43"/>
  <c r="G217" i="43"/>
  <c r="I217" i="43"/>
  <c r="K217" i="43"/>
  <c r="M217" i="43"/>
  <c r="O217" i="43"/>
  <c r="Q217" i="43"/>
  <c r="S217" i="43"/>
  <c r="U217" i="43"/>
  <c r="W217" i="43"/>
  <c r="Y217" i="43"/>
  <c r="AA217" i="43"/>
  <c r="AC217" i="43"/>
  <c r="AE217" i="43"/>
  <c r="AG217" i="43"/>
  <c r="AI217" i="43"/>
  <c r="AK217" i="43"/>
  <c r="AM217" i="43"/>
  <c r="AO217" i="43"/>
  <c r="AQ217" i="43"/>
  <c r="E218" i="43"/>
  <c r="G218" i="43"/>
  <c r="I218" i="43"/>
  <c r="K218" i="43"/>
  <c r="M218" i="43"/>
  <c r="O218" i="43"/>
  <c r="Q218" i="43"/>
  <c r="S218" i="43"/>
  <c r="U218" i="43"/>
  <c r="W218" i="43"/>
  <c r="Y218" i="43"/>
  <c r="AA218" i="43"/>
  <c r="AC218" i="43"/>
  <c r="AE218" i="43"/>
  <c r="AG218" i="43"/>
  <c r="AI218" i="43"/>
  <c r="AK218" i="43"/>
  <c r="AM218" i="43"/>
  <c r="AO218" i="43"/>
  <c r="AQ218" i="43"/>
  <c r="E219" i="43"/>
  <c r="G219" i="43"/>
  <c r="I219" i="43"/>
  <c r="K219" i="43"/>
  <c r="M219" i="43"/>
  <c r="O219" i="43"/>
  <c r="Q219" i="43"/>
  <c r="S219" i="43"/>
  <c r="U219" i="43"/>
  <c r="W219" i="43"/>
  <c r="Y219" i="43"/>
  <c r="AA219" i="43"/>
  <c r="AC219" i="43"/>
  <c r="AE219" i="43"/>
  <c r="AG219" i="43"/>
  <c r="AI219" i="43"/>
  <c r="AK219" i="43"/>
  <c r="AM219" i="43"/>
  <c r="AO219" i="43"/>
  <c r="AQ219" i="43"/>
  <c r="E220" i="43"/>
  <c r="G220" i="43"/>
  <c r="I220" i="43"/>
  <c r="K220" i="43"/>
  <c r="M220" i="43"/>
  <c r="O220" i="43"/>
  <c r="Q220" i="43"/>
  <c r="S220" i="43"/>
  <c r="U220" i="43"/>
  <c r="W220" i="43"/>
  <c r="Y220" i="43"/>
  <c r="AA220" i="43"/>
  <c r="AC220" i="43"/>
  <c r="AE220" i="43"/>
  <c r="AG220" i="43"/>
  <c r="AI220" i="43"/>
  <c r="AK220" i="43"/>
  <c r="AM220" i="43"/>
  <c r="AO220" i="43"/>
  <c r="AQ220" i="43"/>
  <c r="E221" i="43"/>
  <c r="G221" i="43"/>
  <c r="I221" i="43"/>
  <c r="K221" i="43"/>
  <c r="M221" i="43"/>
  <c r="O221" i="43"/>
  <c r="Q221" i="43"/>
  <c r="S221" i="43"/>
  <c r="U221" i="43"/>
  <c r="W221" i="43"/>
  <c r="Y221" i="43"/>
  <c r="AA221" i="43"/>
  <c r="AC221" i="43"/>
  <c r="AE221" i="43"/>
  <c r="AG221" i="43"/>
  <c r="AI221" i="43"/>
  <c r="AK221" i="43"/>
  <c r="AM221" i="43"/>
  <c r="AO221" i="43"/>
  <c r="AQ221" i="43"/>
  <c r="E222" i="43"/>
  <c r="G222" i="43"/>
  <c r="I222" i="43"/>
  <c r="K222" i="43"/>
  <c r="M222" i="43"/>
  <c r="O222" i="43"/>
  <c r="Q222" i="43"/>
  <c r="S222" i="43"/>
  <c r="U222" i="43"/>
  <c r="W222" i="43"/>
  <c r="Y222" i="43"/>
  <c r="AA222" i="43"/>
  <c r="AC222" i="43"/>
  <c r="AE222" i="43"/>
  <c r="AG222" i="43"/>
  <c r="AI222" i="43"/>
  <c r="AK222" i="43"/>
  <c r="AM222" i="43"/>
  <c r="AO222" i="43"/>
  <c r="AQ222" i="43"/>
  <c r="E223" i="43"/>
  <c r="G223" i="43"/>
  <c r="I223" i="43"/>
  <c r="K223" i="43"/>
  <c r="M223" i="43"/>
  <c r="O223" i="43"/>
  <c r="Q223" i="43"/>
  <c r="S223" i="43"/>
  <c r="U223" i="43"/>
  <c r="W223" i="43"/>
  <c r="Y223" i="43"/>
  <c r="AA223" i="43"/>
  <c r="AC223" i="43"/>
  <c r="AE223" i="43"/>
  <c r="AG223" i="43"/>
  <c r="AI223" i="43"/>
  <c r="AK223" i="43"/>
  <c r="AM223" i="43"/>
  <c r="AO223" i="43"/>
  <c r="AQ223" i="43"/>
  <c r="E224" i="43"/>
  <c r="G224" i="43"/>
  <c r="I224" i="43"/>
  <c r="K224" i="43"/>
  <c r="M224" i="43"/>
  <c r="O224" i="43"/>
  <c r="Q224" i="43"/>
  <c r="S224" i="43"/>
  <c r="U224" i="43"/>
  <c r="W224" i="43"/>
  <c r="Y224" i="43"/>
  <c r="AA224" i="43"/>
  <c r="AC224" i="43"/>
  <c r="AE224" i="43"/>
  <c r="AG224" i="43"/>
  <c r="AI224" i="43"/>
  <c r="AK224" i="43"/>
  <c r="AM224" i="43"/>
  <c r="AO224" i="43"/>
  <c r="AQ224" i="43"/>
  <c r="E225" i="43"/>
  <c r="G225" i="43"/>
  <c r="I225" i="43"/>
  <c r="K225" i="43"/>
  <c r="M225" i="43"/>
  <c r="O225" i="43"/>
  <c r="Q225" i="43"/>
  <c r="S225" i="43"/>
  <c r="U225" i="43"/>
  <c r="W225" i="43"/>
  <c r="Y225" i="43"/>
  <c r="AA225" i="43"/>
  <c r="AC225" i="43"/>
  <c r="AE225" i="43"/>
  <c r="AG225" i="43"/>
  <c r="AI225" i="43"/>
  <c r="AK225" i="43"/>
  <c r="AM225" i="43"/>
  <c r="AO225" i="43"/>
  <c r="AQ225" i="43"/>
  <c r="E226" i="43"/>
  <c r="G226" i="43"/>
  <c r="I226" i="43"/>
  <c r="K226" i="43"/>
  <c r="M226" i="43"/>
  <c r="O226" i="43"/>
  <c r="Q226" i="43"/>
  <c r="S226" i="43"/>
  <c r="U226" i="43"/>
  <c r="W226" i="43"/>
  <c r="Y226" i="43"/>
  <c r="AA226" i="43"/>
  <c r="AC226" i="43"/>
  <c r="AE226" i="43"/>
  <c r="AG226" i="43"/>
  <c r="AI226" i="43"/>
  <c r="AK226" i="43"/>
  <c r="AM226" i="43"/>
  <c r="AO226" i="43"/>
  <c r="AQ226" i="43"/>
  <c r="E227" i="43"/>
  <c r="G227" i="43"/>
  <c r="I227" i="43"/>
  <c r="K227" i="43"/>
  <c r="M227" i="43"/>
  <c r="O227" i="43"/>
  <c r="Q227" i="43"/>
  <c r="S227" i="43"/>
  <c r="U227" i="43"/>
  <c r="W227" i="43"/>
  <c r="Y227" i="43"/>
  <c r="AA227" i="43"/>
  <c r="AC227" i="43"/>
  <c r="AE227" i="43"/>
  <c r="AG227" i="43"/>
  <c r="AI227" i="43"/>
  <c r="AK227" i="43"/>
  <c r="AM227" i="43"/>
  <c r="AO227" i="43"/>
  <c r="AQ227" i="43"/>
  <c r="E228" i="43"/>
  <c r="G228" i="43"/>
  <c r="I228" i="43"/>
  <c r="K228" i="43"/>
  <c r="M228" i="43"/>
  <c r="O228" i="43"/>
  <c r="Q228" i="43"/>
  <c r="S228" i="43"/>
  <c r="U228" i="43"/>
  <c r="W228" i="43"/>
  <c r="Y228" i="43"/>
  <c r="AA228" i="43"/>
  <c r="AC228" i="43"/>
  <c r="AE228" i="43"/>
  <c r="AG228" i="43"/>
  <c r="AI228" i="43"/>
  <c r="AK228" i="43"/>
  <c r="AM228" i="43"/>
  <c r="AO228" i="43"/>
  <c r="AQ228" i="43"/>
  <c r="E229" i="43"/>
  <c r="G229" i="43"/>
  <c r="I229" i="43"/>
  <c r="K229" i="43"/>
  <c r="M229" i="43"/>
  <c r="O229" i="43"/>
  <c r="Q229" i="43"/>
  <c r="S229" i="43"/>
  <c r="U229" i="43"/>
  <c r="W229" i="43"/>
  <c r="Y229" i="43"/>
  <c r="AA229" i="43"/>
  <c r="AC229" i="43"/>
  <c r="AE229" i="43"/>
  <c r="AG229" i="43"/>
  <c r="AI229" i="43"/>
  <c r="AK229" i="43"/>
  <c r="AM229" i="43"/>
  <c r="AO229" i="43"/>
  <c r="AQ229" i="43"/>
  <c r="E230" i="43"/>
  <c r="G230" i="43"/>
  <c r="I230" i="43"/>
  <c r="K230" i="43"/>
  <c r="M230" i="43"/>
  <c r="O230" i="43"/>
  <c r="Q230" i="43"/>
  <c r="S230" i="43"/>
  <c r="U230" i="43"/>
  <c r="W230" i="43"/>
  <c r="Y230" i="43"/>
  <c r="AA230" i="43"/>
  <c r="AC230" i="43"/>
  <c r="AE230" i="43"/>
  <c r="AG230" i="43"/>
  <c r="AI230" i="43"/>
  <c r="AK230" i="43"/>
  <c r="AM230" i="43"/>
  <c r="AO230" i="43"/>
  <c r="AQ230" i="43"/>
  <c r="E231" i="43"/>
  <c r="G231" i="43"/>
  <c r="I231" i="43"/>
  <c r="K231" i="43"/>
  <c r="M231" i="43"/>
  <c r="O231" i="43"/>
  <c r="Q231" i="43"/>
  <c r="S231" i="43"/>
  <c r="U231" i="43"/>
  <c r="W231" i="43"/>
  <c r="Y231" i="43"/>
  <c r="AA231" i="43"/>
  <c r="AC231" i="43"/>
  <c r="AE231" i="43"/>
  <c r="AG231" i="43"/>
  <c r="AI231" i="43"/>
  <c r="AK231" i="43"/>
  <c r="AM231" i="43"/>
  <c r="AO231" i="43"/>
  <c r="AQ231" i="43"/>
  <c r="E232" i="43"/>
  <c r="G232" i="43"/>
  <c r="I232" i="43"/>
  <c r="K232" i="43"/>
  <c r="M232" i="43"/>
  <c r="O232" i="43"/>
  <c r="Q232" i="43"/>
  <c r="S232" i="43"/>
  <c r="U232" i="43"/>
  <c r="W232" i="43"/>
  <c r="Y232" i="43"/>
  <c r="AA232" i="43"/>
  <c r="AC232" i="43"/>
  <c r="AE232" i="43"/>
  <c r="AG232" i="43"/>
  <c r="AI232" i="43"/>
  <c r="AK232" i="43"/>
  <c r="AM232" i="43"/>
  <c r="AO232" i="43"/>
  <c r="AQ232" i="43"/>
  <c r="E233" i="43"/>
  <c r="G233" i="43"/>
  <c r="I233" i="43"/>
  <c r="K233" i="43"/>
  <c r="M233" i="43"/>
  <c r="O233" i="43"/>
  <c r="Q233" i="43"/>
  <c r="S233" i="43"/>
  <c r="U233" i="43"/>
  <c r="W233" i="43"/>
  <c r="Y233" i="43"/>
  <c r="AA233" i="43"/>
  <c r="AC233" i="43"/>
  <c r="AE233" i="43"/>
  <c r="AG233" i="43"/>
  <c r="AI233" i="43"/>
  <c r="AK233" i="43"/>
  <c r="AM233" i="43"/>
  <c r="AO233" i="43"/>
  <c r="AQ233" i="43"/>
  <c r="E234" i="43"/>
  <c r="G234" i="43"/>
  <c r="I234" i="43"/>
  <c r="K234" i="43"/>
  <c r="M234" i="43"/>
  <c r="O234" i="43"/>
  <c r="Q234" i="43"/>
  <c r="S234" i="43"/>
  <c r="U234" i="43"/>
  <c r="W234" i="43"/>
  <c r="Y234" i="43"/>
  <c r="AA234" i="43"/>
  <c r="AC234" i="43"/>
  <c r="AE234" i="43"/>
  <c r="AG234" i="43"/>
  <c r="AI234" i="43"/>
  <c r="AK234" i="43"/>
  <c r="AM234" i="43"/>
  <c r="AO234" i="43"/>
  <c r="AQ234" i="43"/>
  <c r="E235" i="43"/>
  <c r="G235" i="43"/>
  <c r="I235" i="43"/>
  <c r="K235" i="43"/>
  <c r="M235" i="43"/>
  <c r="O235" i="43"/>
  <c r="Q235" i="43"/>
  <c r="S235" i="43"/>
  <c r="U235" i="43"/>
  <c r="W235" i="43"/>
  <c r="Y235" i="43"/>
  <c r="AA235" i="43"/>
  <c r="AC235" i="43"/>
  <c r="AE235" i="43"/>
  <c r="AG235" i="43"/>
  <c r="AI235" i="43"/>
  <c r="AK235" i="43"/>
  <c r="AM235" i="43"/>
  <c r="AO235" i="43"/>
  <c r="AQ235" i="43"/>
  <c r="E236" i="43"/>
  <c r="G236" i="43"/>
  <c r="I236" i="43"/>
  <c r="K236" i="43"/>
  <c r="M236" i="43"/>
  <c r="O236" i="43"/>
  <c r="Q236" i="43"/>
  <c r="S236" i="43"/>
  <c r="U236" i="43"/>
  <c r="W236" i="43"/>
  <c r="Y236" i="43"/>
  <c r="AA236" i="43"/>
  <c r="AC236" i="43"/>
  <c r="AE236" i="43"/>
  <c r="AG236" i="43"/>
  <c r="AI236" i="43"/>
  <c r="AK236" i="43"/>
  <c r="AM236" i="43"/>
  <c r="AO236" i="43"/>
  <c r="AQ236" i="43"/>
  <c r="E237" i="43"/>
  <c r="G237" i="43"/>
  <c r="I237" i="43"/>
  <c r="K237" i="43"/>
  <c r="M237" i="43"/>
  <c r="O237" i="43"/>
  <c r="Q237" i="43"/>
  <c r="S237" i="43"/>
  <c r="U237" i="43"/>
  <c r="W237" i="43"/>
  <c r="Y237" i="43"/>
  <c r="AA237" i="43"/>
  <c r="AC237" i="43"/>
  <c r="AE237" i="43"/>
  <c r="AG237" i="43"/>
  <c r="AI237" i="43"/>
  <c r="AK237" i="43"/>
  <c r="AM237" i="43"/>
  <c r="AO237" i="43"/>
  <c r="AQ237" i="43"/>
  <c r="E238" i="43"/>
  <c r="G238" i="43"/>
  <c r="I238" i="43"/>
  <c r="K238" i="43"/>
  <c r="M238" i="43"/>
  <c r="O238" i="43"/>
  <c r="Q238" i="43"/>
  <c r="S238" i="43"/>
  <c r="U238" i="43"/>
  <c r="W238" i="43"/>
  <c r="Y238" i="43"/>
  <c r="AA238" i="43"/>
  <c r="AC238" i="43"/>
  <c r="AE238" i="43"/>
  <c r="AG238" i="43"/>
  <c r="AI238" i="43"/>
  <c r="AK238" i="43"/>
  <c r="AM238" i="43"/>
  <c r="AO238" i="43"/>
  <c r="AQ238" i="43"/>
  <c r="E239" i="43"/>
  <c r="G239" i="43"/>
  <c r="I239" i="43"/>
  <c r="K239" i="43"/>
  <c r="M239" i="43"/>
  <c r="O239" i="43"/>
  <c r="Q239" i="43"/>
  <c r="S239" i="43"/>
  <c r="U239" i="43"/>
  <c r="W239" i="43"/>
  <c r="Y239" i="43"/>
  <c r="AA239" i="43"/>
  <c r="AC239" i="43"/>
  <c r="AE239" i="43"/>
  <c r="AG239" i="43"/>
  <c r="AI239" i="43"/>
  <c r="AK239" i="43"/>
  <c r="AM239" i="43"/>
  <c r="AO239" i="43"/>
  <c r="AQ239" i="43"/>
  <c r="E240" i="43"/>
  <c r="G240" i="43"/>
  <c r="I240" i="43"/>
  <c r="K240" i="43"/>
  <c r="M240" i="43"/>
  <c r="O240" i="43"/>
  <c r="Q240" i="43"/>
  <c r="S240" i="43"/>
  <c r="U240" i="43"/>
  <c r="W240" i="43"/>
  <c r="Y240" i="43"/>
  <c r="AA240" i="43"/>
  <c r="AC240" i="43"/>
  <c r="AE240" i="43"/>
  <c r="AG240" i="43"/>
  <c r="AI240" i="43"/>
  <c r="AK240" i="43"/>
  <c r="AM240" i="43"/>
  <c r="AO240" i="43"/>
  <c r="AQ240" i="43"/>
  <c r="E241" i="43"/>
  <c r="G241" i="43"/>
  <c r="I241" i="43"/>
  <c r="K241" i="43"/>
  <c r="M241" i="43"/>
  <c r="O241" i="43"/>
  <c r="Q241" i="43"/>
  <c r="S241" i="43"/>
  <c r="U241" i="43"/>
  <c r="W241" i="43"/>
  <c r="Y241" i="43"/>
  <c r="AA241" i="43"/>
  <c r="AC241" i="43"/>
  <c r="AE241" i="43"/>
  <c r="AG241" i="43"/>
  <c r="AI241" i="43"/>
  <c r="AK241" i="43"/>
  <c r="AM241" i="43"/>
  <c r="AO241" i="43"/>
  <c r="AQ241" i="43"/>
  <c r="E242" i="43"/>
  <c r="G242" i="43"/>
  <c r="I242" i="43"/>
  <c r="K242" i="43"/>
  <c r="M242" i="43"/>
  <c r="O242" i="43"/>
  <c r="Q242" i="43"/>
  <c r="S242" i="43"/>
  <c r="U242" i="43"/>
  <c r="W242" i="43"/>
  <c r="Y242" i="43"/>
  <c r="AA242" i="43"/>
  <c r="AC242" i="43"/>
  <c r="AE242" i="43"/>
  <c r="AG242" i="43"/>
  <c r="AI242" i="43"/>
  <c r="AK242" i="43"/>
  <c r="AM242" i="43"/>
  <c r="AO242" i="43"/>
  <c r="AQ242" i="43"/>
  <c r="E243" i="43"/>
  <c r="G243" i="43"/>
  <c r="I243" i="43"/>
  <c r="K243" i="43"/>
  <c r="M243" i="43"/>
  <c r="O243" i="43"/>
  <c r="Q243" i="43"/>
  <c r="S243" i="43"/>
  <c r="U243" i="43"/>
  <c r="W243" i="43"/>
  <c r="Y243" i="43"/>
  <c r="AA243" i="43"/>
  <c r="AC243" i="43"/>
  <c r="AE243" i="43"/>
  <c r="AG243" i="43"/>
  <c r="AI243" i="43"/>
  <c r="AK243" i="43"/>
  <c r="AM243" i="43"/>
  <c r="AO243" i="43"/>
  <c r="AQ243" i="43"/>
  <c r="E244" i="43"/>
  <c r="G244" i="43"/>
  <c r="I244" i="43"/>
  <c r="K244" i="43"/>
  <c r="M244" i="43"/>
  <c r="O244" i="43"/>
  <c r="Q244" i="43"/>
  <c r="S244" i="43"/>
  <c r="U244" i="43"/>
  <c r="W244" i="43"/>
  <c r="Y244" i="43"/>
  <c r="AA244" i="43"/>
  <c r="AC244" i="43"/>
  <c r="AE244" i="43"/>
  <c r="AG244" i="43"/>
  <c r="AI244" i="43"/>
  <c r="AK244" i="43"/>
  <c r="AM244" i="43"/>
  <c r="AO244" i="43"/>
  <c r="AQ244" i="43"/>
  <c r="E245" i="43"/>
  <c r="G245" i="43"/>
  <c r="I245" i="43"/>
  <c r="K245" i="43"/>
  <c r="M245" i="43"/>
  <c r="O245" i="43"/>
  <c r="Q245" i="43"/>
  <c r="S245" i="43"/>
  <c r="U245" i="43"/>
  <c r="W245" i="43"/>
  <c r="Y245" i="43"/>
  <c r="AA245" i="43"/>
  <c r="AC245" i="43"/>
  <c r="AE245" i="43"/>
  <c r="AG245" i="43"/>
  <c r="AI245" i="43"/>
  <c r="AK245" i="43"/>
  <c r="AM245" i="43"/>
  <c r="AO245" i="43"/>
  <c r="AQ245" i="43"/>
  <c r="E246" i="43"/>
  <c r="G246" i="43"/>
  <c r="I246" i="43"/>
  <c r="K246" i="43"/>
  <c r="M246" i="43"/>
  <c r="O246" i="43"/>
  <c r="Q246" i="43"/>
  <c r="S246" i="43"/>
  <c r="U246" i="43"/>
  <c r="W246" i="43"/>
  <c r="Y246" i="43"/>
  <c r="AA246" i="43"/>
  <c r="AC246" i="43"/>
  <c r="AE246" i="43"/>
  <c r="AG246" i="43"/>
  <c r="AI246" i="43"/>
  <c r="AK246" i="43"/>
  <c r="AM246" i="43"/>
  <c r="AO246" i="43"/>
  <c r="AQ246" i="43"/>
  <c r="E247" i="43"/>
  <c r="G247" i="43"/>
  <c r="I247" i="43"/>
  <c r="K247" i="43"/>
  <c r="M247" i="43"/>
  <c r="O247" i="43"/>
  <c r="Q247" i="43"/>
  <c r="S247" i="43"/>
  <c r="U247" i="43"/>
  <c r="W247" i="43"/>
  <c r="Y247" i="43"/>
  <c r="AA247" i="43"/>
  <c r="AC247" i="43"/>
  <c r="AE247" i="43"/>
  <c r="AG247" i="43"/>
  <c r="AI247" i="43"/>
  <c r="AK247" i="43"/>
  <c r="AM247" i="43"/>
  <c r="AO247" i="43"/>
  <c r="AQ247" i="43"/>
  <c r="E248" i="43"/>
  <c r="G248" i="43"/>
  <c r="I248" i="43"/>
  <c r="K248" i="43"/>
  <c r="M248" i="43"/>
  <c r="O248" i="43"/>
  <c r="Q248" i="43"/>
  <c r="S248" i="43"/>
  <c r="U248" i="43"/>
  <c r="W248" i="43"/>
  <c r="Y248" i="43"/>
  <c r="AA248" i="43"/>
  <c r="AC248" i="43"/>
  <c r="AE248" i="43"/>
  <c r="AG248" i="43"/>
  <c r="AI248" i="43"/>
  <c r="AK248" i="43"/>
  <c r="AM248" i="43"/>
  <c r="AO248" i="43"/>
  <c r="AQ248" i="43"/>
  <c r="E249" i="43"/>
  <c r="G249" i="43"/>
  <c r="I249" i="43"/>
  <c r="K249" i="43"/>
  <c r="M249" i="43"/>
  <c r="O249" i="43"/>
  <c r="Q249" i="43"/>
  <c r="S249" i="43"/>
  <c r="U249" i="43"/>
  <c r="W249" i="43"/>
  <c r="Y249" i="43"/>
  <c r="AA249" i="43"/>
  <c r="AC249" i="43"/>
  <c r="AE249" i="43"/>
  <c r="AG249" i="43"/>
  <c r="AI249" i="43"/>
  <c r="AK249" i="43"/>
  <c r="AM249" i="43"/>
  <c r="AO249" i="43"/>
  <c r="AQ249" i="43"/>
  <c r="E250" i="43"/>
  <c r="G250" i="43"/>
  <c r="I250" i="43"/>
  <c r="K250" i="43"/>
  <c r="M250" i="43"/>
  <c r="O250" i="43"/>
  <c r="Q250" i="43"/>
  <c r="S250" i="43"/>
  <c r="U250" i="43"/>
  <c r="W250" i="43"/>
  <c r="Y250" i="43"/>
  <c r="AA250" i="43"/>
  <c r="AC250" i="43"/>
  <c r="AE250" i="43"/>
  <c r="AG250" i="43"/>
  <c r="AI250" i="43"/>
  <c r="AK250" i="43"/>
  <c r="AM250" i="43"/>
  <c r="AO250" i="43"/>
  <c r="AQ250" i="43"/>
  <c r="E251" i="43"/>
  <c r="G251" i="43"/>
  <c r="I251" i="43"/>
  <c r="K251" i="43"/>
  <c r="M251" i="43"/>
  <c r="O251" i="43"/>
  <c r="Q251" i="43"/>
  <c r="S251" i="43"/>
  <c r="U251" i="43"/>
  <c r="W251" i="43"/>
  <c r="Y251" i="43"/>
  <c r="AA251" i="43"/>
  <c r="AC251" i="43"/>
  <c r="AE251" i="43"/>
  <c r="AG251" i="43"/>
  <c r="AI251" i="43"/>
  <c r="AK251" i="43"/>
  <c r="AM251" i="43"/>
  <c r="AO251" i="43"/>
  <c r="AQ251" i="43"/>
  <c r="E252" i="43"/>
  <c r="G252" i="43"/>
  <c r="I252" i="43"/>
  <c r="K252" i="43"/>
  <c r="M252" i="43"/>
  <c r="O252" i="43"/>
  <c r="Q252" i="43"/>
  <c r="S252" i="43"/>
  <c r="U252" i="43"/>
  <c r="W252" i="43"/>
  <c r="Y252" i="43"/>
  <c r="AA252" i="43"/>
  <c r="AC252" i="43"/>
  <c r="AE252" i="43"/>
  <c r="AG252" i="43"/>
  <c r="AI252" i="43"/>
  <c r="AK252" i="43"/>
  <c r="AM252" i="43"/>
  <c r="AO252" i="43"/>
  <c r="AQ252" i="43"/>
  <c r="E253" i="43"/>
  <c r="G253" i="43"/>
  <c r="I253" i="43"/>
  <c r="K253" i="43"/>
  <c r="M253" i="43"/>
  <c r="O253" i="43"/>
  <c r="Q253" i="43"/>
  <c r="S253" i="43"/>
  <c r="U253" i="43"/>
  <c r="W253" i="43"/>
  <c r="Y253" i="43"/>
  <c r="AA253" i="43"/>
  <c r="AC253" i="43"/>
  <c r="AE253" i="43"/>
  <c r="AG253" i="43"/>
  <c r="AI253" i="43"/>
  <c r="AK253" i="43"/>
  <c r="AM253" i="43"/>
  <c r="AO253" i="43"/>
  <c r="AQ253" i="43"/>
  <c r="E254" i="43"/>
  <c r="G254" i="43"/>
  <c r="I254" i="43"/>
  <c r="K254" i="43"/>
  <c r="M254" i="43"/>
  <c r="O254" i="43"/>
  <c r="Q254" i="43"/>
  <c r="S254" i="43"/>
  <c r="U254" i="43"/>
  <c r="W254" i="43"/>
  <c r="Y254" i="43"/>
  <c r="AA254" i="43"/>
  <c r="AC254" i="43"/>
  <c r="AE254" i="43"/>
  <c r="AG254" i="43"/>
  <c r="AI254" i="43"/>
  <c r="AK254" i="43"/>
  <c r="AM254" i="43"/>
  <c r="AO254" i="43"/>
  <c r="AQ254" i="43"/>
  <c r="E255" i="43"/>
  <c r="G255" i="43"/>
  <c r="I255" i="43"/>
  <c r="K255" i="43"/>
  <c r="M255" i="43"/>
  <c r="O255" i="43"/>
  <c r="Q255" i="43"/>
  <c r="S255" i="43"/>
  <c r="U255" i="43"/>
  <c r="W255" i="43"/>
  <c r="Y255" i="43"/>
  <c r="AA255" i="43"/>
  <c r="AC255" i="43"/>
  <c r="AE255" i="43"/>
  <c r="AG255" i="43"/>
  <c r="AI255" i="43"/>
  <c r="AK255" i="43"/>
  <c r="AM255" i="43"/>
  <c r="AO255" i="43"/>
  <c r="AQ255" i="43"/>
  <c r="E256" i="43"/>
  <c r="G256" i="43"/>
  <c r="I256" i="43"/>
  <c r="K256" i="43"/>
  <c r="M256" i="43"/>
  <c r="O256" i="43"/>
  <c r="Q256" i="43"/>
  <c r="S256" i="43"/>
  <c r="U256" i="43"/>
  <c r="W256" i="43"/>
  <c r="Y256" i="43"/>
  <c r="AA256" i="43"/>
  <c r="AC256" i="43"/>
  <c r="AE256" i="43"/>
  <c r="AG256" i="43"/>
  <c r="AI256" i="43"/>
  <c r="AK256" i="43"/>
  <c r="AM256" i="43"/>
  <c r="AO256" i="43"/>
  <c r="AQ256" i="43"/>
  <c r="E257" i="43"/>
  <c r="G257" i="43"/>
  <c r="I257" i="43"/>
  <c r="K257" i="43"/>
  <c r="M257" i="43"/>
  <c r="O257" i="43"/>
  <c r="Q257" i="43"/>
  <c r="S257" i="43"/>
  <c r="U257" i="43"/>
  <c r="W257" i="43"/>
  <c r="Y257" i="43"/>
  <c r="AA257" i="43"/>
  <c r="AC257" i="43"/>
  <c r="AE257" i="43"/>
  <c r="AG257" i="43"/>
  <c r="AI257" i="43"/>
  <c r="AK257" i="43"/>
  <c r="AM257" i="43"/>
  <c r="AO257" i="43"/>
  <c r="AQ257" i="43"/>
  <c r="E258" i="43"/>
  <c r="G258" i="43"/>
  <c r="I258" i="43"/>
  <c r="K258" i="43"/>
  <c r="M258" i="43"/>
  <c r="O258" i="43"/>
  <c r="Q258" i="43"/>
  <c r="S258" i="43"/>
  <c r="U258" i="43"/>
  <c r="W258" i="43"/>
  <c r="Y258" i="43"/>
  <c r="AA258" i="43"/>
  <c r="AC258" i="43"/>
  <c r="AE258" i="43"/>
  <c r="AG258" i="43"/>
  <c r="AI258" i="43"/>
  <c r="AK258" i="43"/>
  <c r="AM258" i="43"/>
  <c r="AO258" i="43"/>
  <c r="AQ258" i="43"/>
  <c r="E259" i="43"/>
  <c r="G259" i="43"/>
  <c r="I259" i="43"/>
  <c r="K259" i="43"/>
  <c r="M259" i="43"/>
  <c r="O259" i="43"/>
  <c r="Q259" i="43"/>
  <c r="S259" i="43"/>
  <c r="U259" i="43"/>
  <c r="W259" i="43"/>
  <c r="Y259" i="43"/>
  <c r="AA259" i="43"/>
  <c r="AC259" i="43"/>
  <c r="AE259" i="43"/>
  <c r="AG259" i="43"/>
  <c r="AI259" i="43"/>
  <c r="AK259" i="43"/>
  <c r="AM259" i="43"/>
  <c r="AO259" i="43"/>
  <c r="AQ259" i="43"/>
  <c r="E260" i="43"/>
  <c r="G260" i="43"/>
  <c r="I260" i="43"/>
  <c r="K260" i="43"/>
  <c r="M260" i="43"/>
  <c r="O260" i="43"/>
  <c r="Q260" i="43"/>
  <c r="S260" i="43"/>
  <c r="U260" i="43"/>
  <c r="W260" i="43"/>
  <c r="Y260" i="43"/>
  <c r="AA260" i="43"/>
  <c r="AC260" i="43"/>
  <c r="AE260" i="43"/>
  <c r="AG260" i="43"/>
  <c r="AI260" i="43"/>
  <c r="AK260" i="43"/>
  <c r="AM260" i="43"/>
  <c r="AO260" i="43"/>
  <c r="AQ260" i="43"/>
  <c r="E261" i="43"/>
  <c r="G261" i="43"/>
  <c r="I261" i="43"/>
  <c r="K261" i="43"/>
  <c r="M261" i="43"/>
  <c r="O261" i="43"/>
  <c r="Q261" i="43"/>
  <c r="S261" i="43"/>
  <c r="U261" i="43"/>
  <c r="W261" i="43"/>
  <c r="Y261" i="43"/>
  <c r="AA261" i="43"/>
  <c r="AC261" i="43"/>
  <c r="AE261" i="43"/>
  <c r="AG261" i="43"/>
  <c r="AI261" i="43"/>
  <c r="AK261" i="43"/>
  <c r="AM261" i="43"/>
  <c r="AO261" i="43"/>
  <c r="AQ261" i="43"/>
  <c r="E262" i="43"/>
  <c r="G262" i="43"/>
  <c r="I262" i="43"/>
  <c r="K262" i="43"/>
  <c r="M262" i="43"/>
  <c r="O262" i="43"/>
  <c r="Q262" i="43"/>
  <c r="S262" i="43"/>
  <c r="U262" i="43"/>
  <c r="W262" i="43"/>
  <c r="Y262" i="43"/>
  <c r="AA262" i="43"/>
  <c r="AC262" i="43"/>
  <c r="AE262" i="43"/>
  <c r="AG262" i="43"/>
  <c r="AI262" i="43"/>
  <c r="AK262" i="43"/>
  <c r="AM262" i="43"/>
  <c r="AO262" i="43"/>
  <c r="AQ262" i="43"/>
  <c r="E263" i="43"/>
  <c r="G263" i="43"/>
  <c r="I263" i="43"/>
  <c r="K263" i="43"/>
  <c r="M263" i="43"/>
  <c r="O263" i="43"/>
  <c r="Q263" i="43"/>
  <c r="S263" i="43"/>
  <c r="U263" i="43"/>
  <c r="W263" i="43"/>
  <c r="Y263" i="43"/>
  <c r="AA263" i="43"/>
  <c r="AC263" i="43"/>
  <c r="AE263" i="43"/>
  <c r="AG263" i="43"/>
  <c r="AI263" i="43"/>
  <c r="AK263" i="43"/>
  <c r="AM263" i="43"/>
  <c r="AO263" i="43"/>
  <c r="AQ263" i="43"/>
  <c r="E264" i="43"/>
  <c r="G264" i="43"/>
  <c r="I264" i="43"/>
  <c r="K264" i="43"/>
  <c r="M264" i="43"/>
  <c r="O264" i="43"/>
  <c r="Q264" i="43"/>
  <c r="S264" i="43"/>
  <c r="U264" i="43"/>
  <c r="W264" i="43"/>
  <c r="Y264" i="43"/>
  <c r="AA264" i="43"/>
  <c r="AC264" i="43"/>
  <c r="AE264" i="43"/>
  <c r="AG264" i="43"/>
  <c r="AI264" i="43"/>
  <c r="AK264" i="43"/>
  <c r="AM264" i="43"/>
  <c r="AO264" i="43"/>
  <c r="AQ264" i="43"/>
  <c r="E265" i="43"/>
  <c r="G265" i="43"/>
  <c r="I265" i="43"/>
  <c r="K265" i="43"/>
  <c r="M265" i="43"/>
  <c r="O265" i="43"/>
  <c r="Q265" i="43"/>
  <c r="S265" i="43"/>
  <c r="U265" i="43"/>
  <c r="W265" i="43"/>
  <c r="Y265" i="43"/>
  <c r="AA265" i="43"/>
  <c r="AC265" i="43"/>
  <c r="AE265" i="43"/>
  <c r="AG265" i="43"/>
  <c r="AI265" i="43"/>
  <c r="AK265" i="43"/>
  <c r="AM265" i="43"/>
  <c r="AO265" i="43"/>
  <c r="AQ265" i="43"/>
  <c r="E266" i="43"/>
  <c r="G266" i="43"/>
  <c r="I266" i="43"/>
  <c r="K266" i="43"/>
  <c r="M266" i="43"/>
  <c r="O266" i="43"/>
  <c r="Q266" i="43"/>
  <c r="S266" i="43"/>
  <c r="U266" i="43"/>
  <c r="W266" i="43"/>
  <c r="Y266" i="43"/>
  <c r="AA266" i="43"/>
  <c r="AC266" i="43"/>
  <c r="AE266" i="43"/>
  <c r="AG266" i="43"/>
  <c r="AI266" i="43"/>
  <c r="AK266" i="43"/>
  <c r="AM266" i="43"/>
  <c r="AO266" i="43"/>
  <c r="AQ266" i="43"/>
  <c r="E267" i="43"/>
  <c r="G267" i="43"/>
  <c r="I267" i="43"/>
  <c r="K267" i="43"/>
  <c r="M267" i="43"/>
  <c r="O267" i="43"/>
  <c r="Q267" i="43"/>
  <c r="S267" i="43"/>
  <c r="U267" i="43"/>
  <c r="W267" i="43"/>
  <c r="Y267" i="43"/>
  <c r="AA267" i="43"/>
  <c r="AC267" i="43"/>
  <c r="AE267" i="43"/>
  <c r="AG267" i="43"/>
  <c r="AI267" i="43"/>
  <c r="AK267" i="43"/>
  <c r="AM267" i="43"/>
  <c r="AO267" i="43"/>
  <c r="AQ267" i="43"/>
  <c r="E268" i="43"/>
  <c r="G268" i="43"/>
  <c r="I268" i="43"/>
  <c r="K268" i="43"/>
  <c r="M268" i="43"/>
  <c r="O268" i="43"/>
  <c r="Q268" i="43"/>
  <c r="S268" i="43"/>
  <c r="U268" i="43"/>
  <c r="W268" i="43"/>
  <c r="Y268" i="43"/>
  <c r="AA268" i="43"/>
  <c r="AC268" i="43"/>
  <c r="AE268" i="43"/>
  <c r="AG268" i="43"/>
  <c r="AI268" i="43"/>
  <c r="AK268" i="43"/>
  <c r="AM268" i="43"/>
  <c r="AO268" i="43"/>
  <c r="AQ268" i="43"/>
  <c r="E269" i="43"/>
  <c r="G269" i="43"/>
  <c r="I269" i="43"/>
  <c r="K269" i="43"/>
  <c r="M269" i="43"/>
  <c r="O269" i="43"/>
  <c r="Q269" i="43"/>
  <c r="S269" i="43"/>
  <c r="U269" i="43"/>
  <c r="W269" i="43"/>
  <c r="Y269" i="43"/>
  <c r="AA269" i="43"/>
  <c r="AC269" i="43"/>
  <c r="AE269" i="43"/>
  <c r="AG269" i="43"/>
  <c r="AI269" i="43"/>
  <c r="AK269" i="43"/>
  <c r="AM269" i="43"/>
  <c r="AO269" i="43"/>
  <c r="AQ269" i="43"/>
  <c r="E270" i="43"/>
  <c r="G270" i="43"/>
  <c r="I270" i="43"/>
  <c r="K270" i="43"/>
  <c r="M270" i="43"/>
  <c r="O270" i="43"/>
  <c r="Q270" i="43"/>
  <c r="S270" i="43"/>
  <c r="U270" i="43"/>
  <c r="W270" i="43"/>
  <c r="Y270" i="43"/>
  <c r="AA270" i="43"/>
  <c r="AC270" i="43"/>
  <c r="AE270" i="43"/>
  <c r="AG270" i="43"/>
  <c r="AI270" i="43"/>
  <c r="AK270" i="43"/>
  <c r="AM270" i="43"/>
  <c r="AO270" i="43"/>
  <c r="AQ270" i="43"/>
  <c r="E271" i="43"/>
  <c r="G271" i="43"/>
  <c r="I271" i="43"/>
  <c r="K271" i="43"/>
  <c r="M271" i="43"/>
  <c r="O271" i="43"/>
  <c r="Q271" i="43"/>
  <c r="S271" i="43"/>
  <c r="U271" i="43"/>
  <c r="W271" i="43"/>
  <c r="Y271" i="43"/>
  <c r="AA271" i="43"/>
  <c r="AC271" i="43"/>
  <c r="AE271" i="43"/>
  <c r="AG271" i="43"/>
  <c r="AI271" i="43"/>
  <c r="AK271" i="43"/>
  <c r="AM271" i="43"/>
  <c r="AO271" i="43"/>
  <c r="AQ271" i="43"/>
  <c r="E272" i="43"/>
  <c r="G272" i="43"/>
  <c r="I272" i="43"/>
  <c r="K272" i="43"/>
  <c r="M272" i="43"/>
  <c r="O272" i="43"/>
  <c r="Q272" i="43"/>
  <c r="S272" i="43"/>
  <c r="U272" i="43"/>
  <c r="W272" i="43"/>
  <c r="Y272" i="43"/>
  <c r="AA272" i="43"/>
  <c r="AC272" i="43"/>
  <c r="AE272" i="43"/>
  <c r="AG272" i="43"/>
  <c r="AI272" i="43"/>
  <c r="AK272" i="43"/>
  <c r="AM272" i="43"/>
  <c r="AO272" i="43"/>
  <c r="AQ272" i="43"/>
  <c r="E273" i="43"/>
  <c r="G273" i="43"/>
  <c r="I273" i="43"/>
  <c r="K273" i="43"/>
  <c r="M273" i="43"/>
  <c r="O273" i="43"/>
  <c r="Q273" i="43"/>
  <c r="S273" i="43"/>
  <c r="U273" i="43"/>
  <c r="W273" i="43"/>
  <c r="Y273" i="43"/>
  <c r="AA273" i="43"/>
  <c r="AC273" i="43"/>
  <c r="AE273" i="43"/>
  <c r="AG273" i="43"/>
  <c r="AI273" i="43"/>
  <c r="AK273" i="43"/>
  <c r="AM273" i="43"/>
  <c r="AO273" i="43"/>
  <c r="AQ273" i="43"/>
  <c r="E274" i="43"/>
  <c r="G274" i="43"/>
  <c r="I274" i="43"/>
  <c r="K274" i="43"/>
  <c r="M274" i="43"/>
  <c r="O274" i="43"/>
  <c r="Q274" i="43"/>
  <c r="S274" i="43"/>
  <c r="U274" i="43"/>
  <c r="W274" i="43"/>
  <c r="Y274" i="43"/>
  <c r="AA274" i="43"/>
  <c r="AC274" i="43"/>
  <c r="AE274" i="43"/>
  <c r="AG274" i="43"/>
  <c r="AI274" i="43"/>
  <c r="AK274" i="43"/>
  <c r="AM274" i="43"/>
  <c r="AO274" i="43"/>
  <c r="AQ274" i="43"/>
  <c r="E275" i="43"/>
  <c r="G275" i="43"/>
  <c r="I275" i="43"/>
  <c r="K275" i="43"/>
  <c r="M275" i="43"/>
  <c r="O275" i="43"/>
  <c r="Q275" i="43"/>
  <c r="S275" i="43"/>
  <c r="U275" i="43"/>
  <c r="W275" i="43"/>
  <c r="Y275" i="43"/>
  <c r="AA275" i="43"/>
  <c r="AC275" i="43"/>
  <c r="AE275" i="43"/>
  <c r="AG275" i="43"/>
  <c r="AI275" i="43"/>
  <c r="AK275" i="43"/>
  <c r="AM275" i="43"/>
  <c r="AO275" i="43"/>
  <c r="AQ275" i="43"/>
  <c r="E276" i="43"/>
  <c r="G276" i="43"/>
  <c r="I276" i="43"/>
  <c r="K276" i="43"/>
  <c r="M276" i="43"/>
  <c r="O276" i="43"/>
  <c r="Q276" i="43"/>
  <c r="S276" i="43"/>
  <c r="U276" i="43"/>
  <c r="W276" i="43"/>
  <c r="Y276" i="43"/>
  <c r="AA276" i="43"/>
  <c r="AC276" i="43"/>
  <c r="AE276" i="43"/>
  <c r="AG276" i="43"/>
  <c r="AI276" i="43"/>
  <c r="AK276" i="43"/>
  <c r="AM276" i="43"/>
  <c r="AO276" i="43"/>
  <c r="AQ276" i="43"/>
  <c r="E277" i="43"/>
  <c r="G277" i="43"/>
  <c r="I277" i="43"/>
  <c r="K277" i="43"/>
  <c r="M277" i="43"/>
  <c r="O277" i="43"/>
  <c r="Q277" i="43"/>
  <c r="S277" i="43"/>
  <c r="U277" i="43"/>
  <c r="W277" i="43"/>
  <c r="Y277" i="43"/>
  <c r="AA277" i="43"/>
  <c r="AC277" i="43"/>
  <c r="AE277" i="43"/>
  <c r="AG277" i="43"/>
  <c r="AI277" i="43"/>
  <c r="AK277" i="43"/>
  <c r="AM277" i="43"/>
  <c r="AO277" i="43"/>
  <c r="AQ277" i="43"/>
  <c r="E278" i="43"/>
  <c r="G278" i="43"/>
  <c r="I278" i="43"/>
  <c r="K278" i="43"/>
  <c r="M278" i="43"/>
  <c r="O278" i="43"/>
  <c r="Q278" i="43"/>
  <c r="S278" i="43"/>
  <c r="U278" i="43"/>
  <c r="W278" i="43"/>
  <c r="Y278" i="43"/>
  <c r="AA278" i="43"/>
  <c r="AC278" i="43"/>
  <c r="AE278" i="43"/>
  <c r="AG278" i="43"/>
  <c r="AI278" i="43"/>
  <c r="AK278" i="43"/>
  <c r="AM278" i="43"/>
  <c r="AO278" i="43"/>
  <c r="AQ278" i="43"/>
  <c r="E279" i="43"/>
  <c r="G279" i="43"/>
  <c r="I279" i="43"/>
  <c r="K279" i="43"/>
  <c r="M279" i="43"/>
  <c r="O279" i="43"/>
  <c r="Q279" i="43"/>
  <c r="S279" i="43"/>
  <c r="U279" i="43"/>
  <c r="W279" i="43"/>
  <c r="Y279" i="43"/>
  <c r="AA279" i="43"/>
  <c r="AC279" i="43"/>
  <c r="AE279" i="43"/>
  <c r="AG279" i="43"/>
  <c r="AI279" i="43"/>
  <c r="AK279" i="43"/>
  <c r="AM279" i="43"/>
  <c r="AO279" i="43"/>
  <c r="AQ279" i="43"/>
  <c r="E280" i="43"/>
  <c r="G280" i="43"/>
  <c r="I280" i="43"/>
  <c r="K280" i="43"/>
  <c r="M280" i="43"/>
  <c r="O280" i="43"/>
  <c r="Q280" i="43"/>
  <c r="S280" i="43"/>
  <c r="U280" i="43"/>
  <c r="W280" i="43"/>
  <c r="Y280" i="43"/>
  <c r="AA280" i="43"/>
  <c r="AC280" i="43"/>
  <c r="AE280" i="43"/>
  <c r="AG280" i="43"/>
  <c r="AI280" i="43"/>
  <c r="AK280" i="43"/>
  <c r="AM280" i="43"/>
  <c r="AO280" i="43"/>
  <c r="AQ280" i="43"/>
  <c r="E281" i="43"/>
  <c r="G281" i="43"/>
  <c r="I281" i="43"/>
  <c r="K281" i="43"/>
  <c r="M281" i="43"/>
  <c r="O281" i="43"/>
  <c r="Q281" i="43"/>
  <c r="S281" i="43"/>
  <c r="U281" i="43"/>
  <c r="W281" i="43"/>
  <c r="Y281" i="43"/>
  <c r="AA281" i="43"/>
  <c r="AC281" i="43"/>
  <c r="AE281" i="43"/>
  <c r="AG281" i="43"/>
  <c r="AI281" i="43"/>
  <c r="AK281" i="43"/>
  <c r="AM281" i="43"/>
  <c r="AO281" i="43"/>
  <c r="AQ281" i="43"/>
  <c r="E282" i="43"/>
  <c r="G282" i="43"/>
  <c r="I282" i="43"/>
  <c r="K282" i="43"/>
  <c r="M282" i="43"/>
  <c r="O282" i="43"/>
  <c r="Q282" i="43"/>
  <c r="S282" i="43"/>
  <c r="U282" i="43"/>
  <c r="W282" i="43"/>
  <c r="Y282" i="43"/>
  <c r="AA282" i="43"/>
  <c r="AC282" i="43"/>
  <c r="AE282" i="43"/>
  <c r="AG282" i="43"/>
  <c r="AI282" i="43"/>
  <c r="AK282" i="43"/>
  <c r="AM282" i="43"/>
  <c r="AO282" i="43"/>
  <c r="AQ282" i="43"/>
  <c r="E283" i="43"/>
  <c r="G283" i="43"/>
  <c r="I283" i="43"/>
  <c r="K283" i="43"/>
  <c r="M283" i="43"/>
  <c r="O283" i="43"/>
  <c r="Q283" i="43"/>
  <c r="S283" i="43"/>
  <c r="U283" i="43"/>
  <c r="W283" i="43"/>
  <c r="Y283" i="43"/>
  <c r="AA283" i="43"/>
  <c r="AC283" i="43"/>
  <c r="AE283" i="43"/>
  <c r="AG283" i="43"/>
  <c r="AI283" i="43"/>
  <c r="AK283" i="43"/>
  <c r="AM283" i="43"/>
  <c r="AO283" i="43"/>
  <c r="AQ283" i="43"/>
  <c r="E284" i="43"/>
  <c r="G284" i="43"/>
  <c r="I284" i="43"/>
  <c r="K284" i="43"/>
  <c r="M284" i="43"/>
  <c r="O284" i="43"/>
  <c r="Q284" i="43"/>
  <c r="S284" i="43"/>
  <c r="U284" i="43"/>
  <c r="W284" i="43"/>
  <c r="Y284" i="43"/>
  <c r="AA284" i="43"/>
  <c r="AC284" i="43"/>
  <c r="AE284" i="43"/>
  <c r="AG284" i="43"/>
  <c r="AI284" i="43"/>
  <c r="AK284" i="43"/>
  <c r="AM284" i="43"/>
  <c r="AO284" i="43"/>
  <c r="AQ284" i="43"/>
  <c r="E285" i="43"/>
  <c r="G285" i="43"/>
  <c r="I285" i="43"/>
  <c r="K285" i="43"/>
  <c r="M285" i="43"/>
  <c r="O285" i="43"/>
  <c r="Q285" i="43"/>
  <c r="S285" i="43"/>
  <c r="U285" i="43"/>
  <c r="W285" i="43"/>
  <c r="Y285" i="43"/>
  <c r="AA285" i="43"/>
  <c r="AC285" i="43"/>
  <c r="AE285" i="43"/>
  <c r="AG285" i="43"/>
  <c r="AI285" i="43"/>
  <c r="AK285" i="43"/>
  <c r="AM285" i="43"/>
  <c r="AO285" i="43"/>
  <c r="AQ285" i="43"/>
  <c r="E286" i="43"/>
  <c r="G286" i="43"/>
  <c r="I286" i="43"/>
  <c r="K286" i="43"/>
  <c r="M286" i="43"/>
  <c r="O286" i="43"/>
  <c r="Q286" i="43"/>
  <c r="S286" i="43"/>
  <c r="U286" i="43"/>
  <c r="W286" i="43"/>
  <c r="Y286" i="43"/>
  <c r="AA286" i="43"/>
  <c r="AC286" i="43"/>
  <c r="AE286" i="43"/>
  <c r="AG286" i="43"/>
  <c r="AI286" i="43"/>
  <c r="AK286" i="43"/>
  <c r="AM286" i="43"/>
  <c r="AO286" i="43"/>
  <c r="AQ286" i="43"/>
  <c r="E287" i="43"/>
  <c r="G287" i="43"/>
  <c r="I287" i="43"/>
  <c r="K287" i="43"/>
  <c r="M287" i="43"/>
  <c r="O287" i="43"/>
  <c r="Q287" i="43"/>
  <c r="S287" i="43"/>
  <c r="U287" i="43"/>
  <c r="W287" i="43"/>
  <c r="Y287" i="43"/>
  <c r="AA287" i="43"/>
  <c r="AC287" i="43"/>
  <c r="AE287" i="43"/>
  <c r="AG287" i="43"/>
  <c r="AI287" i="43"/>
  <c r="AK287" i="43"/>
  <c r="AM287" i="43"/>
  <c r="AO287" i="43"/>
  <c r="AQ287" i="43"/>
  <c r="E288" i="43"/>
  <c r="G288" i="43"/>
  <c r="I288" i="43"/>
  <c r="K288" i="43"/>
  <c r="M288" i="43"/>
  <c r="O288" i="43"/>
  <c r="Q288" i="43"/>
  <c r="S288" i="43"/>
  <c r="U288" i="43"/>
  <c r="W288" i="43"/>
  <c r="Y288" i="43"/>
  <c r="AA288" i="43"/>
  <c r="AC288" i="43"/>
  <c r="AE288" i="43"/>
  <c r="AG288" i="43"/>
  <c r="AI288" i="43"/>
  <c r="AK288" i="43"/>
  <c r="AM288" i="43"/>
  <c r="AO288" i="43"/>
  <c r="AQ288" i="43"/>
  <c r="E289" i="43"/>
  <c r="G289" i="43"/>
  <c r="I289" i="43"/>
  <c r="K289" i="43"/>
  <c r="M289" i="43"/>
  <c r="O289" i="43"/>
  <c r="Q289" i="43"/>
  <c r="S289" i="43"/>
  <c r="U289" i="43"/>
  <c r="W289" i="43"/>
  <c r="Y289" i="43"/>
  <c r="AA289" i="43"/>
  <c r="AC289" i="43"/>
  <c r="AE289" i="43"/>
  <c r="AG289" i="43"/>
  <c r="AI289" i="43"/>
  <c r="AK289" i="43"/>
  <c r="AM289" i="43"/>
  <c r="AO289" i="43"/>
  <c r="AQ289" i="43"/>
  <c r="E290" i="43"/>
  <c r="G290" i="43"/>
  <c r="I290" i="43"/>
  <c r="K290" i="43"/>
  <c r="M290" i="43"/>
  <c r="O290" i="43"/>
  <c r="Q290" i="43"/>
  <c r="S290" i="43"/>
  <c r="U290" i="43"/>
  <c r="W290" i="43"/>
  <c r="Y290" i="43"/>
  <c r="AA290" i="43"/>
  <c r="AC290" i="43"/>
  <c r="AE290" i="43"/>
  <c r="AG290" i="43"/>
  <c r="AI290" i="43"/>
  <c r="AK290" i="43"/>
  <c r="AM290" i="43"/>
  <c r="AO290" i="43"/>
  <c r="AQ290" i="43"/>
  <c r="E291" i="43"/>
  <c r="G291" i="43"/>
  <c r="I291" i="43"/>
  <c r="K291" i="43"/>
  <c r="M291" i="43"/>
  <c r="O291" i="43"/>
  <c r="Q291" i="43"/>
  <c r="S291" i="43"/>
  <c r="U291" i="43"/>
  <c r="W291" i="43"/>
  <c r="Y291" i="43"/>
  <c r="AA291" i="43"/>
  <c r="AC291" i="43"/>
  <c r="AE291" i="43"/>
  <c r="AG291" i="43"/>
  <c r="AI291" i="43"/>
  <c r="AK291" i="43"/>
  <c r="AM291" i="43"/>
  <c r="AO291" i="43"/>
  <c r="AQ291" i="43"/>
  <c r="E292" i="43"/>
  <c r="G292" i="43"/>
  <c r="I292" i="43"/>
  <c r="K292" i="43"/>
  <c r="M292" i="43"/>
  <c r="O292" i="43"/>
  <c r="Q292" i="43"/>
  <c r="S292" i="43"/>
  <c r="U292" i="43"/>
  <c r="W292" i="43"/>
  <c r="Y292" i="43"/>
  <c r="AA292" i="43"/>
  <c r="AC292" i="43"/>
  <c r="AE292" i="43"/>
  <c r="AG292" i="43"/>
  <c r="AI292" i="43"/>
  <c r="AK292" i="43"/>
  <c r="AM292" i="43"/>
  <c r="AO292" i="43"/>
  <c r="AQ292" i="43"/>
  <c r="E293" i="43"/>
  <c r="G293" i="43"/>
  <c r="I293" i="43"/>
  <c r="K293" i="43"/>
  <c r="M293" i="43"/>
  <c r="O293" i="43"/>
  <c r="Q293" i="43"/>
  <c r="S293" i="43"/>
  <c r="U293" i="43"/>
  <c r="W293" i="43"/>
  <c r="Y293" i="43"/>
  <c r="AA293" i="43"/>
  <c r="AC293" i="43"/>
  <c r="AE293" i="43"/>
  <c r="AG293" i="43"/>
  <c r="AI293" i="43"/>
  <c r="AK293" i="43"/>
  <c r="AM293" i="43"/>
  <c r="AO293" i="43"/>
  <c r="AQ293" i="43"/>
  <c r="E294" i="43"/>
  <c r="G294" i="43"/>
  <c r="I294" i="43"/>
  <c r="K294" i="43"/>
  <c r="M294" i="43"/>
  <c r="O294" i="43"/>
  <c r="Q294" i="43"/>
  <c r="S294" i="43"/>
  <c r="U294" i="43"/>
  <c r="W294" i="43"/>
  <c r="Y294" i="43"/>
  <c r="AA294" i="43"/>
  <c r="AC294" i="43"/>
  <c r="AE294" i="43"/>
  <c r="AG294" i="43"/>
  <c r="AI294" i="43"/>
  <c r="AK294" i="43"/>
  <c r="AM294" i="43"/>
  <c r="AO294" i="43"/>
  <c r="AQ294" i="43"/>
  <c r="E295" i="43"/>
  <c r="G295" i="43"/>
  <c r="I295" i="43"/>
  <c r="K295" i="43"/>
  <c r="M295" i="43"/>
  <c r="O295" i="43"/>
  <c r="Q295" i="43"/>
  <c r="S295" i="43"/>
  <c r="U295" i="43"/>
  <c r="W295" i="43"/>
  <c r="Y295" i="43"/>
  <c r="AA295" i="43"/>
  <c r="AC295" i="43"/>
  <c r="AE295" i="43"/>
  <c r="AG295" i="43"/>
  <c r="AI295" i="43"/>
  <c r="AK295" i="43"/>
  <c r="AM295" i="43"/>
  <c r="AO295" i="43"/>
  <c r="AQ295" i="43"/>
  <c r="E296" i="43"/>
  <c r="G296" i="43"/>
  <c r="I296" i="43"/>
  <c r="K296" i="43"/>
  <c r="M296" i="43"/>
  <c r="O296" i="43"/>
  <c r="Q296" i="43"/>
  <c r="S296" i="43"/>
  <c r="U296" i="43"/>
  <c r="W296" i="43"/>
  <c r="Y296" i="43"/>
  <c r="AA296" i="43"/>
  <c r="AC296" i="43"/>
  <c r="AE296" i="43"/>
  <c r="AG296" i="43"/>
  <c r="AI296" i="43"/>
  <c r="AK296" i="43"/>
  <c r="AM296" i="43"/>
  <c r="AO296" i="43"/>
  <c r="AQ296" i="43"/>
  <c r="E297" i="43"/>
  <c r="G297" i="43"/>
  <c r="I297" i="43"/>
  <c r="K297" i="43"/>
  <c r="M297" i="43"/>
  <c r="O297" i="43"/>
  <c r="Q297" i="43"/>
  <c r="S297" i="43"/>
  <c r="U297" i="43"/>
  <c r="W297" i="43"/>
  <c r="Y297" i="43"/>
  <c r="AA297" i="43"/>
  <c r="AC297" i="43"/>
  <c r="AE297" i="43"/>
  <c r="AG297" i="43"/>
  <c r="AI297" i="43"/>
  <c r="AK297" i="43"/>
  <c r="AM297" i="43"/>
  <c r="AO297" i="43"/>
  <c r="AQ297" i="43"/>
  <c r="E298" i="43"/>
  <c r="G298" i="43"/>
  <c r="I298" i="43"/>
  <c r="K298" i="43"/>
  <c r="M298" i="43"/>
  <c r="O298" i="43"/>
  <c r="Q298" i="43"/>
  <c r="S298" i="43"/>
  <c r="U298" i="43"/>
  <c r="W298" i="43"/>
  <c r="Y298" i="43"/>
  <c r="AA298" i="43"/>
  <c r="AC298" i="43"/>
  <c r="AE298" i="43"/>
  <c r="AG298" i="43"/>
  <c r="AI298" i="43"/>
  <c r="AK298" i="43"/>
  <c r="AM298" i="43"/>
  <c r="AO298" i="43"/>
  <c r="AQ298" i="43"/>
  <c r="E299" i="43"/>
  <c r="G299" i="43"/>
  <c r="I299" i="43"/>
  <c r="K299" i="43"/>
  <c r="M299" i="43"/>
  <c r="O299" i="43"/>
  <c r="Q299" i="43"/>
  <c r="S299" i="43"/>
  <c r="U299" i="43"/>
  <c r="W299" i="43"/>
  <c r="Y299" i="43"/>
  <c r="AA299" i="43"/>
  <c r="AC299" i="43"/>
  <c r="AE299" i="43"/>
  <c r="AG299" i="43"/>
  <c r="AI299" i="43"/>
  <c r="AK299" i="43"/>
  <c r="AM299" i="43"/>
  <c r="AO299" i="43"/>
  <c r="AQ299" i="43"/>
  <c r="E300" i="43"/>
  <c r="G300" i="43"/>
  <c r="I300" i="43"/>
  <c r="K300" i="43"/>
  <c r="M300" i="43"/>
  <c r="O300" i="43"/>
  <c r="Q300" i="43"/>
  <c r="S300" i="43"/>
  <c r="U300" i="43"/>
  <c r="W300" i="43"/>
  <c r="Y300" i="43"/>
  <c r="AA300" i="43"/>
  <c r="AC300" i="43"/>
  <c r="AE300" i="43"/>
  <c r="AG300" i="43"/>
  <c r="AI300" i="43"/>
  <c r="AK300" i="43"/>
  <c r="AM300" i="43"/>
  <c r="AO300" i="43"/>
  <c r="AQ300" i="43"/>
  <c r="AO1" i="43"/>
  <c r="AO2" i="43" s="1"/>
  <c r="Y1" i="43"/>
  <c r="Y3" i="43" s="1"/>
  <c r="I1" i="43"/>
  <c r="I2" i="43" s="1"/>
  <c r="AM1" i="43"/>
  <c r="AM2" i="43" s="1"/>
  <c r="W1" i="43"/>
  <c r="W3" i="43" s="1"/>
  <c r="G1" i="43"/>
  <c r="G2" i="43" s="1"/>
  <c r="AK1" i="43"/>
  <c r="AK2" i="43" s="1"/>
  <c r="U1" i="43"/>
  <c r="U3" i="43" s="1"/>
  <c r="G23" i="43"/>
  <c r="E1" i="43"/>
  <c r="E2" i="43" s="1"/>
  <c r="AQ1" i="43"/>
  <c r="AQ2" i="43" s="1"/>
  <c r="S1" i="43"/>
  <c r="S2" i="43" s="1"/>
  <c r="AI23" i="43"/>
  <c r="AA23" i="43"/>
  <c r="AA1" i="43"/>
  <c r="AA2" i="43" s="1"/>
  <c r="S23" i="43"/>
  <c r="K23" i="43"/>
  <c r="K1" i="43"/>
  <c r="K2" i="43" s="1"/>
  <c r="AG1" i="43"/>
  <c r="AG3" i="43" s="1"/>
  <c r="Q1" i="43"/>
  <c r="Q2" i="43" s="1"/>
  <c r="AI1" i="43"/>
  <c r="AI3" i="43" s="1"/>
  <c r="AE1" i="43"/>
  <c r="AE2" i="43" s="1"/>
  <c r="O1" i="43"/>
  <c r="O3" i="43" s="1"/>
  <c r="AC1" i="43"/>
  <c r="AC3" i="43" s="1"/>
  <c r="M1" i="43"/>
  <c r="M3" i="43" s="1"/>
  <c r="C17" i="30"/>
  <c r="C15" i="30"/>
  <c r="C12" i="30"/>
  <c r="C6" i="30"/>
  <c r="E12" i="28"/>
  <c r="AQ300" i="42"/>
  <c r="AO300" i="42"/>
  <c r="AM300" i="42"/>
  <c r="AK300" i="42"/>
  <c r="AI300" i="42"/>
  <c r="AG300" i="42"/>
  <c r="AE300" i="42"/>
  <c r="AC300" i="42"/>
  <c r="AA300" i="42"/>
  <c r="Y300" i="42"/>
  <c r="W300" i="42"/>
  <c r="U300" i="42"/>
  <c r="S300" i="42"/>
  <c r="Q300" i="42"/>
  <c r="O300" i="42"/>
  <c r="M300" i="42"/>
  <c r="K300" i="42"/>
  <c r="I300" i="42"/>
  <c r="G300" i="42"/>
  <c r="E300" i="42"/>
  <c r="AQ299" i="42"/>
  <c r="AO299" i="42"/>
  <c r="AM299" i="42"/>
  <c r="AK299" i="42"/>
  <c r="AI299" i="42"/>
  <c r="AG299" i="42"/>
  <c r="AE299" i="42"/>
  <c r="AC299" i="42"/>
  <c r="AA299" i="42"/>
  <c r="Y299" i="42"/>
  <c r="W299" i="42"/>
  <c r="U299" i="42"/>
  <c r="S299" i="42"/>
  <c r="Q299" i="42"/>
  <c r="O299" i="42"/>
  <c r="M299" i="42"/>
  <c r="K299" i="42"/>
  <c r="I299" i="42"/>
  <c r="G299" i="42"/>
  <c r="E299" i="42"/>
  <c r="AQ298" i="42"/>
  <c r="AO298" i="42"/>
  <c r="AM298" i="42"/>
  <c r="AK298" i="42"/>
  <c r="AI298" i="42"/>
  <c r="AG298" i="42"/>
  <c r="AE298" i="42"/>
  <c r="AC298" i="42"/>
  <c r="AA298" i="42"/>
  <c r="Y298" i="42"/>
  <c r="W298" i="42"/>
  <c r="U298" i="42"/>
  <c r="S298" i="42"/>
  <c r="Q298" i="42"/>
  <c r="O298" i="42"/>
  <c r="M298" i="42"/>
  <c r="K298" i="42"/>
  <c r="I298" i="42"/>
  <c r="G298" i="42"/>
  <c r="E298" i="42"/>
  <c r="AQ297" i="42"/>
  <c r="AO297" i="42"/>
  <c r="AM297" i="42"/>
  <c r="AK297" i="42"/>
  <c r="AI297" i="42"/>
  <c r="AG297" i="42"/>
  <c r="AE297" i="42"/>
  <c r="AC297" i="42"/>
  <c r="AA297" i="42"/>
  <c r="Y297" i="42"/>
  <c r="W297" i="42"/>
  <c r="U297" i="42"/>
  <c r="S297" i="42"/>
  <c r="Q297" i="42"/>
  <c r="O297" i="42"/>
  <c r="M297" i="42"/>
  <c r="K297" i="42"/>
  <c r="I297" i="42"/>
  <c r="G297" i="42"/>
  <c r="E297" i="42"/>
  <c r="AQ296" i="42"/>
  <c r="AO296" i="42"/>
  <c r="AM296" i="42"/>
  <c r="AK296" i="42"/>
  <c r="AI296" i="42"/>
  <c r="AG296" i="42"/>
  <c r="AE296" i="42"/>
  <c r="AC296" i="42"/>
  <c r="AA296" i="42"/>
  <c r="Y296" i="42"/>
  <c r="W296" i="42"/>
  <c r="U296" i="42"/>
  <c r="S296" i="42"/>
  <c r="Q296" i="42"/>
  <c r="O296" i="42"/>
  <c r="M296" i="42"/>
  <c r="K296" i="42"/>
  <c r="I296" i="42"/>
  <c r="G296" i="42"/>
  <c r="E296" i="42"/>
  <c r="AQ295" i="42"/>
  <c r="AO295" i="42"/>
  <c r="AM295" i="42"/>
  <c r="AK295" i="42"/>
  <c r="AI295" i="42"/>
  <c r="AG295" i="42"/>
  <c r="AE295" i="42"/>
  <c r="AC295" i="42"/>
  <c r="AA295" i="42"/>
  <c r="Y295" i="42"/>
  <c r="W295" i="42"/>
  <c r="U295" i="42"/>
  <c r="S295" i="42"/>
  <c r="Q295" i="42"/>
  <c r="O295" i="42"/>
  <c r="M295" i="42"/>
  <c r="K295" i="42"/>
  <c r="I295" i="42"/>
  <c r="G295" i="42"/>
  <c r="E295" i="42"/>
  <c r="AQ294" i="42"/>
  <c r="AO294" i="42"/>
  <c r="AM294" i="42"/>
  <c r="AK294" i="42"/>
  <c r="AI294" i="42"/>
  <c r="AG294" i="42"/>
  <c r="AE294" i="42"/>
  <c r="AC294" i="42"/>
  <c r="AA294" i="42"/>
  <c r="Y294" i="42"/>
  <c r="W294" i="42"/>
  <c r="U294" i="42"/>
  <c r="S294" i="42"/>
  <c r="Q294" i="42"/>
  <c r="O294" i="42"/>
  <c r="M294" i="42"/>
  <c r="K294" i="42"/>
  <c r="I294" i="42"/>
  <c r="G294" i="42"/>
  <c r="E294" i="42"/>
  <c r="AQ293" i="42"/>
  <c r="AO293" i="42"/>
  <c r="AM293" i="42"/>
  <c r="AK293" i="42"/>
  <c r="AI293" i="42"/>
  <c r="AG293" i="42"/>
  <c r="AE293" i="42"/>
  <c r="AC293" i="42"/>
  <c r="AA293" i="42"/>
  <c r="Y293" i="42"/>
  <c r="W293" i="42"/>
  <c r="U293" i="42"/>
  <c r="S293" i="42"/>
  <c r="Q293" i="42"/>
  <c r="O293" i="42"/>
  <c r="M293" i="42"/>
  <c r="K293" i="42"/>
  <c r="I293" i="42"/>
  <c r="G293" i="42"/>
  <c r="E293" i="42"/>
  <c r="AQ292" i="42"/>
  <c r="AO292" i="42"/>
  <c r="AM292" i="42"/>
  <c r="AK292" i="42"/>
  <c r="AI292" i="42"/>
  <c r="AG292" i="42"/>
  <c r="AE292" i="42"/>
  <c r="AC292" i="42"/>
  <c r="AA292" i="42"/>
  <c r="Y292" i="42"/>
  <c r="W292" i="42"/>
  <c r="U292" i="42"/>
  <c r="S292" i="42"/>
  <c r="Q292" i="42"/>
  <c r="O292" i="42"/>
  <c r="M292" i="42"/>
  <c r="K292" i="42"/>
  <c r="I292" i="42"/>
  <c r="G292" i="42"/>
  <c r="E292" i="42"/>
  <c r="AQ291" i="42"/>
  <c r="AO291" i="42"/>
  <c r="AM291" i="42"/>
  <c r="AK291" i="42"/>
  <c r="AI291" i="42"/>
  <c r="AG291" i="42"/>
  <c r="AE291" i="42"/>
  <c r="AC291" i="42"/>
  <c r="AA291" i="42"/>
  <c r="Y291" i="42"/>
  <c r="W291" i="42"/>
  <c r="U291" i="42"/>
  <c r="S291" i="42"/>
  <c r="Q291" i="42"/>
  <c r="O291" i="42"/>
  <c r="M291" i="42"/>
  <c r="K291" i="42"/>
  <c r="I291" i="42"/>
  <c r="G291" i="42"/>
  <c r="E291" i="42"/>
  <c r="AQ290" i="42"/>
  <c r="AO290" i="42"/>
  <c r="AM290" i="42"/>
  <c r="AK290" i="42"/>
  <c r="AI290" i="42"/>
  <c r="AG290" i="42"/>
  <c r="AE290" i="42"/>
  <c r="AC290" i="42"/>
  <c r="AA290" i="42"/>
  <c r="Y290" i="42"/>
  <c r="W290" i="42"/>
  <c r="U290" i="42"/>
  <c r="S290" i="42"/>
  <c r="Q290" i="42"/>
  <c r="O290" i="42"/>
  <c r="M290" i="42"/>
  <c r="K290" i="42"/>
  <c r="I290" i="42"/>
  <c r="G290" i="42"/>
  <c r="E290" i="42"/>
  <c r="AQ289" i="42"/>
  <c r="AO289" i="42"/>
  <c r="AM289" i="42"/>
  <c r="AK289" i="42"/>
  <c r="AI289" i="42"/>
  <c r="AG289" i="42"/>
  <c r="AE289" i="42"/>
  <c r="AC289" i="42"/>
  <c r="AA289" i="42"/>
  <c r="Y289" i="42"/>
  <c r="W289" i="42"/>
  <c r="U289" i="42"/>
  <c r="S289" i="42"/>
  <c r="Q289" i="42"/>
  <c r="O289" i="42"/>
  <c r="M289" i="42"/>
  <c r="K289" i="42"/>
  <c r="I289" i="42"/>
  <c r="G289" i="42"/>
  <c r="E289" i="42"/>
  <c r="AQ288" i="42"/>
  <c r="AO288" i="42"/>
  <c r="AM288" i="42"/>
  <c r="AK288" i="42"/>
  <c r="AI288" i="42"/>
  <c r="AG288" i="42"/>
  <c r="AE288" i="42"/>
  <c r="AC288" i="42"/>
  <c r="AA288" i="42"/>
  <c r="Y288" i="42"/>
  <c r="W288" i="42"/>
  <c r="U288" i="42"/>
  <c r="S288" i="42"/>
  <c r="Q288" i="42"/>
  <c r="O288" i="42"/>
  <c r="M288" i="42"/>
  <c r="K288" i="42"/>
  <c r="I288" i="42"/>
  <c r="G288" i="42"/>
  <c r="E288" i="42"/>
  <c r="AQ287" i="42"/>
  <c r="AO287" i="42"/>
  <c r="AM287" i="42"/>
  <c r="AK287" i="42"/>
  <c r="AI287" i="42"/>
  <c r="AG287" i="42"/>
  <c r="AE287" i="42"/>
  <c r="AC287" i="42"/>
  <c r="AA287" i="42"/>
  <c r="Y287" i="42"/>
  <c r="W287" i="42"/>
  <c r="U287" i="42"/>
  <c r="S287" i="42"/>
  <c r="Q287" i="42"/>
  <c r="O287" i="42"/>
  <c r="M287" i="42"/>
  <c r="K287" i="42"/>
  <c r="I287" i="42"/>
  <c r="G287" i="42"/>
  <c r="E287" i="42"/>
  <c r="AQ286" i="42"/>
  <c r="AO286" i="42"/>
  <c r="AM286" i="42"/>
  <c r="AK286" i="42"/>
  <c r="AI286" i="42"/>
  <c r="AG286" i="42"/>
  <c r="AE286" i="42"/>
  <c r="AC286" i="42"/>
  <c r="AA286" i="42"/>
  <c r="Y286" i="42"/>
  <c r="W286" i="42"/>
  <c r="U286" i="42"/>
  <c r="S286" i="42"/>
  <c r="Q286" i="42"/>
  <c r="O286" i="42"/>
  <c r="M286" i="42"/>
  <c r="K286" i="42"/>
  <c r="I286" i="42"/>
  <c r="G286" i="42"/>
  <c r="E286" i="42"/>
  <c r="AQ285" i="42"/>
  <c r="AO285" i="42"/>
  <c r="AM285" i="42"/>
  <c r="AK285" i="42"/>
  <c r="AI285" i="42"/>
  <c r="AG285" i="42"/>
  <c r="AE285" i="42"/>
  <c r="AC285" i="42"/>
  <c r="AA285" i="42"/>
  <c r="Y285" i="42"/>
  <c r="W285" i="42"/>
  <c r="U285" i="42"/>
  <c r="S285" i="42"/>
  <c r="Q285" i="42"/>
  <c r="O285" i="42"/>
  <c r="M285" i="42"/>
  <c r="K285" i="42"/>
  <c r="I285" i="42"/>
  <c r="G285" i="42"/>
  <c r="E285" i="42"/>
  <c r="AQ284" i="42"/>
  <c r="AO284" i="42"/>
  <c r="AM284" i="42"/>
  <c r="AK284" i="42"/>
  <c r="AI284" i="42"/>
  <c r="AG284" i="42"/>
  <c r="AE284" i="42"/>
  <c r="AC284" i="42"/>
  <c r="AA284" i="42"/>
  <c r="Y284" i="42"/>
  <c r="W284" i="42"/>
  <c r="U284" i="42"/>
  <c r="S284" i="42"/>
  <c r="Q284" i="42"/>
  <c r="O284" i="42"/>
  <c r="M284" i="42"/>
  <c r="K284" i="42"/>
  <c r="I284" i="42"/>
  <c r="G284" i="42"/>
  <c r="E284" i="42"/>
  <c r="AQ283" i="42"/>
  <c r="AO283" i="42"/>
  <c r="AM283" i="42"/>
  <c r="AK283" i="42"/>
  <c r="AI283" i="42"/>
  <c r="AG283" i="42"/>
  <c r="AE283" i="42"/>
  <c r="AC283" i="42"/>
  <c r="AA283" i="42"/>
  <c r="Y283" i="42"/>
  <c r="W283" i="42"/>
  <c r="U283" i="42"/>
  <c r="S283" i="42"/>
  <c r="Q283" i="42"/>
  <c r="O283" i="42"/>
  <c r="M283" i="42"/>
  <c r="K283" i="42"/>
  <c r="I283" i="42"/>
  <c r="G283" i="42"/>
  <c r="E283" i="42"/>
  <c r="AQ282" i="42"/>
  <c r="AO282" i="42"/>
  <c r="AM282" i="42"/>
  <c r="AK282" i="42"/>
  <c r="AI282" i="42"/>
  <c r="AG282" i="42"/>
  <c r="AE282" i="42"/>
  <c r="AC282" i="42"/>
  <c r="AA282" i="42"/>
  <c r="Y282" i="42"/>
  <c r="W282" i="42"/>
  <c r="U282" i="42"/>
  <c r="S282" i="42"/>
  <c r="Q282" i="42"/>
  <c r="O282" i="42"/>
  <c r="M282" i="42"/>
  <c r="K282" i="42"/>
  <c r="I282" i="42"/>
  <c r="G282" i="42"/>
  <c r="E282" i="42"/>
  <c r="AQ281" i="42"/>
  <c r="AO281" i="42"/>
  <c r="AM281" i="42"/>
  <c r="AK281" i="42"/>
  <c r="AI281" i="42"/>
  <c r="AG281" i="42"/>
  <c r="AE281" i="42"/>
  <c r="AC281" i="42"/>
  <c r="AA281" i="42"/>
  <c r="Y281" i="42"/>
  <c r="W281" i="42"/>
  <c r="U281" i="42"/>
  <c r="S281" i="42"/>
  <c r="Q281" i="42"/>
  <c r="O281" i="42"/>
  <c r="M281" i="42"/>
  <c r="K281" i="42"/>
  <c r="I281" i="42"/>
  <c r="G281" i="42"/>
  <c r="E281" i="42"/>
  <c r="AQ280" i="42"/>
  <c r="AO280" i="42"/>
  <c r="AM280" i="42"/>
  <c r="AK280" i="42"/>
  <c r="AI280" i="42"/>
  <c r="AG280" i="42"/>
  <c r="AE280" i="42"/>
  <c r="AC280" i="42"/>
  <c r="AA280" i="42"/>
  <c r="Y280" i="42"/>
  <c r="W280" i="42"/>
  <c r="U280" i="42"/>
  <c r="S280" i="42"/>
  <c r="Q280" i="42"/>
  <c r="O280" i="42"/>
  <c r="M280" i="42"/>
  <c r="K280" i="42"/>
  <c r="I280" i="42"/>
  <c r="G280" i="42"/>
  <c r="E280" i="42"/>
  <c r="AQ279" i="42"/>
  <c r="AO279" i="42"/>
  <c r="AM279" i="42"/>
  <c r="AK279" i="42"/>
  <c r="AI279" i="42"/>
  <c r="AG279" i="42"/>
  <c r="AE279" i="42"/>
  <c r="AC279" i="42"/>
  <c r="AA279" i="42"/>
  <c r="Y279" i="42"/>
  <c r="W279" i="42"/>
  <c r="U279" i="42"/>
  <c r="S279" i="42"/>
  <c r="Q279" i="42"/>
  <c r="O279" i="42"/>
  <c r="M279" i="42"/>
  <c r="K279" i="42"/>
  <c r="I279" i="42"/>
  <c r="G279" i="42"/>
  <c r="E279" i="42"/>
  <c r="AQ278" i="42"/>
  <c r="AO278" i="42"/>
  <c r="AM278" i="42"/>
  <c r="AK278" i="42"/>
  <c r="AI278" i="42"/>
  <c r="AG278" i="42"/>
  <c r="AE278" i="42"/>
  <c r="AC278" i="42"/>
  <c r="AA278" i="42"/>
  <c r="Y278" i="42"/>
  <c r="W278" i="42"/>
  <c r="U278" i="42"/>
  <c r="S278" i="42"/>
  <c r="Q278" i="42"/>
  <c r="O278" i="42"/>
  <c r="M278" i="42"/>
  <c r="K278" i="42"/>
  <c r="I278" i="42"/>
  <c r="G278" i="42"/>
  <c r="E278" i="42"/>
  <c r="AQ277" i="42"/>
  <c r="AO277" i="42"/>
  <c r="AM277" i="42"/>
  <c r="AK277" i="42"/>
  <c r="AI277" i="42"/>
  <c r="AG277" i="42"/>
  <c r="AE277" i="42"/>
  <c r="AC277" i="42"/>
  <c r="AA277" i="42"/>
  <c r="Y277" i="42"/>
  <c r="W277" i="42"/>
  <c r="U277" i="42"/>
  <c r="S277" i="42"/>
  <c r="Q277" i="42"/>
  <c r="O277" i="42"/>
  <c r="M277" i="42"/>
  <c r="K277" i="42"/>
  <c r="I277" i="42"/>
  <c r="G277" i="42"/>
  <c r="E277" i="42"/>
  <c r="AQ276" i="42"/>
  <c r="AO276" i="42"/>
  <c r="AM276" i="42"/>
  <c r="AK276" i="42"/>
  <c r="AI276" i="42"/>
  <c r="AG276" i="42"/>
  <c r="AE276" i="42"/>
  <c r="AC276" i="42"/>
  <c r="AA276" i="42"/>
  <c r="Y276" i="42"/>
  <c r="W276" i="42"/>
  <c r="U276" i="42"/>
  <c r="S276" i="42"/>
  <c r="Q276" i="42"/>
  <c r="O276" i="42"/>
  <c r="M276" i="42"/>
  <c r="K276" i="42"/>
  <c r="I276" i="42"/>
  <c r="G276" i="42"/>
  <c r="E276" i="42"/>
  <c r="AQ275" i="42"/>
  <c r="AO275" i="42"/>
  <c r="AM275" i="42"/>
  <c r="AK275" i="42"/>
  <c r="AI275" i="42"/>
  <c r="AG275" i="42"/>
  <c r="AE275" i="42"/>
  <c r="AC275" i="42"/>
  <c r="AA275" i="42"/>
  <c r="Y275" i="42"/>
  <c r="W275" i="42"/>
  <c r="U275" i="42"/>
  <c r="S275" i="42"/>
  <c r="Q275" i="42"/>
  <c r="O275" i="42"/>
  <c r="M275" i="42"/>
  <c r="K275" i="42"/>
  <c r="I275" i="42"/>
  <c r="G275" i="42"/>
  <c r="E275" i="42"/>
  <c r="AQ274" i="42"/>
  <c r="AO274" i="42"/>
  <c r="AM274" i="42"/>
  <c r="AK274" i="42"/>
  <c r="AI274" i="42"/>
  <c r="AG274" i="42"/>
  <c r="AE274" i="42"/>
  <c r="AC274" i="42"/>
  <c r="AA274" i="42"/>
  <c r="Y274" i="42"/>
  <c r="W274" i="42"/>
  <c r="U274" i="42"/>
  <c r="S274" i="42"/>
  <c r="Q274" i="42"/>
  <c r="O274" i="42"/>
  <c r="M274" i="42"/>
  <c r="K274" i="42"/>
  <c r="I274" i="42"/>
  <c r="G274" i="42"/>
  <c r="E274" i="42"/>
  <c r="AQ273" i="42"/>
  <c r="AO273" i="42"/>
  <c r="AM273" i="42"/>
  <c r="AK273" i="42"/>
  <c r="AI273" i="42"/>
  <c r="AG273" i="42"/>
  <c r="AE273" i="42"/>
  <c r="AC273" i="42"/>
  <c r="AA273" i="42"/>
  <c r="Y273" i="42"/>
  <c r="W273" i="42"/>
  <c r="U273" i="42"/>
  <c r="S273" i="42"/>
  <c r="Q273" i="42"/>
  <c r="O273" i="42"/>
  <c r="M273" i="42"/>
  <c r="K273" i="42"/>
  <c r="I273" i="42"/>
  <c r="G273" i="42"/>
  <c r="E273" i="42"/>
  <c r="AQ272" i="42"/>
  <c r="AO272" i="42"/>
  <c r="AM272" i="42"/>
  <c r="AK272" i="42"/>
  <c r="AI272" i="42"/>
  <c r="AG272" i="42"/>
  <c r="AE272" i="42"/>
  <c r="AC272" i="42"/>
  <c r="AA272" i="42"/>
  <c r="Y272" i="42"/>
  <c r="W272" i="42"/>
  <c r="U272" i="42"/>
  <c r="S272" i="42"/>
  <c r="Q272" i="42"/>
  <c r="O272" i="42"/>
  <c r="M272" i="42"/>
  <c r="K272" i="42"/>
  <c r="I272" i="42"/>
  <c r="G272" i="42"/>
  <c r="E272" i="42"/>
  <c r="AQ271" i="42"/>
  <c r="AO271" i="42"/>
  <c r="AM271" i="42"/>
  <c r="AK271" i="42"/>
  <c r="AI271" i="42"/>
  <c r="AG271" i="42"/>
  <c r="AE271" i="42"/>
  <c r="AC271" i="42"/>
  <c r="AA271" i="42"/>
  <c r="Y271" i="42"/>
  <c r="W271" i="42"/>
  <c r="U271" i="42"/>
  <c r="S271" i="42"/>
  <c r="Q271" i="42"/>
  <c r="O271" i="42"/>
  <c r="M271" i="42"/>
  <c r="K271" i="42"/>
  <c r="I271" i="42"/>
  <c r="G271" i="42"/>
  <c r="E271" i="42"/>
  <c r="AQ270" i="42"/>
  <c r="AO270" i="42"/>
  <c r="AM270" i="42"/>
  <c r="AK270" i="42"/>
  <c r="AI270" i="42"/>
  <c r="AG270" i="42"/>
  <c r="AE270" i="42"/>
  <c r="AC270" i="42"/>
  <c r="AA270" i="42"/>
  <c r="Y270" i="42"/>
  <c r="W270" i="42"/>
  <c r="U270" i="42"/>
  <c r="S270" i="42"/>
  <c r="Q270" i="42"/>
  <c r="O270" i="42"/>
  <c r="M270" i="42"/>
  <c r="K270" i="42"/>
  <c r="I270" i="42"/>
  <c r="G270" i="42"/>
  <c r="E270" i="42"/>
  <c r="AQ269" i="42"/>
  <c r="AO269" i="42"/>
  <c r="AM269" i="42"/>
  <c r="AK269" i="42"/>
  <c r="AI269" i="42"/>
  <c r="AG269" i="42"/>
  <c r="AE269" i="42"/>
  <c r="AC269" i="42"/>
  <c r="AA269" i="42"/>
  <c r="Y269" i="42"/>
  <c r="W269" i="42"/>
  <c r="U269" i="42"/>
  <c r="S269" i="42"/>
  <c r="Q269" i="42"/>
  <c r="O269" i="42"/>
  <c r="M269" i="42"/>
  <c r="K269" i="42"/>
  <c r="I269" i="42"/>
  <c r="G269" i="42"/>
  <c r="E269" i="42"/>
  <c r="AQ268" i="42"/>
  <c r="AO268" i="42"/>
  <c r="AM268" i="42"/>
  <c r="AK268" i="42"/>
  <c r="AI268" i="42"/>
  <c r="AG268" i="42"/>
  <c r="AE268" i="42"/>
  <c r="AC268" i="42"/>
  <c r="AA268" i="42"/>
  <c r="Y268" i="42"/>
  <c r="W268" i="42"/>
  <c r="U268" i="42"/>
  <c r="S268" i="42"/>
  <c r="Q268" i="42"/>
  <c r="O268" i="42"/>
  <c r="M268" i="42"/>
  <c r="K268" i="42"/>
  <c r="I268" i="42"/>
  <c r="G268" i="42"/>
  <c r="E268" i="42"/>
  <c r="AQ267" i="42"/>
  <c r="AO267" i="42"/>
  <c r="AM267" i="42"/>
  <c r="AK267" i="42"/>
  <c r="AI267" i="42"/>
  <c r="AG267" i="42"/>
  <c r="AE267" i="42"/>
  <c r="AC267" i="42"/>
  <c r="AA267" i="42"/>
  <c r="Y267" i="42"/>
  <c r="W267" i="42"/>
  <c r="U267" i="42"/>
  <c r="S267" i="42"/>
  <c r="Q267" i="42"/>
  <c r="O267" i="42"/>
  <c r="M267" i="42"/>
  <c r="K267" i="42"/>
  <c r="I267" i="42"/>
  <c r="G267" i="42"/>
  <c r="E267" i="42"/>
  <c r="AQ266" i="42"/>
  <c r="AO266" i="42"/>
  <c r="AM266" i="42"/>
  <c r="AK266" i="42"/>
  <c r="AI266" i="42"/>
  <c r="AG266" i="42"/>
  <c r="AE266" i="42"/>
  <c r="AC266" i="42"/>
  <c r="AA266" i="42"/>
  <c r="Y266" i="42"/>
  <c r="W266" i="42"/>
  <c r="U266" i="42"/>
  <c r="S266" i="42"/>
  <c r="Q266" i="42"/>
  <c r="O266" i="42"/>
  <c r="M266" i="42"/>
  <c r="K266" i="42"/>
  <c r="I266" i="42"/>
  <c r="G266" i="42"/>
  <c r="E266" i="42"/>
  <c r="AQ265" i="42"/>
  <c r="AO265" i="42"/>
  <c r="AM265" i="42"/>
  <c r="AK265" i="42"/>
  <c r="AI265" i="42"/>
  <c r="AG265" i="42"/>
  <c r="AE265" i="42"/>
  <c r="AC265" i="42"/>
  <c r="AA265" i="42"/>
  <c r="Y265" i="42"/>
  <c r="W265" i="42"/>
  <c r="U265" i="42"/>
  <c r="S265" i="42"/>
  <c r="Q265" i="42"/>
  <c r="O265" i="42"/>
  <c r="M265" i="42"/>
  <c r="K265" i="42"/>
  <c r="I265" i="42"/>
  <c r="G265" i="42"/>
  <c r="E265" i="42"/>
  <c r="AQ264" i="42"/>
  <c r="AO264" i="42"/>
  <c r="AM264" i="42"/>
  <c r="AK264" i="42"/>
  <c r="AI264" i="42"/>
  <c r="AG264" i="42"/>
  <c r="AE264" i="42"/>
  <c r="AC264" i="42"/>
  <c r="AA264" i="42"/>
  <c r="Y264" i="42"/>
  <c r="W264" i="42"/>
  <c r="U264" i="42"/>
  <c r="S264" i="42"/>
  <c r="Q264" i="42"/>
  <c r="O264" i="42"/>
  <c r="M264" i="42"/>
  <c r="K264" i="42"/>
  <c r="I264" i="42"/>
  <c r="G264" i="42"/>
  <c r="E264" i="42"/>
  <c r="AQ263" i="42"/>
  <c r="AO263" i="42"/>
  <c r="AM263" i="42"/>
  <c r="AK263" i="42"/>
  <c r="AI263" i="42"/>
  <c r="AG263" i="42"/>
  <c r="AE263" i="42"/>
  <c r="AC263" i="42"/>
  <c r="AA263" i="42"/>
  <c r="Y263" i="42"/>
  <c r="W263" i="42"/>
  <c r="U263" i="42"/>
  <c r="S263" i="42"/>
  <c r="Q263" i="42"/>
  <c r="O263" i="42"/>
  <c r="M263" i="42"/>
  <c r="K263" i="42"/>
  <c r="I263" i="42"/>
  <c r="G263" i="42"/>
  <c r="E263" i="42"/>
  <c r="AQ262" i="42"/>
  <c r="AO262" i="42"/>
  <c r="AM262" i="42"/>
  <c r="AK262" i="42"/>
  <c r="AI262" i="42"/>
  <c r="AG262" i="42"/>
  <c r="AE262" i="42"/>
  <c r="AC262" i="42"/>
  <c r="AA262" i="42"/>
  <c r="Y262" i="42"/>
  <c r="W262" i="42"/>
  <c r="U262" i="42"/>
  <c r="S262" i="42"/>
  <c r="Q262" i="42"/>
  <c r="O262" i="42"/>
  <c r="M262" i="42"/>
  <c r="K262" i="42"/>
  <c r="I262" i="42"/>
  <c r="G262" i="42"/>
  <c r="E262" i="42"/>
  <c r="AQ261" i="42"/>
  <c r="AO261" i="42"/>
  <c r="AM261" i="42"/>
  <c r="AK261" i="42"/>
  <c r="AI261" i="42"/>
  <c r="AG261" i="42"/>
  <c r="AE261" i="42"/>
  <c r="AC261" i="42"/>
  <c r="AA261" i="42"/>
  <c r="Y261" i="42"/>
  <c r="W261" i="42"/>
  <c r="U261" i="42"/>
  <c r="S261" i="42"/>
  <c r="Q261" i="42"/>
  <c r="O261" i="42"/>
  <c r="M261" i="42"/>
  <c r="K261" i="42"/>
  <c r="I261" i="42"/>
  <c r="G261" i="42"/>
  <c r="E261" i="42"/>
  <c r="AQ260" i="42"/>
  <c r="AO260" i="42"/>
  <c r="AM260" i="42"/>
  <c r="AK260" i="42"/>
  <c r="AI260" i="42"/>
  <c r="AG260" i="42"/>
  <c r="AE260" i="42"/>
  <c r="AC260" i="42"/>
  <c r="AA260" i="42"/>
  <c r="Y260" i="42"/>
  <c r="W260" i="42"/>
  <c r="U260" i="42"/>
  <c r="S260" i="42"/>
  <c r="Q260" i="42"/>
  <c r="O260" i="42"/>
  <c r="M260" i="42"/>
  <c r="K260" i="42"/>
  <c r="I260" i="42"/>
  <c r="G260" i="42"/>
  <c r="E260" i="42"/>
  <c r="AQ259" i="42"/>
  <c r="AO259" i="42"/>
  <c r="AM259" i="42"/>
  <c r="AK259" i="42"/>
  <c r="AI259" i="42"/>
  <c r="AG259" i="42"/>
  <c r="AE259" i="42"/>
  <c r="AC259" i="42"/>
  <c r="AA259" i="42"/>
  <c r="Y259" i="42"/>
  <c r="W259" i="42"/>
  <c r="U259" i="42"/>
  <c r="S259" i="42"/>
  <c r="Q259" i="42"/>
  <c r="O259" i="42"/>
  <c r="M259" i="42"/>
  <c r="K259" i="42"/>
  <c r="I259" i="42"/>
  <c r="G259" i="42"/>
  <c r="E259" i="42"/>
  <c r="AQ258" i="42"/>
  <c r="AO258" i="42"/>
  <c r="AM258" i="42"/>
  <c r="AK258" i="42"/>
  <c r="AI258" i="42"/>
  <c r="AG258" i="42"/>
  <c r="AE258" i="42"/>
  <c r="AC258" i="42"/>
  <c r="AA258" i="42"/>
  <c r="Y258" i="42"/>
  <c r="W258" i="42"/>
  <c r="U258" i="42"/>
  <c r="S258" i="42"/>
  <c r="Q258" i="42"/>
  <c r="O258" i="42"/>
  <c r="M258" i="42"/>
  <c r="K258" i="42"/>
  <c r="I258" i="42"/>
  <c r="G258" i="42"/>
  <c r="E258" i="42"/>
  <c r="AQ257" i="42"/>
  <c r="AO257" i="42"/>
  <c r="AM257" i="42"/>
  <c r="AK257" i="42"/>
  <c r="AI257" i="42"/>
  <c r="AG257" i="42"/>
  <c r="AE257" i="42"/>
  <c r="AC257" i="42"/>
  <c r="AA257" i="42"/>
  <c r="Y257" i="42"/>
  <c r="W257" i="42"/>
  <c r="U257" i="42"/>
  <c r="S257" i="42"/>
  <c r="Q257" i="42"/>
  <c r="O257" i="42"/>
  <c r="M257" i="42"/>
  <c r="K257" i="42"/>
  <c r="I257" i="42"/>
  <c r="G257" i="42"/>
  <c r="E257" i="42"/>
  <c r="AQ256" i="42"/>
  <c r="AO256" i="42"/>
  <c r="AM256" i="42"/>
  <c r="AK256" i="42"/>
  <c r="AI256" i="42"/>
  <c r="AG256" i="42"/>
  <c r="AE256" i="42"/>
  <c r="AC256" i="42"/>
  <c r="AA256" i="42"/>
  <c r="Y256" i="42"/>
  <c r="W256" i="42"/>
  <c r="U256" i="42"/>
  <c r="S256" i="42"/>
  <c r="Q256" i="42"/>
  <c r="O256" i="42"/>
  <c r="M256" i="42"/>
  <c r="K256" i="42"/>
  <c r="I256" i="42"/>
  <c r="G256" i="42"/>
  <c r="E256" i="42"/>
  <c r="AQ255" i="42"/>
  <c r="AO255" i="42"/>
  <c r="AM255" i="42"/>
  <c r="AK255" i="42"/>
  <c r="AI255" i="42"/>
  <c r="AG255" i="42"/>
  <c r="AE255" i="42"/>
  <c r="AC255" i="42"/>
  <c r="AA255" i="42"/>
  <c r="Y255" i="42"/>
  <c r="W255" i="42"/>
  <c r="U255" i="42"/>
  <c r="S255" i="42"/>
  <c r="Q255" i="42"/>
  <c r="O255" i="42"/>
  <c r="M255" i="42"/>
  <c r="K255" i="42"/>
  <c r="I255" i="42"/>
  <c r="G255" i="42"/>
  <c r="E255" i="42"/>
  <c r="AQ254" i="42"/>
  <c r="AO254" i="42"/>
  <c r="AM254" i="42"/>
  <c r="AK254" i="42"/>
  <c r="AI254" i="42"/>
  <c r="AG254" i="42"/>
  <c r="AE254" i="42"/>
  <c r="AC254" i="42"/>
  <c r="AA254" i="42"/>
  <c r="Y254" i="42"/>
  <c r="W254" i="42"/>
  <c r="U254" i="42"/>
  <c r="S254" i="42"/>
  <c r="Q254" i="42"/>
  <c r="O254" i="42"/>
  <c r="M254" i="42"/>
  <c r="K254" i="42"/>
  <c r="I254" i="42"/>
  <c r="G254" i="42"/>
  <c r="E254" i="42"/>
  <c r="AQ253" i="42"/>
  <c r="AO253" i="42"/>
  <c r="AM253" i="42"/>
  <c r="AK253" i="42"/>
  <c r="AI253" i="42"/>
  <c r="AG253" i="42"/>
  <c r="AE253" i="42"/>
  <c r="AC253" i="42"/>
  <c r="AA253" i="42"/>
  <c r="Y253" i="42"/>
  <c r="W253" i="42"/>
  <c r="U253" i="42"/>
  <c r="S253" i="42"/>
  <c r="Q253" i="42"/>
  <c r="O253" i="42"/>
  <c r="M253" i="42"/>
  <c r="K253" i="42"/>
  <c r="I253" i="42"/>
  <c r="G253" i="42"/>
  <c r="E253" i="42"/>
  <c r="AQ252" i="42"/>
  <c r="AO252" i="42"/>
  <c r="AM252" i="42"/>
  <c r="AK252" i="42"/>
  <c r="AI252" i="42"/>
  <c r="AG252" i="42"/>
  <c r="AE252" i="42"/>
  <c r="AC252" i="42"/>
  <c r="AA252" i="42"/>
  <c r="Y252" i="42"/>
  <c r="W252" i="42"/>
  <c r="U252" i="42"/>
  <c r="S252" i="42"/>
  <c r="Q252" i="42"/>
  <c r="O252" i="42"/>
  <c r="M252" i="42"/>
  <c r="K252" i="42"/>
  <c r="I252" i="42"/>
  <c r="G252" i="42"/>
  <c r="E252" i="42"/>
  <c r="AQ251" i="42"/>
  <c r="AO251" i="42"/>
  <c r="AM251" i="42"/>
  <c r="AK251" i="42"/>
  <c r="AI251" i="42"/>
  <c r="AG251" i="42"/>
  <c r="AE251" i="42"/>
  <c r="AC251" i="42"/>
  <c r="AA251" i="42"/>
  <c r="Y251" i="42"/>
  <c r="W251" i="42"/>
  <c r="U251" i="42"/>
  <c r="S251" i="42"/>
  <c r="Q251" i="42"/>
  <c r="O251" i="42"/>
  <c r="M251" i="42"/>
  <c r="K251" i="42"/>
  <c r="I251" i="42"/>
  <c r="G251" i="42"/>
  <c r="E251" i="42"/>
  <c r="AQ250" i="42"/>
  <c r="AO250" i="42"/>
  <c r="AM250" i="42"/>
  <c r="AK250" i="42"/>
  <c r="AI250" i="42"/>
  <c r="AG250" i="42"/>
  <c r="AE250" i="42"/>
  <c r="AC250" i="42"/>
  <c r="AA250" i="42"/>
  <c r="Y250" i="42"/>
  <c r="W250" i="42"/>
  <c r="U250" i="42"/>
  <c r="S250" i="42"/>
  <c r="Q250" i="42"/>
  <c r="O250" i="42"/>
  <c r="M250" i="42"/>
  <c r="K250" i="42"/>
  <c r="I250" i="42"/>
  <c r="G250" i="42"/>
  <c r="E250" i="42"/>
  <c r="AQ249" i="42"/>
  <c r="AO249" i="42"/>
  <c r="AM249" i="42"/>
  <c r="AK249" i="42"/>
  <c r="AI249" i="42"/>
  <c r="AG249" i="42"/>
  <c r="AE249" i="42"/>
  <c r="AC249" i="42"/>
  <c r="AA249" i="42"/>
  <c r="Y249" i="42"/>
  <c r="W249" i="42"/>
  <c r="U249" i="42"/>
  <c r="S249" i="42"/>
  <c r="Q249" i="42"/>
  <c r="O249" i="42"/>
  <c r="M249" i="42"/>
  <c r="K249" i="42"/>
  <c r="I249" i="42"/>
  <c r="G249" i="42"/>
  <c r="E249" i="42"/>
  <c r="AQ248" i="42"/>
  <c r="AO248" i="42"/>
  <c r="AM248" i="42"/>
  <c r="AK248" i="42"/>
  <c r="AI248" i="42"/>
  <c r="AG248" i="42"/>
  <c r="AE248" i="42"/>
  <c r="AC248" i="42"/>
  <c r="AA248" i="42"/>
  <c r="Y248" i="42"/>
  <c r="W248" i="42"/>
  <c r="U248" i="42"/>
  <c r="S248" i="42"/>
  <c r="Q248" i="42"/>
  <c r="O248" i="42"/>
  <c r="M248" i="42"/>
  <c r="K248" i="42"/>
  <c r="I248" i="42"/>
  <c r="G248" i="42"/>
  <c r="E248" i="42"/>
  <c r="AQ247" i="42"/>
  <c r="AO247" i="42"/>
  <c r="AM247" i="42"/>
  <c r="AK247" i="42"/>
  <c r="AI247" i="42"/>
  <c r="AG247" i="42"/>
  <c r="AE247" i="42"/>
  <c r="AC247" i="42"/>
  <c r="AA247" i="42"/>
  <c r="Y247" i="42"/>
  <c r="W247" i="42"/>
  <c r="U247" i="42"/>
  <c r="S247" i="42"/>
  <c r="Q247" i="42"/>
  <c r="O247" i="42"/>
  <c r="M247" i="42"/>
  <c r="K247" i="42"/>
  <c r="I247" i="42"/>
  <c r="G247" i="42"/>
  <c r="E247" i="42"/>
  <c r="AQ246" i="42"/>
  <c r="AO246" i="42"/>
  <c r="AM246" i="42"/>
  <c r="AK246" i="42"/>
  <c r="AI246" i="42"/>
  <c r="AG246" i="42"/>
  <c r="AE246" i="42"/>
  <c r="AC246" i="42"/>
  <c r="AA246" i="42"/>
  <c r="Y246" i="42"/>
  <c r="W246" i="42"/>
  <c r="U246" i="42"/>
  <c r="S246" i="42"/>
  <c r="Q246" i="42"/>
  <c r="O246" i="42"/>
  <c r="M246" i="42"/>
  <c r="K246" i="42"/>
  <c r="I246" i="42"/>
  <c r="G246" i="42"/>
  <c r="E246" i="42"/>
  <c r="AQ245" i="42"/>
  <c r="AO245" i="42"/>
  <c r="AM245" i="42"/>
  <c r="AK245" i="42"/>
  <c r="AI245" i="42"/>
  <c r="AG245" i="42"/>
  <c r="AE245" i="42"/>
  <c r="AC245" i="42"/>
  <c r="AA245" i="42"/>
  <c r="Y245" i="42"/>
  <c r="W245" i="42"/>
  <c r="U245" i="42"/>
  <c r="S245" i="42"/>
  <c r="Q245" i="42"/>
  <c r="O245" i="42"/>
  <c r="M245" i="42"/>
  <c r="K245" i="42"/>
  <c r="I245" i="42"/>
  <c r="G245" i="42"/>
  <c r="E245" i="42"/>
  <c r="AQ244" i="42"/>
  <c r="AO244" i="42"/>
  <c r="AM244" i="42"/>
  <c r="AK244" i="42"/>
  <c r="AI244" i="42"/>
  <c r="AG244" i="42"/>
  <c r="AE244" i="42"/>
  <c r="AC244" i="42"/>
  <c r="AA244" i="42"/>
  <c r="Y244" i="42"/>
  <c r="W244" i="42"/>
  <c r="U244" i="42"/>
  <c r="S244" i="42"/>
  <c r="Q244" i="42"/>
  <c r="O244" i="42"/>
  <c r="M244" i="42"/>
  <c r="K244" i="42"/>
  <c r="I244" i="42"/>
  <c r="G244" i="42"/>
  <c r="E244" i="42"/>
  <c r="AQ243" i="42"/>
  <c r="AO243" i="42"/>
  <c r="AM243" i="42"/>
  <c r="AK243" i="42"/>
  <c r="AI243" i="42"/>
  <c r="AG243" i="42"/>
  <c r="AE243" i="42"/>
  <c r="AC243" i="42"/>
  <c r="AA243" i="42"/>
  <c r="Y243" i="42"/>
  <c r="W243" i="42"/>
  <c r="U243" i="42"/>
  <c r="S243" i="42"/>
  <c r="Q243" i="42"/>
  <c r="O243" i="42"/>
  <c r="M243" i="42"/>
  <c r="K243" i="42"/>
  <c r="I243" i="42"/>
  <c r="G243" i="42"/>
  <c r="E243" i="42"/>
  <c r="AQ242" i="42"/>
  <c r="AO242" i="42"/>
  <c r="AM242" i="42"/>
  <c r="AK242" i="42"/>
  <c r="AI242" i="42"/>
  <c r="AG242" i="42"/>
  <c r="AE242" i="42"/>
  <c r="AC242" i="42"/>
  <c r="AA242" i="42"/>
  <c r="Y242" i="42"/>
  <c r="W242" i="42"/>
  <c r="U242" i="42"/>
  <c r="S242" i="42"/>
  <c r="Q242" i="42"/>
  <c r="O242" i="42"/>
  <c r="M242" i="42"/>
  <c r="K242" i="42"/>
  <c r="I242" i="42"/>
  <c r="G242" i="42"/>
  <c r="E242" i="42"/>
  <c r="AQ241" i="42"/>
  <c r="AO241" i="42"/>
  <c r="AM241" i="42"/>
  <c r="AK241" i="42"/>
  <c r="AI241" i="42"/>
  <c r="AG241" i="42"/>
  <c r="AE241" i="42"/>
  <c r="AC241" i="42"/>
  <c r="AA241" i="42"/>
  <c r="Y241" i="42"/>
  <c r="W241" i="42"/>
  <c r="U241" i="42"/>
  <c r="S241" i="42"/>
  <c r="Q241" i="42"/>
  <c r="O241" i="42"/>
  <c r="M241" i="42"/>
  <c r="K241" i="42"/>
  <c r="I241" i="42"/>
  <c r="G241" i="42"/>
  <c r="E241" i="42"/>
  <c r="AQ240" i="42"/>
  <c r="AO240" i="42"/>
  <c r="AM240" i="42"/>
  <c r="AK240" i="42"/>
  <c r="AI240" i="42"/>
  <c r="AG240" i="42"/>
  <c r="AE240" i="42"/>
  <c r="AC240" i="42"/>
  <c r="AA240" i="42"/>
  <c r="Y240" i="42"/>
  <c r="W240" i="42"/>
  <c r="U240" i="42"/>
  <c r="S240" i="42"/>
  <c r="Q240" i="42"/>
  <c r="O240" i="42"/>
  <c r="M240" i="42"/>
  <c r="K240" i="42"/>
  <c r="I240" i="42"/>
  <c r="G240" i="42"/>
  <c r="E240" i="42"/>
  <c r="AQ239" i="42"/>
  <c r="AO239" i="42"/>
  <c r="AM239" i="42"/>
  <c r="AK239" i="42"/>
  <c r="AI239" i="42"/>
  <c r="AG239" i="42"/>
  <c r="AE239" i="42"/>
  <c r="AC239" i="42"/>
  <c r="AA239" i="42"/>
  <c r="Y239" i="42"/>
  <c r="W239" i="42"/>
  <c r="U239" i="42"/>
  <c r="S239" i="42"/>
  <c r="Q239" i="42"/>
  <c r="O239" i="42"/>
  <c r="M239" i="42"/>
  <c r="K239" i="42"/>
  <c r="I239" i="42"/>
  <c r="G239" i="42"/>
  <c r="E239" i="42"/>
  <c r="AQ238" i="42"/>
  <c r="AO238" i="42"/>
  <c r="AM238" i="42"/>
  <c r="AK238" i="42"/>
  <c r="AI238" i="42"/>
  <c r="AG238" i="42"/>
  <c r="AE238" i="42"/>
  <c r="AC238" i="42"/>
  <c r="AA238" i="42"/>
  <c r="Y238" i="42"/>
  <c r="W238" i="42"/>
  <c r="U238" i="42"/>
  <c r="S238" i="42"/>
  <c r="Q238" i="42"/>
  <c r="O238" i="42"/>
  <c r="M238" i="42"/>
  <c r="K238" i="42"/>
  <c r="I238" i="42"/>
  <c r="G238" i="42"/>
  <c r="E238" i="42"/>
  <c r="AQ237" i="42"/>
  <c r="AO237" i="42"/>
  <c r="AM237" i="42"/>
  <c r="AK237" i="42"/>
  <c r="AI237" i="42"/>
  <c r="AG237" i="42"/>
  <c r="AE237" i="42"/>
  <c r="AC237" i="42"/>
  <c r="AA237" i="42"/>
  <c r="Y237" i="42"/>
  <c r="W237" i="42"/>
  <c r="U237" i="42"/>
  <c r="S237" i="42"/>
  <c r="Q237" i="42"/>
  <c r="O237" i="42"/>
  <c r="M237" i="42"/>
  <c r="K237" i="42"/>
  <c r="I237" i="42"/>
  <c r="G237" i="42"/>
  <c r="E237" i="42"/>
  <c r="AQ236" i="42"/>
  <c r="AO236" i="42"/>
  <c r="AM236" i="42"/>
  <c r="AK236" i="42"/>
  <c r="AI236" i="42"/>
  <c r="AG236" i="42"/>
  <c r="AE236" i="42"/>
  <c r="AC236" i="42"/>
  <c r="AA236" i="42"/>
  <c r="Y236" i="42"/>
  <c r="W236" i="42"/>
  <c r="U236" i="42"/>
  <c r="S236" i="42"/>
  <c r="Q236" i="42"/>
  <c r="O236" i="42"/>
  <c r="M236" i="42"/>
  <c r="K236" i="42"/>
  <c r="I236" i="42"/>
  <c r="G236" i="42"/>
  <c r="E236" i="42"/>
  <c r="AQ235" i="42"/>
  <c r="AO235" i="42"/>
  <c r="AM235" i="42"/>
  <c r="AK235" i="42"/>
  <c r="AI235" i="42"/>
  <c r="AG235" i="42"/>
  <c r="AE235" i="42"/>
  <c r="AC235" i="42"/>
  <c r="AA235" i="42"/>
  <c r="Y235" i="42"/>
  <c r="W235" i="42"/>
  <c r="U235" i="42"/>
  <c r="S235" i="42"/>
  <c r="Q235" i="42"/>
  <c r="O235" i="42"/>
  <c r="M235" i="42"/>
  <c r="K235" i="42"/>
  <c r="I235" i="42"/>
  <c r="G235" i="42"/>
  <c r="E235" i="42"/>
  <c r="AQ234" i="42"/>
  <c r="AO234" i="42"/>
  <c r="AM234" i="42"/>
  <c r="AK234" i="42"/>
  <c r="AI234" i="42"/>
  <c r="AG234" i="42"/>
  <c r="AE234" i="42"/>
  <c r="AC234" i="42"/>
  <c r="AA234" i="42"/>
  <c r="Y234" i="42"/>
  <c r="W234" i="42"/>
  <c r="U234" i="42"/>
  <c r="S234" i="42"/>
  <c r="Q234" i="42"/>
  <c r="O234" i="42"/>
  <c r="M234" i="42"/>
  <c r="K234" i="42"/>
  <c r="I234" i="42"/>
  <c r="G234" i="42"/>
  <c r="E234" i="42"/>
  <c r="AQ233" i="42"/>
  <c r="AO233" i="42"/>
  <c r="AM233" i="42"/>
  <c r="AK233" i="42"/>
  <c r="AI233" i="42"/>
  <c r="AG233" i="42"/>
  <c r="AE233" i="42"/>
  <c r="AC233" i="42"/>
  <c r="AA233" i="42"/>
  <c r="Y233" i="42"/>
  <c r="W233" i="42"/>
  <c r="U233" i="42"/>
  <c r="S233" i="42"/>
  <c r="Q233" i="42"/>
  <c r="O233" i="42"/>
  <c r="M233" i="42"/>
  <c r="K233" i="42"/>
  <c r="I233" i="42"/>
  <c r="G233" i="42"/>
  <c r="E233" i="42"/>
  <c r="AQ232" i="42"/>
  <c r="AO232" i="42"/>
  <c r="AM232" i="42"/>
  <c r="AK232" i="42"/>
  <c r="AI232" i="42"/>
  <c r="AG232" i="42"/>
  <c r="AE232" i="42"/>
  <c r="AC232" i="42"/>
  <c r="AA232" i="42"/>
  <c r="Y232" i="42"/>
  <c r="W232" i="42"/>
  <c r="U232" i="42"/>
  <c r="S232" i="42"/>
  <c r="Q232" i="42"/>
  <c r="O232" i="42"/>
  <c r="M232" i="42"/>
  <c r="K232" i="42"/>
  <c r="I232" i="42"/>
  <c r="G232" i="42"/>
  <c r="E232" i="42"/>
  <c r="AQ231" i="42"/>
  <c r="AO231" i="42"/>
  <c r="AM231" i="42"/>
  <c r="AK231" i="42"/>
  <c r="AI231" i="42"/>
  <c r="AG231" i="42"/>
  <c r="AE231" i="42"/>
  <c r="AC231" i="42"/>
  <c r="AA231" i="42"/>
  <c r="Y231" i="42"/>
  <c r="W231" i="42"/>
  <c r="U231" i="42"/>
  <c r="S231" i="42"/>
  <c r="Q231" i="42"/>
  <c r="O231" i="42"/>
  <c r="M231" i="42"/>
  <c r="K231" i="42"/>
  <c r="I231" i="42"/>
  <c r="G231" i="42"/>
  <c r="E231" i="42"/>
  <c r="AQ230" i="42"/>
  <c r="AO230" i="42"/>
  <c r="AM230" i="42"/>
  <c r="AK230" i="42"/>
  <c r="AI230" i="42"/>
  <c r="AG230" i="42"/>
  <c r="AE230" i="42"/>
  <c r="AC230" i="42"/>
  <c r="AA230" i="42"/>
  <c r="Y230" i="42"/>
  <c r="W230" i="42"/>
  <c r="U230" i="42"/>
  <c r="S230" i="42"/>
  <c r="Q230" i="42"/>
  <c r="O230" i="42"/>
  <c r="M230" i="42"/>
  <c r="K230" i="42"/>
  <c r="I230" i="42"/>
  <c r="G230" i="42"/>
  <c r="E230" i="42"/>
  <c r="AQ229" i="42"/>
  <c r="AO229" i="42"/>
  <c r="AM229" i="42"/>
  <c r="AK229" i="42"/>
  <c r="AI229" i="42"/>
  <c r="AG229" i="42"/>
  <c r="AE229" i="42"/>
  <c r="AC229" i="42"/>
  <c r="AA229" i="42"/>
  <c r="Y229" i="42"/>
  <c r="W229" i="42"/>
  <c r="U229" i="42"/>
  <c r="S229" i="42"/>
  <c r="Q229" i="42"/>
  <c r="O229" i="42"/>
  <c r="M229" i="42"/>
  <c r="K229" i="42"/>
  <c r="I229" i="42"/>
  <c r="G229" i="42"/>
  <c r="E229" i="42"/>
  <c r="AQ228" i="42"/>
  <c r="AO228" i="42"/>
  <c r="AM228" i="42"/>
  <c r="AK228" i="42"/>
  <c r="AI228" i="42"/>
  <c r="AG228" i="42"/>
  <c r="AE228" i="42"/>
  <c r="AC228" i="42"/>
  <c r="AA228" i="42"/>
  <c r="Y228" i="42"/>
  <c r="W228" i="42"/>
  <c r="U228" i="42"/>
  <c r="S228" i="42"/>
  <c r="Q228" i="42"/>
  <c r="O228" i="42"/>
  <c r="M228" i="42"/>
  <c r="K228" i="42"/>
  <c r="I228" i="42"/>
  <c r="G228" i="42"/>
  <c r="E228" i="42"/>
  <c r="AQ227" i="42"/>
  <c r="AO227" i="42"/>
  <c r="AM227" i="42"/>
  <c r="AK227" i="42"/>
  <c r="AI227" i="42"/>
  <c r="AG227" i="42"/>
  <c r="AE227" i="42"/>
  <c r="AC227" i="42"/>
  <c r="AA227" i="42"/>
  <c r="Y227" i="42"/>
  <c r="W227" i="42"/>
  <c r="U227" i="42"/>
  <c r="S227" i="42"/>
  <c r="Q227" i="42"/>
  <c r="O227" i="42"/>
  <c r="M227" i="42"/>
  <c r="K227" i="42"/>
  <c r="I227" i="42"/>
  <c r="G227" i="42"/>
  <c r="E227" i="42"/>
  <c r="AQ226" i="42"/>
  <c r="AO226" i="42"/>
  <c r="AM226" i="42"/>
  <c r="AK226" i="42"/>
  <c r="AI226" i="42"/>
  <c r="AG226" i="42"/>
  <c r="AE226" i="42"/>
  <c r="AC226" i="42"/>
  <c r="AA226" i="42"/>
  <c r="Y226" i="42"/>
  <c r="W226" i="42"/>
  <c r="U226" i="42"/>
  <c r="S226" i="42"/>
  <c r="Q226" i="42"/>
  <c r="O226" i="42"/>
  <c r="M226" i="42"/>
  <c r="K226" i="42"/>
  <c r="I226" i="42"/>
  <c r="G226" i="42"/>
  <c r="E226" i="42"/>
  <c r="AQ225" i="42"/>
  <c r="AO225" i="42"/>
  <c r="AM225" i="42"/>
  <c r="AK225" i="42"/>
  <c r="AI225" i="42"/>
  <c r="AG225" i="42"/>
  <c r="AE225" i="42"/>
  <c r="AC225" i="42"/>
  <c r="AA225" i="42"/>
  <c r="Y225" i="42"/>
  <c r="W225" i="42"/>
  <c r="U225" i="42"/>
  <c r="S225" i="42"/>
  <c r="Q225" i="42"/>
  <c r="O225" i="42"/>
  <c r="M225" i="42"/>
  <c r="K225" i="42"/>
  <c r="I225" i="42"/>
  <c r="G225" i="42"/>
  <c r="E225" i="42"/>
  <c r="AQ224" i="42"/>
  <c r="AO224" i="42"/>
  <c r="AM224" i="42"/>
  <c r="AK224" i="42"/>
  <c r="AI224" i="42"/>
  <c r="AG224" i="42"/>
  <c r="AE224" i="42"/>
  <c r="AC224" i="42"/>
  <c r="AA224" i="42"/>
  <c r="Y224" i="42"/>
  <c r="W224" i="42"/>
  <c r="U224" i="42"/>
  <c r="S224" i="42"/>
  <c r="Q224" i="42"/>
  <c r="O224" i="42"/>
  <c r="M224" i="42"/>
  <c r="K224" i="42"/>
  <c r="I224" i="42"/>
  <c r="G224" i="42"/>
  <c r="E224" i="42"/>
  <c r="AQ223" i="42"/>
  <c r="AO223" i="42"/>
  <c r="AM223" i="42"/>
  <c r="AK223" i="42"/>
  <c r="AI223" i="42"/>
  <c r="AG223" i="42"/>
  <c r="AE223" i="42"/>
  <c r="AC223" i="42"/>
  <c r="AA223" i="42"/>
  <c r="Y223" i="42"/>
  <c r="W223" i="42"/>
  <c r="U223" i="42"/>
  <c r="S223" i="42"/>
  <c r="Q223" i="42"/>
  <c r="O223" i="42"/>
  <c r="M223" i="42"/>
  <c r="K223" i="42"/>
  <c r="I223" i="42"/>
  <c r="G223" i="42"/>
  <c r="E223" i="42"/>
  <c r="AQ222" i="42"/>
  <c r="AO222" i="42"/>
  <c r="AM222" i="42"/>
  <c r="AK222" i="42"/>
  <c r="AI222" i="42"/>
  <c r="AG222" i="42"/>
  <c r="AE222" i="42"/>
  <c r="AC222" i="42"/>
  <c r="AA222" i="42"/>
  <c r="Y222" i="42"/>
  <c r="W222" i="42"/>
  <c r="U222" i="42"/>
  <c r="S222" i="42"/>
  <c r="Q222" i="42"/>
  <c r="O222" i="42"/>
  <c r="M222" i="42"/>
  <c r="K222" i="42"/>
  <c r="I222" i="42"/>
  <c r="G222" i="42"/>
  <c r="E222" i="42"/>
  <c r="AQ221" i="42"/>
  <c r="AO221" i="42"/>
  <c r="AM221" i="42"/>
  <c r="AK221" i="42"/>
  <c r="AI221" i="42"/>
  <c r="AG221" i="42"/>
  <c r="AE221" i="42"/>
  <c r="AC221" i="42"/>
  <c r="AA221" i="42"/>
  <c r="Y221" i="42"/>
  <c r="W221" i="42"/>
  <c r="U221" i="42"/>
  <c r="S221" i="42"/>
  <c r="Q221" i="42"/>
  <c r="O221" i="42"/>
  <c r="M221" i="42"/>
  <c r="K221" i="42"/>
  <c r="I221" i="42"/>
  <c r="G221" i="42"/>
  <c r="E221" i="42"/>
  <c r="AQ220" i="42"/>
  <c r="AO220" i="42"/>
  <c r="AM220" i="42"/>
  <c r="AK220" i="42"/>
  <c r="AI220" i="42"/>
  <c r="AG220" i="42"/>
  <c r="AE220" i="42"/>
  <c r="AC220" i="42"/>
  <c r="AA220" i="42"/>
  <c r="Y220" i="42"/>
  <c r="W220" i="42"/>
  <c r="U220" i="42"/>
  <c r="S220" i="42"/>
  <c r="Q220" i="42"/>
  <c r="O220" i="42"/>
  <c r="M220" i="42"/>
  <c r="K220" i="42"/>
  <c r="I220" i="42"/>
  <c r="G220" i="42"/>
  <c r="E220" i="42"/>
  <c r="AQ219" i="42"/>
  <c r="AO219" i="42"/>
  <c r="AM219" i="42"/>
  <c r="AK219" i="42"/>
  <c r="AI219" i="42"/>
  <c r="AG219" i="42"/>
  <c r="AE219" i="42"/>
  <c r="AC219" i="42"/>
  <c r="AA219" i="42"/>
  <c r="Y219" i="42"/>
  <c r="W219" i="42"/>
  <c r="U219" i="42"/>
  <c r="S219" i="42"/>
  <c r="Q219" i="42"/>
  <c r="O219" i="42"/>
  <c r="M219" i="42"/>
  <c r="K219" i="42"/>
  <c r="I219" i="42"/>
  <c r="G219" i="42"/>
  <c r="E219" i="42"/>
  <c r="AQ218" i="42"/>
  <c r="AO218" i="42"/>
  <c r="AM218" i="42"/>
  <c r="AK218" i="42"/>
  <c r="AI218" i="42"/>
  <c r="AG218" i="42"/>
  <c r="AE218" i="42"/>
  <c r="AC218" i="42"/>
  <c r="AA218" i="42"/>
  <c r="Y218" i="42"/>
  <c r="W218" i="42"/>
  <c r="U218" i="42"/>
  <c r="S218" i="42"/>
  <c r="Q218" i="42"/>
  <c r="O218" i="42"/>
  <c r="M218" i="42"/>
  <c r="K218" i="42"/>
  <c r="I218" i="42"/>
  <c r="G218" i="42"/>
  <c r="E218" i="42"/>
  <c r="AQ217" i="42"/>
  <c r="AO217" i="42"/>
  <c r="AM217" i="42"/>
  <c r="AK217" i="42"/>
  <c r="AI217" i="42"/>
  <c r="AG217" i="42"/>
  <c r="AE217" i="42"/>
  <c r="AC217" i="42"/>
  <c r="AA217" i="42"/>
  <c r="Y217" i="42"/>
  <c r="W217" i="42"/>
  <c r="U217" i="42"/>
  <c r="S217" i="42"/>
  <c r="Q217" i="42"/>
  <c r="O217" i="42"/>
  <c r="M217" i="42"/>
  <c r="K217" i="42"/>
  <c r="I217" i="42"/>
  <c r="G217" i="42"/>
  <c r="E217" i="42"/>
  <c r="AQ216" i="42"/>
  <c r="AO216" i="42"/>
  <c r="AM216" i="42"/>
  <c r="AK216" i="42"/>
  <c r="AI216" i="42"/>
  <c r="AG216" i="42"/>
  <c r="AE216" i="42"/>
  <c r="AC216" i="42"/>
  <c r="AA216" i="42"/>
  <c r="Y216" i="42"/>
  <c r="W216" i="42"/>
  <c r="U216" i="42"/>
  <c r="S216" i="42"/>
  <c r="Q216" i="42"/>
  <c r="O216" i="42"/>
  <c r="M216" i="42"/>
  <c r="K216" i="42"/>
  <c r="I216" i="42"/>
  <c r="G216" i="42"/>
  <c r="E216" i="42"/>
  <c r="AQ215" i="42"/>
  <c r="AO215" i="42"/>
  <c r="AM215" i="42"/>
  <c r="AK215" i="42"/>
  <c r="AI215" i="42"/>
  <c r="AG215" i="42"/>
  <c r="AE215" i="42"/>
  <c r="AC215" i="42"/>
  <c r="AA215" i="42"/>
  <c r="Y215" i="42"/>
  <c r="W215" i="42"/>
  <c r="U215" i="42"/>
  <c r="S215" i="42"/>
  <c r="Q215" i="42"/>
  <c r="O215" i="42"/>
  <c r="M215" i="42"/>
  <c r="K215" i="42"/>
  <c r="I215" i="42"/>
  <c r="G215" i="42"/>
  <c r="E215" i="42"/>
  <c r="AQ214" i="42"/>
  <c r="AO214" i="42"/>
  <c r="AM214" i="42"/>
  <c r="AK214" i="42"/>
  <c r="AI214" i="42"/>
  <c r="AG214" i="42"/>
  <c r="AE214" i="42"/>
  <c r="AC214" i="42"/>
  <c r="AA214" i="42"/>
  <c r="Y214" i="42"/>
  <c r="W214" i="42"/>
  <c r="U214" i="42"/>
  <c r="S214" i="42"/>
  <c r="Q214" i="42"/>
  <c r="O214" i="42"/>
  <c r="M214" i="42"/>
  <c r="K214" i="42"/>
  <c r="I214" i="42"/>
  <c r="G214" i="42"/>
  <c r="E214" i="42"/>
  <c r="AQ213" i="42"/>
  <c r="AO213" i="42"/>
  <c r="AM213" i="42"/>
  <c r="AK213" i="42"/>
  <c r="AI213" i="42"/>
  <c r="AG213" i="42"/>
  <c r="AE213" i="42"/>
  <c r="AC213" i="42"/>
  <c r="AA213" i="42"/>
  <c r="Y213" i="42"/>
  <c r="W213" i="42"/>
  <c r="U213" i="42"/>
  <c r="S213" i="42"/>
  <c r="Q213" i="42"/>
  <c r="O213" i="42"/>
  <c r="M213" i="42"/>
  <c r="K213" i="42"/>
  <c r="I213" i="42"/>
  <c r="G213" i="42"/>
  <c r="E213" i="42"/>
  <c r="AQ212" i="42"/>
  <c r="AO212" i="42"/>
  <c r="AM212" i="42"/>
  <c r="AK212" i="42"/>
  <c r="AI212" i="42"/>
  <c r="AG212" i="42"/>
  <c r="AE212" i="42"/>
  <c r="AC212" i="42"/>
  <c r="AA212" i="42"/>
  <c r="Y212" i="42"/>
  <c r="W212" i="42"/>
  <c r="U212" i="42"/>
  <c r="S212" i="42"/>
  <c r="Q212" i="42"/>
  <c r="O212" i="42"/>
  <c r="M212" i="42"/>
  <c r="K212" i="42"/>
  <c r="I212" i="42"/>
  <c r="G212" i="42"/>
  <c r="E212" i="42"/>
  <c r="AQ211" i="42"/>
  <c r="AO211" i="42"/>
  <c r="AM211" i="42"/>
  <c r="AK211" i="42"/>
  <c r="AI211" i="42"/>
  <c r="AG211" i="42"/>
  <c r="AE211" i="42"/>
  <c r="AC211" i="42"/>
  <c r="AA211" i="42"/>
  <c r="Y211" i="42"/>
  <c r="W211" i="42"/>
  <c r="U211" i="42"/>
  <c r="S211" i="42"/>
  <c r="Q211" i="42"/>
  <c r="O211" i="42"/>
  <c r="M211" i="42"/>
  <c r="K211" i="42"/>
  <c r="I211" i="42"/>
  <c r="G211" i="42"/>
  <c r="E211" i="42"/>
  <c r="AQ210" i="42"/>
  <c r="AO210" i="42"/>
  <c r="AM210" i="42"/>
  <c r="AK210" i="42"/>
  <c r="AI210" i="42"/>
  <c r="AG210" i="42"/>
  <c r="AE210" i="42"/>
  <c r="AC210" i="42"/>
  <c r="AA210" i="42"/>
  <c r="Y210" i="42"/>
  <c r="W210" i="42"/>
  <c r="U210" i="42"/>
  <c r="S210" i="42"/>
  <c r="Q210" i="42"/>
  <c r="O210" i="42"/>
  <c r="M210" i="42"/>
  <c r="K210" i="42"/>
  <c r="I210" i="42"/>
  <c r="G210" i="42"/>
  <c r="E210" i="42"/>
  <c r="AQ209" i="42"/>
  <c r="AO209" i="42"/>
  <c r="AM209" i="42"/>
  <c r="AK209" i="42"/>
  <c r="AI209" i="42"/>
  <c r="AG209" i="42"/>
  <c r="AE209" i="42"/>
  <c r="AC209" i="42"/>
  <c r="AA209" i="42"/>
  <c r="Y209" i="42"/>
  <c r="W209" i="42"/>
  <c r="U209" i="42"/>
  <c r="S209" i="42"/>
  <c r="Q209" i="42"/>
  <c r="O209" i="42"/>
  <c r="M209" i="42"/>
  <c r="K209" i="42"/>
  <c r="I209" i="42"/>
  <c r="G209" i="42"/>
  <c r="E209" i="42"/>
  <c r="AQ208" i="42"/>
  <c r="AO208" i="42"/>
  <c r="AM208" i="42"/>
  <c r="AK208" i="42"/>
  <c r="AI208" i="42"/>
  <c r="AG208" i="42"/>
  <c r="AE208" i="42"/>
  <c r="AC208" i="42"/>
  <c r="AA208" i="42"/>
  <c r="Y208" i="42"/>
  <c r="W208" i="42"/>
  <c r="U208" i="42"/>
  <c r="S208" i="42"/>
  <c r="Q208" i="42"/>
  <c r="O208" i="42"/>
  <c r="M208" i="42"/>
  <c r="K208" i="42"/>
  <c r="I208" i="42"/>
  <c r="G208" i="42"/>
  <c r="E208" i="42"/>
  <c r="AQ207" i="42"/>
  <c r="AO207" i="42"/>
  <c r="AM207" i="42"/>
  <c r="AK207" i="42"/>
  <c r="AI207" i="42"/>
  <c r="AG207" i="42"/>
  <c r="AE207" i="42"/>
  <c r="AC207" i="42"/>
  <c r="AA207" i="42"/>
  <c r="Y207" i="42"/>
  <c r="W207" i="42"/>
  <c r="U207" i="42"/>
  <c r="S207" i="42"/>
  <c r="Q207" i="42"/>
  <c r="O207" i="42"/>
  <c r="M207" i="42"/>
  <c r="K207" i="42"/>
  <c r="I207" i="42"/>
  <c r="G207" i="42"/>
  <c r="E207" i="42"/>
  <c r="AQ206" i="42"/>
  <c r="AO206" i="42"/>
  <c r="AM206" i="42"/>
  <c r="AK206" i="42"/>
  <c r="AI206" i="42"/>
  <c r="AG206" i="42"/>
  <c r="AE206" i="42"/>
  <c r="AC206" i="42"/>
  <c r="AA206" i="42"/>
  <c r="Y206" i="42"/>
  <c r="W206" i="42"/>
  <c r="U206" i="42"/>
  <c r="S206" i="42"/>
  <c r="Q206" i="42"/>
  <c r="O206" i="42"/>
  <c r="M206" i="42"/>
  <c r="K206" i="42"/>
  <c r="I206" i="42"/>
  <c r="G206" i="42"/>
  <c r="E206" i="42"/>
  <c r="AQ205" i="42"/>
  <c r="AO205" i="42"/>
  <c r="AM205" i="42"/>
  <c r="AK205" i="42"/>
  <c r="AI205" i="42"/>
  <c r="AG205" i="42"/>
  <c r="AE205" i="42"/>
  <c r="AC205" i="42"/>
  <c r="AA205" i="42"/>
  <c r="Y205" i="42"/>
  <c r="W205" i="42"/>
  <c r="U205" i="42"/>
  <c r="S205" i="42"/>
  <c r="Q205" i="42"/>
  <c r="O205" i="42"/>
  <c r="M205" i="42"/>
  <c r="K205" i="42"/>
  <c r="I205" i="42"/>
  <c r="G205" i="42"/>
  <c r="E205" i="42"/>
  <c r="AQ204" i="42"/>
  <c r="AO204" i="42"/>
  <c r="AM204" i="42"/>
  <c r="AK204" i="42"/>
  <c r="AI204" i="42"/>
  <c r="AG204" i="42"/>
  <c r="AE204" i="42"/>
  <c r="AC204" i="42"/>
  <c r="AA204" i="42"/>
  <c r="Y204" i="42"/>
  <c r="W204" i="42"/>
  <c r="U204" i="42"/>
  <c r="S204" i="42"/>
  <c r="Q204" i="42"/>
  <c r="O204" i="42"/>
  <c r="M204" i="42"/>
  <c r="K204" i="42"/>
  <c r="I204" i="42"/>
  <c r="G204" i="42"/>
  <c r="E204" i="42"/>
  <c r="AQ203" i="42"/>
  <c r="AO203" i="42"/>
  <c r="AM203" i="42"/>
  <c r="AK203" i="42"/>
  <c r="AI203" i="42"/>
  <c r="AG203" i="42"/>
  <c r="AE203" i="42"/>
  <c r="AC203" i="42"/>
  <c r="AA203" i="42"/>
  <c r="Y203" i="42"/>
  <c r="W203" i="42"/>
  <c r="U203" i="42"/>
  <c r="S203" i="42"/>
  <c r="Q203" i="42"/>
  <c r="O203" i="42"/>
  <c r="M203" i="42"/>
  <c r="K203" i="42"/>
  <c r="I203" i="42"/>
  <c r="G203" i="42"/>
  <c r="E203" i="42"/>
  <c r="AQ202" i="42"/>
  <c r="AO202" i="42"/>
  <c r="AM202" i="42"/>
  <c r="AK202" i="42"/>
  <c r="AI202" i="42"/>
  <c r="AG202" i="42"/>
  <c r="AE202" i="42"/>
  <c r="AC202" i="42"/>
  <c r="AA202" i="42"/>
  <c r="Y202" i="42"/>
  <c r="W202" i="42"/>
  <c r="U202" i="42"/>
  <c r="S202" i="42"/>
  <c r="Q202" i="42"/>
  <c r="O202" i="42"/>
  <c r="M202" i="42"/>
  <c r="K202" i="42"/>
  <c r="I202" i="42"/>
  <c r="G202" i="42"/>
  <c r="E202" i="42"/>
  <c r="AQ201" i="42"/>
  <c r="AO201" i="42"/>
  <c r="AM201" i="42"/>
  <c r="AK201" i="42"/>
  <c r="AI201" i="42"/>
  <c r="AG201" i="42"/>
  <c r="AE201" i="42"/>
  <c r="AC201" i="42"/>
  <c r="AA201" i="42"/>
  <c r="Y201" i="42"/>
  <c r="W201" i="42"/>
  <c r="U201" i="42"/>
  <c r="S201" i="42"/>
  <c r="Q201" i="42"/>
  <c r="O201" i="42"/>
  <c r="M201" i="42"/>
  <c r="K201" i="42"/>
  <c r="I201" i="42"/>
  <c r="G201" i="42"/>
  <c r="E201" i="42"/>
  <c r="AQ200" i="42"/>
  <c r="AO200" i="42"/>
  <c r="AM200" i="42"/>
  <c r="AK200" i="42"/>
  <c r="AI200" i="42"/>
  <c r="AG200" i="42"/>
  <c r="AE200" i="42"/>
  <c r="AC200" i="42"/>
  <c r="AA200" i="42"/>
  <c r="Y200" i="42"/>
  <c r="W200" i="42"/>
  <c r="U200" i="42"/>
  <c r="S200" i="42"/>
  <c r="Q200" i="42"/>
  <c r="O200" i="42"/>
  <c r="M200" i="42"/>
  <c r="K200" i="42"/>
  <c r="I200" i="42"/>
  <c r="G200" i="42"/>
  <c r="E200" i="42"/>
  <c r="AQ199" i="42"/>
  <c r="AO199" i="42"/>
  <c r="AM199" i="42"/>
  <c r="AK199" i="42"/>
  <c r="AI199" i="42"/>
  <c r="AG199" i="42"/>
  <c r="AE199" i="42"/>
  <c r="AC199" i="42"/>
  <c r="AA199" i="42"/>
  <c r="Y199" i="42"/>
  <c r="W199" i="42"/>
  <c r="U199" i="42"/>
  <c r="S199" i="42"/>
  <c r="Q199" i="42"/>
  <c r="O199" i="42"/>
  <c r="M199" i="42"/>
  <c r="K199" i="42"/>
  <c r="I199" i="42"/>
  <c r="G199" i="42"/>
  <c r="E199" i="42"/>
  <c r="AQ198" i="42"/>
  <c r="AO198" i="42"/>
  <c r="AM198" i="42"/>
  <c r="AK198" i="42"/>
  <c r="AI198" i="42"/>
  <c r="AG198" i="42"/>
  <c r="AE198" i="42"/>
  <c r="AC198" i="42"/>
  <c r="AA198" i="42"/>
  <c r="Y198" i="42"/>
  <c r="W198" i="42"/>
  <c r="U198" i="42"/>
  <c r="S198" i="42"/>
  <c r="Q198" i="42"/>
  <c r="O198" i="42"/>
  <c r="M198" i="42"/>
  <c r="K198" i="42"/>
  <c r="I198" i="42"/>
  <c r="G198" i="42"/>
  <c r="E198" i="42"/>
  <c r="AQ197" i="42"/>
  <c r="AO197" i="42"/>
  <c r="AM197" i="42"/>
  <c r="AK197" i="42"/>
  <c r="AI197" i="42"/>
  <c r="AG197" i="42"/>
  <c r="AE197" i="42"/>
  <c r="AC197" i="42"/>
  <c r="AA197" i="42"/>
  <c r="Y197" i="42"/>
  <c r="W197" i="42"/>
  <c r="U197" i="42"/>
  <c r="S197" i="42"/>
  <c r="Q197" i="42"/>
  <c r="O197" i="42"/>
  <c r="M197" i="42"/>
  <c r="K197" i="42"/>
  <c r="I197" i="42"/>
  <c r="G197" i="42"/>
  <c r="E197" i="42"/>
  <c r="AQ196" i="42"/>
  <c r="AO196" i="42"/>
  <c r="AM196" i="42"/>
  <c r="AK196" i="42"/>
  <c r="AI196" i="42"/>
  <c r="AG196" i="42"/>
  <c r="AE196" i="42"/>
  <c r="AC196" i="42"/>
  <c r="AA196" i="42"/>
  <c r="Y196" i="42"/>
  <c r="W196" i="42"/>
  <c r="U196" i="42"/>
  <c r="S196" i="42"/>
  <c r="Q196" i="42"/>
  <c r="O196" i="42"/>
  <c r="M196" i="42"/>
  <c r="K196" i="42"/>
  <c r="I196" i="42"/>
  <c r="G196" i="42"/>
  <c r="E196" i="42"/>
  <c r="AQ195" i="42"/>
  <c r="AO195" i="42"/>
  <c r="AM195" i="42"/>
  <c r="AK195" i="42"/>
  <c r="AI195" i="42"/>
  <c r="AG195" i="42"/>
  <c r="AE195" i="42"/>
  <c r="AC195" i="42"/>
  <c r="AA195" i="42"/>
  <c r="Y195" i="42"/>
  <c r="W195" i="42"/>
  <c r="U195" i="42"/>
  <c r="S195" i="42"/>
  <c r="Q195" i="42"/>
  <c r="O195" i="42"/>
  <c r="M195" i="42"/>
  <c r="K195" i="42"/>
  <c r="I195" i="42"/>
  <c r="G195" i="42"/>
  <c r="E195" i="42"/>
  <c r="AQ194" i="42"/>
  <c r="AO194" i="42"/>
  <c r="AM194" i="42"/>
  <c r="AK194" i="42"/>
  <c r="AI194" i="42"/>
  <c r="AG194" i="42"/>
  <c r="AE194" i="42"/>
  <c r="AC194" i="42"/>
  <c r="AA194" i="42"/>
  <c r="Y194" i="42"/>
  <c r="W194" i="42"/>
  <c r="U194" i="42"/>
  <c r="S194" i="42"/>
  <c r="Q194" i="42"/>
  <c r="O194" i="42"/>
  <c r="M194" i="42"/>
  <c r="K194" i="42"/>
  <c r="I194" i="42"/>
  <c r="G194" i="42"/>
  <c r="E194" i="42"/>
  <c r="AQ193" i="42"/>
  <c r="AO193" i="42"/>
  <c r="AM193" i="42"/>
  <c r="AK193" i="42"/>
  <c r="AI193" i="42"/>
  <c r="AG193" i="42"/>
  <c r="AE193" i="42"/>
  <c r="AC193" i="42"/>
  <c r="AA193" i="42"/>
  <c r="Y193" i="42"/>
  <c r="W193" i="42"/>
  <c r="U193" i="42"/>
  <c r="S193" i="42"/>
  <c r="Q193" i="42"/>
  <c r="O193" i="42"/>
  <c r="M193" i="42"/>
  <c r="K193" i="42"/>
  <c r="I193" i="42"/>
  <c r="G193" i="42"/>
  <c r="E193" i="42"/>
  <c r="AQ192" i="42"/>
  <c r="AO192" i="42"/>
  <c r="AM192" i="42"/>
  <c r="AK192" i="42"/>
  <c r="AI192" i="42"/>
  <c r="AG192" i="42"/>
  <c r="AE192" i="42"/>
  <c r="AC192" i="42"/>
  <c r="AA192" i="42"/>
  <c r="Y192" i="42"/>
  <c r="W192" i="42"/>
  <c r="U192" i="42"/>
  <c r="S192" i="42"/>
  <c r="Q192" i="42"/>
  <c r="O192" i="42"/>
  <c r="M192" i="42"/>
  <c r="K192" i="42"/>
  <c r="I192" i="42"/>
  <c r="G192" i="42"/>
  <c r="E192" i="42"/>
  <c r="AQ191" i="42"/>
  <c r="AO191" i="42"/>
  <c r="AM191" i="42"/>
  <c r="AK191" i="42"/>
  <c r="AI191" i="42"/>
  <c r="AG191" i="42"/>
  <c r="AE191" i="42"/>
  <c r="AC191" i="42"/>
  <c r="AA191" i="42"/>
  <c r="Y191" i="42"/>
  <c r="W191" i="42"/>
  <c r="U191" i="42"/>
  <c r="S191" i="42"/>
  <c r="Q191" i="42"/>
  <c r="O191" i="42"/>
  <c r="M191" i="42"/>
  <c r="K191" i="42"/>
  <c r="I191" i="42"/>
  <c r="G191" i="42"/>
  <c r="E191" i="42"/>
  <c r="AQ190" i="42"/>
  <c r="AO190" i="42"/>
  <c r="AM190" i="42"/>
  <c r="AK190" i="42"/>
  <c r="AI190" i="42"/>
  <c r="AG190" i="42"/>
  <c r="AE190" i="42"/>
  <c r="AC190" i="42"/>
  <c r="AA190" i="42"/>
  <c r="Y190" i="42"/>
  <c r="W190" i="42"/>
  <c r="U190" i="42"/>
  <c r="S190" i="42"/>
  <c r="Q190" i="42"/>
  <c r="O190" i="42"/>
  <c r="M190" i="42"/>
  <c r="K190" i="42"/>
  <c r="I190" i="42"/>
  <c r="G190" i="42"/>
  <c r="E190" i="42"/>
  <c r="AQ189" i="42"/>
  <c r="AO189" i="42"/>
  <c r="AM189" i="42"/>
  <c r="AK189" i="42"/>
  <c r="AI189" i="42"/>
  <c r="AG189" i="42"/>
  <c r="AE189" i="42"/>
  <c r="AC189" i="42"/>
  <c r="AA189" i="42"/>
  <c r="Y189" i="42"/>
  <c r="W189" i="42"/>
  <c r="U189" i="42"/>
  <c r="S189" i="42"/>
  <c r="Q189" i="42"/>
  <c r="O189" i="42"/>
  <c r="M189" i="42"/>
  <c r="K189" i="42"/>
  <c r="I189" i="42"/>
  <c r="G189" i="42"/>
  <c r="E189" i="42"/>
  <c r="AQ188" i="42"/>
  <c r="AO188" i="42"/>
  <c r="AM188" i="42"/>
  <c r="AK188" i="42"/>
  <c r="AI188" i="42"/>
  <c r="AG188" i="42"/>
  <c r="AE188" i="42"/>
  <c r="AC188" i="42"/>
  <c r="AA188" i="42"/>
  <c r="Y188" i="42"/>
  <c r="W188" i="42"/>
  <c r="U188" i="42"/>
  <c r="S188" i="42"/>
  <c r="Q188" i="42"/>
  <c r="O188" i="42"/>
  <c r="M188" i="42"/>
  <c r="K188" i="42"/>
  <c r="I188" i="42"/>
  <c r="G188" i="42"/>
  <c r="E188" i="42"/>
  <c r="AQ187" i="42"/>
  <c r="AO187" i="42"/>
  <c r="AM187" i="42"/>
  <c r="AK187" i="42"/>
  <c r="AI187" i="42"/>
  <c r="AG187" i="42"/>
  <c r="AE187" i="42"/>
  <c r="AC187" i="42"/>
  <c r="AA187" i="42"/>
  <c r="Y187" i="42"/>
  <c r="W187" i="42"/>
  <c r="U187" i="42"/>
  <c r="S187" i="42"/>
  <c r="Q187" i="42"/>
  <c r="O187" i="42"/>
  <c r="M187" i="42"/>
  <c r="K187" i="42"/>
  <c r="I187" i="42"/>
  <c r="G187" i="42"/>
  <c r="E187" i="42"/>
  <c r="AQ186" i="42"/>
  <c r="AO186" i="42"/>
  <c r="AM186" i="42"/>
  <c r="AK186" i="42"/>
  <c r="AI186" i="42"/>
  <c r="AG186" i="42"/>
  <c r="AE186" i="42"/>
  <c r="AC186" i="42"/>
  <c r="AA186" i="42"/>
  <c r="Y186" i="42"/>
  <c r="W186" i="42"/>
  <c r="U186" i="42"/>
  <c r="S186" i="42"/>
  <c r="Q186" i="42"/>
  <c r="O186" i="42"/>
  <c r="M186" i="42"/>
  <c r="K186" i="42"/>
  <c r="I186" i="42"/>
  <c r="G186" i="42"/>
  <c r="E186" i="42"/>
  <c r="AQ185" i="42"/>
  <c r="AO185" i="42"/>
  <c r="AM185" i="42"/>
  <c r="AK185" i="42"/>
  <c r="AI185" i="42"/>
  <c r="AG185" i="42"/>
  <c r="AE185" i="42"/>
  <c r="AC185" i="42"/>
  <c r="AA185" i="42"/>
  <c r="Y185" i="42"/>
  <c r="W185" i="42"/>
  <c r="U185" i="42"/>
  <c r="S185" i="42"/>
  <c r="Q185" i="42"/>
  <c r="O185" i="42"/>
  <c r="M185" i="42"/>
  <c r="K185" i="42"/>
  <c r="I185" i="42"/>
  <c r="G185" i="42"/>
  <c r="E185" i="42"/>
  <c r="AQ184" i="42"/>
  <c r="AO184" i="42"/>
  <c r="AM184" i="42"/>
  <c r="AK184" i="42"/>
  <c r="AI184" i="42"/>
  <c r="AG184" i="42"/>
  <c r="AE184" i="42"/>
  <c r="AC184" i="42"/>
  <c r="AA184" i="42"/>
  <c r="Y184" i="42"/>
  <c r="W184" i="42"/>
  <c r="U184" i="42"/>
  <c r="S184" i="42"/>
  <c r="Q184" i="42"/>
  <c r="O184" i="42"/>
  <c r="M184" i="42"/>
  <c r="K184" i="42"/>
  <c r="I184" i="42"/>
  <c r="G184" i="42"/>
  <c r="E184" i="42"/>
  <c r="AQ183" i="42"/>
  <c r="AO183" i="42"/>
  <c r="AM183" i="42"/>
  <c r="AK183" i="42"/>
  <c r="AI183" i="42"/>
  <c r="AG183" i="42"/>
  <c r="AE183" i="42"/>
  <c r="AC183" i="42"/>
  <c r="AA183" i="42"/>
  <c r="Y183" i="42"/>
  <c r="W183" i="42"/>
  <c r="U183" i="42"/>
  <c r="S183" i="42"/>
  <c r="Q183" i="42"/>
  <c r="O183" i="42"/>
  <c r="M183" i="42"/>
  <c r="K183" i="42"/>
  <c r="I183" i="42"/>
  <c r="G183" i="42"/>
  <c r="E183" i="42"/>
  <c r="AQ182" i="42"/>
  <c r="AO182" i="42"/>
  <c r="AM182" i="42"/>
  <c r="AK182" i="42"/>
  <c r="AI182" i="42"/>
  <c r="AG182" i="42"/>
  <c r="AE182" i="42"/>
  <c r="AC182" i="42"/>
  <c r="AA182" i="42"/>
  <c r="Y182" i="42"/>
  <c r="W182" i="42"/>
  <c r="U182" i="42"/>
  <c r="S182" i="42"/>
  <c r="Q182" i="42"/>
  <c r="O182" i="42"/>
  <c r="M182" i="42"/>
  <c r="K182" i="42"/>
  <c r="I182" i="42"/>
  <c r="G182" i="42"/>
  <c r="E182" i="42"/>
  <c r="AQ181" i="42"/>
  <c r="AO181" i="42"/>
  <c r="AM181" i="42"/>
  <c r="AK181" i="42"/>
  <c r="AI181" i="42"/>
  <c r="AG181" i="42"/>
  <c r="AE181" i="42"/>
  <c r="AC181" i="42"/>
  <c r="AA181" i="42"/>
  <c r="Y181" i="42"/>
  <c r="W181" i="42"/>
  <c r="U181" i="42"/>
  <c r="S181" i="42"/>
  <c r="Q181" i="42"/>
  <c r="O181" i="42"/>
  <c r="M181" i="42"/>
  <c r="K181" i="42"/>
  <c r="I181" i="42"/>
  <c r="G181" i="42"/>
  <c r="E181" i="42"/>
  <c r="AQ180" i="42"/>
  <c r="AO180" i="42"/>
  <c r="AM180" i="42"/>
  <c r="AK180" i="42"/>
  <c r="AI180" i="42"/>
  <c r="AG180" i="42"/>
  <c r="AE180" i="42"/>
  <c r="AC180" i="42"/>
  <c r="AA180" i="42"/>
  <c r="Y180" i="42"/>
  <c r="W180" i="42"/>
  <c r="U180" i="42"/>
  <c r="S180" i="42"/>
  <c r="Q180" i="42"/>
  <c r="O180" i="42"/>
  <c r="M180" i="42"/>
  <c r="K180" i="42"/>
  <c r="I180" i="42"/>
  <c r="G180" i="42"/>
  <c r="E180" i="42"/>
  <c r="AQ179" i="42"/>
  <c r="AO179" i="42"/>
  <c r="AM179" i="42"/>
  <c r="AK179" i="42"/>
  <c r="AI179" i="42"/>
  <c r="AG179" i="42"/>
  <c r="AE179" i="42"/>
  <c r="AC179" i="42"/>
  <c r="AA179" i="42"/>
  <c r="Y179" i="42"/>
  <c r="W179" i="42"/>
  <c r="U179" i="42"/>
  <c r="S179" i="42"/>
  <c r="Q179" i="42"/>
  <c r="O179" i="42"/>
  <c r="M179" i="42"/>
  <c r="K179" i="42"/>
  <c r="I179" i="42"/>
  <c r="G179" i="42"/>
  <c r="E179" i="42"/>
  <c r="AQ178" i="42"/>
  <c r="AO178" i="42"/>
  <c r="AM178" i="42"/>
  <c r="AK178" i="42"/>
  <c r="AI178" i="42"/>
  <c r="AG178" i="42"/>
  <c r="AE178" i="42"/>
  <c r="AC178" i="42"/>
  <c r="AA178" i="42"/>
  <c r="Y178" i="42"/>
  <c r="W178" i="42"/>
  <c r="U178" i="42"/>
  <c r="S178" i="42"/>
  <c r="Q178" i="42"/>
  <c r="O178" i="42"/>
  <c r="M178" i="42"/>
  <c r="K178" i="42"/>
  <c r="I178" i="42"/>
  <c r="G178" i="42"/>
  <c r="E178" i="42"/>
  <c r="AQ177" i="42"/>
  <c r="AO177" i="42"/>
  <c r="AM177" i="42"/>
  <c r="AK177" i="42"/>
  <c r="AI177" i="42"/>
  <c r="AG177" i="42"/>
  <c r="AE177" i="42"/>
  <c r="AC177" i="42"/>
  <c r="AA177" i="42"/>
  <c r="Y177" i="42"/>
  <c r="W177" i="42"/>
  <c r="U177" i="42"/>
  <c r="S177" i="42"/>
  <c r="Q177" i="42"/>
  <c r="O177" i="42"/>
  <c r="M177" i="42"/>
  <c r="K177" i="42"/>
  <c r="I177" i="42"/>
  <c r="G177" i="42"/>
  <c r="E177" i="42"/>
  <c r="AQ176" i="42"/>
  <c r="AO176" i="42"/>
  <c r="AM176" i="42"/>
  <c r="AK176" i="42"/>
  <c r="AI176" i="42"/>
  <c r="AG176" i="42"/>
  <c r="AE176" i="42"/>
  <c r="AC176" i="42"/>
  <c r="AA176" i="42"/>
  <c r="Y176" i="42"/>
  <c r="W176" i="42"/>
  <c r="U176" i="42"/>
  <c r="S176" i="42"/>
  <c r="Q176" i="42"/>
  <c r="O176" i="42"/>
  <c r="M176" i="42"/>
  <c r="K176" i="42"/>
  <c r="I176" i="42"/>
  <c r="G176" i="42"/>
  <c r="E176" i="42"/>
  <c r="AQ175" i="42"/>
  <c r="AO175" i="42"/>
  <c r="AM175" i="42"/>
  <c r="AK175" i="42"/>
  <c r="AI175" i="42"/>
  <c r="AG175" i="42"/>
  <c r="AE175" i="42"/>
  <c r="AC175" i="42"/>
  <c r="AA175" i="42"/>
  <c r="Y175" i="42"/>
  <c r="W175" i="42"/>
  <c r="U175" i="42"/>
  <c r="S175" i="42"/>
  <c r="Q175" i="42"/>
  <c r="O175" i="42"/>
  <c r="M175" i="42"/>
  <c r="K175" i="42"/>
  <c r="I175" i="42"/>
  <c r="G175" i="42"/>
  <c r="E175" i="42"/>
  <c r="AQ174" i="42"/>
  <c r="AO174" i="42"/>
  <c r="AM174" i="42"/>
  <c r="AK174" i="42"/>
  <c r="AI174" i="42"/>
  <c r="AG174" i="42"/>
  <c r="AE174" i="42"/>
  <c r="AC174" i="42"/>
  <c r="AA174" i="42"/>
  <c r="Y174" i="42"/>
  <c r="W174" i="42"/>
  <c r="U174" i="42"/>
  <c r="S174" i="42"/>
  <c r="Q174" i="42"/>
  <c r="O174" i="42"/>
  <c r="M174" i="42"/>
  <c r="K174" i="42"/>
  <c r="I174" i="42"/>
  <c r="G174" i="42"/>
  <c r="E174" i="42"/>
  <c r="AQ173" i="42"/>
  <c r="AO173" i="42"/>
  <c r="AM173" i="42"/>
  <c r="AK173" i="42"/>
  <c r="AI173" i="42"/>
  <c r="AG173" i="42"/>
  <c r="AE173" i="42"/>
  <c r="AC173" i="42"/>
  <c r="AA173" i="42"/>
  <c r="Y173" i="42"/>
  <c r="W173" i="42"/>
  <c r="U173" i="42"/>
  <c r="S173" i="42"/>
  <c r="Q173" i="42"/>
  <c r="O173" i="42"/>
  <c r="M173" i="42"/>
  <c r="K173" i="42"/>
  <c r="I173" i="42"/>
  <c r="G173" i="42"/>
  <c r="E173" i="42"/>
  <c r="AQ172" i="42"/>
  <c r="AO172" i="42"/>
  <c r="AM172" i="42"/>
  <c r="AK172" i="42"/>
  <c r="AI172" i="42"/>
  <c r="AG172" i="42"/>
  <c r="AE172" i="42"/>
  <c r="AC172" i="42"/>
  <c r="AA172" i="42"/>
  <c r="Y172" i="42"/>
  <c r="W172" i="42"/>
  <c r="U172" i="42"/>
  <c r="S172" i="42"/>
  <c r="Q172" i="42"/>
  <c r="O172" i="42"/>
  <c r="M172" i="42"/>
  <c r="K172" i="42"/>
  <c r="I172" i="42"/>
  <c r="G172" i="42"/>
  <c r="E172" i="42"/>
  <c r="AQ171" i="42"/>
  <c r="AO171" i="42"/>
  <c r="AM171" i="42"/>
  <c r="AK171" i="42"/>
  <c r="AI171" i="42"/>
  <c r="AG171" i="42"/>
  <c r="AE171" i="42"/>
  <c r="AC171" i="42"/>
  <c r="AA171" i="42"/>
  <c r="Y171" i="42"/>
  <c r="W171" i="42"/>
  <c r="U171" i="42"/>
  <c r="S171" i="42"/>
  <c r="Q171" i="42"/>
  <c r="O171" i="42"/>
  <c r="M171" i="42"/>
  <c r="K171" i="42"/>
  <c r="I171" i="42"/>
  <c r="G171" i="42"/>
  <c r="E171" i="42"/>
  <c r="AQ170" i="42"/>
  <c r="AO170" i="42"/>
  <c r="AM170" i="42"/>
  <c r="AK170" i="42"/>
  <c r="AI170" i="42"/>
  <c r="AG170" i="42"/>
  <c r="AE170" i="42"/>
  <c r="AC170" i="42"/>
  <c r="AA170" i="42"/>
  <c r="Y170" i="42"/>
  <c r="W170" i="42"/>
  <c r="U170" i="42"/>
  <c r="S170" i="42"/>
  <c r="Q170" i="42"/>
  <c r="O170" i="42"/>
  <c r="M170" i="42"/>
  <c r="K170" i="42"/>
  <c r="I170" i="42"/>
  <c r="G170" i="42"/>
  <c r="E170" i="42"/>
  <c r="AQ169" i="42"/>
  <c r="AO169" i="42"/>
  <c r="AM169" i="42"/>
  <c r="AK169" i="42"/>
  <c r="AI169" i="42"/>
  <c r="AG169" i="42"/>
  <c r="AE169" i="42"/>
  <c r="AC169" i="42"/>
  <c r="AA169" i="42"/>
  <c r="Y169" i="42"/>
  <c r="W169" i="42"/>
  <c r="U169" i="42"/>
  <c r="S169" i="42"/>
  <c r="Q169" i="42"/>
  <c r="O169" i="42"/>
  <c r="M169" i="42"/>
  <c r="K169" i="42"/>
  <c r="I169" i="42"/>
  <c r="G169" i="42"/>
  <c r="E169" i="42"/>
  <c r="AQ168" i="42"/>
  <c r="AO168" i="42"/>
  <c r="AM168" i="42"/>
  <c r="AK168" i="42"/>
  <c r="AI168" i="42"/>
  <c r="AG168" i="42"/>
  <c r="AE168" i="42"/>
  <c r="AC168" i="42"/>
  <c r="AA168" i="42"/>
  <c r="Y168" i="42"/>
  <c r="W168" i="42"/>
  <c r="U168" i="42"/>
  <c r="S168" i="42"/>
  <c r="Q168" i="42"/>
  <c r="O168" i="42"/>
  <c r="M168" i="42"/>
  <c r="K168" i="42"/>
  <c r="I168" i="42"/>
  <c r="G168" i="42"/>
  <c r="E168" i="42"/>
  <c r="AQ167" i="42"/>
  <c r="AO167" i="42"/>
  <c r="AM167" i="42"/>
  <c r="AK167" i="42"/>
  <c r="AI167" i="42"/>
  <c r="AG167" i="42"/>
  <c r="AE167" i="42"/>
  <c r="AC167" i="42"/>
  <c r="AA167" i="42"/>
  <c r="Y167" i="42"/>
  <c r="W167" i="42"/>
  <c r="U167" i="42"/>
  <c r="S167" i="42"/>
  <c r="Q167" i="42"/>
  <c r="O167" i="42"/>
  <c r="M167" i="42"/>
  <c r="K167" i="42"/>
  <c r="I167" i="42"/>
  <c r="G167" i="42"/>
  <c r="E167" i="42"/>
  <c r="AQ166" i="42"/>
  <c r="AO166" i="42"/>
  <c r="AM166" i="42"/>
  <c r="AK166" i="42"/>
  <c r="AI166" i="42"/>
  <c r="AG166" i="42"/>
  <c r="AE166" i="42"/>
  <c r="AC166" i="42"/>
  <c r="AA166" i="42"/>
  <c r="Y166" i="42"/>
  <c r="W166" i="42"/>
  <c r="U166" i="42"/>
  <c r="S166" i="42"/>
  <c r="Q166" i="42"/>
  <c r="O166" i="42"/>
  <c r="M166" i="42"/>
  <c r="K166" i="42"/>
  <c r="I166" i="42"/>
  <c r="G166" i="42"/>
  <c r="E166" i="42"/>
  <c r="AQ165" i="42"/>
  <c r="AO165" i="42"/>
  <c r="AM165" i="42"/>
  <c r="AK165" i="42"/>
  <c r="AI165" i="42"/>
  <c r="AG165" i="42"/>
  <c r="AE165" i="42"/>
  <c r="AC165" i="42"/>
  <c r="AA165" i="42"/>
  <c r="Y165" i="42"/>
  <c r="W165" i="42"/>
  <c r="U165" i="42"/>
  <c r="S165" i="42"/>
  <c r="Q165" i="42"/>
  <c r="O165" i="42"/>
  <c r="M165" i="42"/>
  <c r="K165" i="42"/>
  <c r="I165" i="42"/>
  <c r="G165" i="42"/>
  <c r="E165" i="42"/>
  <c r="AQ164" i="42"/>
  <c r="AO164" i="42"/>
  <c r="AM164" i="42"/>
  <c r="AK164" i="42"/>
  <c r="AI164" i="42"/>
  <c r="AG164" i="42"/>
  <c r="AE164" i="42"/>
  <c r="AC164" i="42"/>
  <c r="AA164" i="42"/>
  <c r="Y164" i="42"/>
  <c r="W164" i="42"/>
  <c r="U164" i="42"/>
  <c r="S164" i="42"/>
  <c r="Q164" i="42"/>
  <c r="O164" i="42"/>
  <c r="M164" i="42"/>
  <c r="K164" i="42"/>
  <c r="I164" i="42"/>
  <c r="G164" i="42"/>
  <c r="E164" i="42"/>
  <c r="AQ163" i="42"/>
  <c r="AO163" i="42"/>
  <c r="AM163" i="42"/>
  <c r="AK163" i="42"/>
  <c r="AI163" i="42"/>
  <c r="AG163" i="42"/>
  <c r="AE163" i="42"/>
  <c r="AC163" i="42"/>
  <c r="AA163" i="42"/>
  <c r="Y163" i="42"/>
  <c r="W163" i="42"/>
  <c r="U163" i="42"/>
  <c r="S163" i="42"/>
  <c r="Q163" i="42"/>
  <c r="O163" i="42"/>
  <c r="M163" i="42"/>
  <c r="K163" i="42"/>
  <c r="I163" i="42"/>
  <c r="G163" i="42"/>
  <c r="E163" i="42"/>
  <c r="AQ162" i="42"/>
  <c r="AO162" i="42"/>
  <c r="AM162" i="42"/>
  <c r="AK162" i="42"/>
  <c r="AI162" i="42"/>
  <c r="AG162" i="42"/>
  <c r="AE162" i="42"/>
  <c r="AC162" i="42"/>
  <c r="AA162" i="42"/>
  <c r="Y162" i="42"/>
  <c r="W162" i="42"/>
  <c r="U162" i="42"/>
  <c r="S162" i="42"/>
  <c r="Q162" i="42"/>
  <c r="O162" i="42"/>
  <c r="M162" i="42"/>
  <c r="K162" i="42"/>
  <c r="I162" i="42"/>
  <c r="G162" i="42"/>
  <c r="E162" i="42"/>
  <c r="AQ161" i="42"/>
  <c r="AO161" i="42"/>
  <c r="AM161" i="42"/>
  <c r="AK161" i="42"/>
  <c r="AI161" i="42"/>
  <c r="AG161" i="42"/>
  <c r="AE161" i="42"/>
  <c r="AC161" i="42"/>
  <c r="AA161" i="42"/>
  <c r="Y161" i="42"/>
  <c r="W161" i="42"/>
  <c r="U161" i="42"/>
  <c r="S161" i="42"/>
  <c r="Q161" i="42"/>
  <c r="O161" i="42"/>
  <c r="M161" i="42"/>
  <c r="K161" i="42"/>
  <c r="I161" i="42"/>
  <c r="G161" i="42"/>
  <c r="E161" i="42"/>
  <c r="AQ160" i="42"/>
  <c r="AO160" i="42"/>
  <c r="AM160" i="42"/>
  <c r="AK160" i="42"/>
  <c r="AI160" i="42"/>
  <c r="AG160" i="42"/>
  <c r="AE160" i="42"/>
  <c r="AC160" i="42"/>
  <c r="AA160" i="42"/>
  <c r="Y160" i="42"/>
  <c r="W160" i="42"/>
  <c r="U160" i="42"/>
  <c r="S160" i="42"/>
  <c r="Q160" i="42"/>
  <c r="O160" i="42"/>
  <c r="M160" i="42"/>
  <c r="K160" i="42"/>
  <c r="I160" i="42"/>
  <c r="G160" i="42"/>
  <c r="E160" i="42"/>
  <c r="AQ159" i="42"/>
  <c r="AO159" i="42"/>
  <c r="AM159" i="42"/>
  <c r="AK159" i="42"/>
  <c r="AI159" i="42"/>
  <c r="AG159" i="42"/>
  <c r="AE159" i="42"/>
  <c r="AC159" i="42"/>
  <c r="AA159" i="42"/>
  <c r="Y159" i="42"/>
  <c r="W159" i="42"/>
  <c r="U159" i="42"/>
  <c r="S159" i="42"/>
  <c r="Q159" i="42"/>
  <c r="O159" i="42"/>
  <c r="M159" i="42"/>
  <c r="K159" i="42"/>
  <c r="I159" i="42"/>
  <c r="G159" i="42"/>
  <c r="E159" i="42"/>
  <c r="AQ158" i="42"/>
  <c r="AO158" i="42"/>
  <c r="AM158" i="42"/>
  <c r="AK158" i="42"/>
  <c r="AI158" i="42"/>
  <c r="AG158" i="42"/>
  <c r="AE158" i="42"/>
  <c r="AC158" i="42"/>
  <c r="AA158" i="42"/>
  <c r="Y158" i="42"/>
  <c r="W158" i="42"/>
  <c r="U158" i="42"/>
  <c r="S158" i="42"/>
  <c r="Q158" i="42"/>
  <c r="O158" i="42"/>
  <c r="M158" i="42"/>
  <c r="K158" i="42"/>
  <c r="I158" i="42"/>
  <c r="G158" i="42"/>
  <c r="E158" i="42"/>
  <c r="AQ157" i="42"/>
  <c r="AO157" i="42"/>
  <c r="AM157" i="42"/>
  <c r="AK157" i="42"/>
  <c r="AI157" i="42"/>
  <c r="AG157" i="42"/>
  <c r="AE157" i="42"/>
  <c r="AC157" i="42"/>
  <c r="AA157" i="42"/>
  <c r="Y157" i="42"/>
  <c r="W157" i="42"/>
  <c r="U157" i="42"/>
  <c r="S157" i="42"/>
  <c r="Q157" i="42"/>
  <c r="O157" i="42"/>
  <c r="M157" i="42"/>
  <c r="K157" i="42"/>
  <c r="I157" i="42"/>
  <c r="G157" i="42"/>
  <c r="E157" i="42"/>
  <c r="AQ156" i="42"/>
  <c r="AO156" i="42"/>
  <c r="AM156" i="42"/>
  <c r="AK156" i="42"/>
  <c r="AI156" i="42"/>
  <c r="AG156" i="42"/>
  <c r="AE156" i="42"/>
  <c r="AC156" i="42"/>
  <c r="AA156" i="42"/>
  <c r="Y156" i="42"/>
  <c r="W156" i="42"/>
  <c r="U156" i="42"/>
  <c r="S156" i="42"/>
  <c r="Q156" i="42"/>
  <c r="O156" i="42"/>
  <c r="M156" i="42"/>
  <c r="K156" i="42"/>
  <c r="I156" i="42"/>
  <c r="G156" i="42"/>
  <c r="E156" i="42"/>
  <c r="AQ155" i="42"/>
  <c r="AO155" i="42"/>
  <c r="AM155" i="42"/>
  <c r="AK155" i="42"/>
  <c r="AI155" i="42"/>
  <c r="AG155" i="42"/>
  <c r="AE155" i="42"/>
  <c r="AC155" i="42"/>
  <c r="AA155" i="42"/>
  <c r="Y155" i="42"/>
  <c r="W155" i="42"/>
  <c r="U155" i="42"/>
  <c r="S155" i="42"/>
  <c r="Q155" i="42"/>
  <c r="O155" i="42"/>
  <c r="M155" i="42"/>
  <c r="K155" i="42"/>
  <c r="I155" i="42"/>
  <c r="G155" i="42"/>
  <c r="E155" i="42"/>
  <c r="AQ154" i="42"/>
  <c r="AO154" i="42"/>
  <c r="AM154" i="42"/>
  <c r="AK154" i="42"/>
  <c r="AI154" i="42"/>
  <c r="AG154" i="42"/>
  <c r="AE154" i="42"/>
  <c r="AC154" i="42"/>
  <c r="AA154" i="42"/>
  <c r="Y154" i="42"/>
  <c r="W154" i="42"/>
  <c r="U154" i="42"/>
  <c r="S154" i="42"/>
  <c r="Q154" i="42"/>
  <c r="O154" i="42"/>
  <c r="M154" i="42"/>
  <c r="K154" i="42"/>
  <c r="I154" i="42"/>
  <c r="G154" i="42"/>
  <c r="E154" i="42"/>
  <c r="AQ153" i="42"/>
  <c r="AO153" i="42"/>
  <c r="AM153" i="42"/>
  <c r="AK153" i="42"/>
  <c r="AI153" i="42"/>
  <c r="AG153" i="42"/>
  <c r="AE153" i="42"/>
  <c r="AC153" i="42"/>
  <c r="AA153" i="42"/>
  <c r="Y153" i="42"/>
  <c r="W153" i="42"/>
  <c r="U153" i="42"/>
  <c r="S153" i="42"/>
  <c r="Q153" i="42"/>
  <c r="O153" i="42"/>
  <c r="M153" i="42"/>
  <c r="K153" i="42"/>
  <c r="I153" i="42"/>
  <c r="G153" i="42"/>
  <c r="E153" i="42"/>
  <c r="AQ152" i="42"/>
  <c r="AO152" i="42"/>
  <c r="AM152" i="42"/>
  <c r="AK152" i="42"/>
  <c r="AI152" i="42"/>
  <c r="AG152" i="42"/>
  <c r="AE152" i="42"/>
  <c r="AC152" i="42"/>
  <c r="AA152" i="42"/>
  <c r="Y152" i="42"/>
  <c r="W152" i="42"/>
  <c r="U152" i="42"/>
  <c r="S152" i="42"/>
  <c r="Q152" i="42"/>
  <c r="O152" i="42"/>
  <c r="M152" i="42"/>
  <c r="K152" i="42"/>
  <c r="I152" i="42"/>
  <c r="G152" i="42"/>
  <c r="E152" i="42"/>
  <c r="AQ151" i="42"/>
  <c r="AO151" i="42"/>
  <c r="AM151" i="42"/>
  <c r="AK151" i="42"/>
  <c r="AI151" i="42"/>
  <c r="AG151" i="42"/>
  <c r="AE151" i="42"/>
  <c r="AC151" i="42"/>
  <c r="AA151" i="42"/>
  <c r="Y151" i="42"/>
  <c r="W151" i="42"/>
  <c r="U151" i="42"/>
  <c r="S151" i="42"/>
  <c r="Q151" i="42"/>
  <c r="O151" i="42"/>
  <c r="M151" i="42"/>
  <c r="K151" i="42"/>
  <c r="I151" i="42"/>
  <c r="G151" i="42"/>
  <c r="E151" i="42"/>
  <c r="AQ150" i="42"/>
  <c r="AO150" i="42"/>
  <c r="AM150" i="42"/>
  <c r="AK150" i="42"/>
  <c r="AI150" i="42"/>
  <c r="AG150" i="42"/>
  <c r="AE150" i="42"/>
  <c r="AC150" i="42"/>
  <c r="AA150" i="42"/>
  <c r="Y150" i="42"/>
  <c r="W150" i="42"/>
  <c r="U150" i="42"/>
  <c r="S150" i="42"/>
  <c r="Q150" i="42"/>
  <c r="O150" i="42"/>
  <c r="M150" i="42"/>
  <c r="K150" i="42"/>
  <c r="I150" i="42"/>
  <c r="G150" i="42"/>
  <c r="E150" i="42"/>
  <c r="AQ149" i="42"/>
  <c r="AO149" i="42"/>
  <c r="AM149" i="42"/>
  <c r="AK149" i="42"/>
  <c r="AI149" i="42"/>
  <c r="AG149" i="42"/>
  <c r="AE149" i="42"/>
  <c r="AC149" i="42"/>
  <c r="AA149" i="42"/>
  <c r="Y149" i="42"/>
  <c r="W149" i="42"/>
  <c r="U149" i="42"/>
  <c r="S149" i="42"/>
  <c r="Q149" i="42"/>
  <c r="O149" i="42"/>
  <c r="M149" i="42"/>
  <c r="K149" i="42"/>
  <c r="I149" i="42"/>
  <c r="G149" i="42"/>
  <c r="E149" i="42"/>
  <c r="AQ148" i="42"/>
  <c r="AO148" i="42"/>
  <c r="AM148" i="42"/>
  <c r="AK148" i="42"/>
  <c r="AI148" i="42"/>
  <c r="AG148" i="42"/>
  <c r="AE148" i="42"/>
  <c r="AC148" i="42"/>
  <c r="AA148" i="42"/>
  <c r="Y148" i="42"/>
  <c r="W148" i="42"/>
  <c r="U148" i="42"/>
  <c r="S148" i="42"/>
  <c r="Q148" i="42"/>
  <c r="O148" i="42"/>
  <c r="M148" i="42"/>
  <c r="K148" i="42"/>
  <c r="I148" i="42"/>
  <c r="G148" i="42"/>
  <c r="E148" i="42"/>
  <c r="AQ147" i="42"/>
  <c r="AO147" i="42"/>
  <c r="AM147" i="42"/>
  <c r="AK147" i="42"/>
  <c r="AI147" i="42"/>
  <c r="AG147" i="42"/>
  <c r="AE147" i="42"/>
  <c r="AC147" i="42"/>
  <c r="AA147" i="42"/>
  <c r="Y147" i="42"/>
  <c r="W147" i="42"/>
  <c r="U147" i="42"/>
  <c r="S147" i="42"/>
  <c r="Q147" i="42"/>
  <c r="O147" i="42"/>
  <c r="M147" i="42"/>
  <c r="K147" i="42"/>
  <c r="I147" i="42"/>
  <c r="G147" i="42"/>
  <c r="E147" i="42"/>
  <c r="AQ146" i="42"/>
  <c r="AO146" i="42"/>
  <c r="AM146" i="42"/>
  <c r="AK146" i="42"/>
  <c r="AI146" i="42"/>
  <c r="AG146" i="42"/>
  <c r="AE146" i="42"/>
  <c r="AC146" i="42"/>
  <c r="AA146" i="42"/>
  <c r="Y146" i="42"/>
  <c r="W146" i="42"/>
  <c r="U146" i="42"/>
  <c r="S146" i="42"/>
  <c r="Q146" i="42"/>
  <c r="O146" i="42"/>
  <c r="M146" i="42"/>
  <c r="K146" i="42"/>
  <c r="I146" i="42"/>
  <c r="G146" i="42"/>
  <c r="E146" i="42"/>
  <c r="AQ145" i="42"/>
  <c r="AO145" i="42"/>
  <c r="AM145" i="42"/>
  <c r="AK145" i="42"/>
  <c r="AI145" i="42"/>
  <c r="AG145" i="42"/>
  <c r="AE145" i="42"/>
  <c r="AC145" i="42"/>
  <c r="AA145" i="42"/>
  <c r="Y145" i="42"/>
  <c r="W145" i="42"/>
  <c r="U145" i="42"/>
  <c r="S145" i="42"/>
  <c r="Q145" i="42"/>
  <c r="O145" i="42"/>
  <c r="M145" i="42"/>
  <c r="K145" i="42"/>
  <c r="I145" i="42"/>
  <c r="G145" i="42"/>
  <c r="E145" i="42"/>
  <c r="AQ144" i="42"/>
  <c r="AO144" i="42"/>
  <c r="AM144" i="42"/>
  <c r="AK144" i="42"/>
  <c r="AI144" i="42"/>
  <c r="AG144" i="42"/>
  <c r="AE144" i="42"/>
  <c r="AC144" i="42"/>
  <c r="AA144" i="42"/>
  <c r="Y144" i="42"/>
  <c r="W144" i="42"/>
  <c r="U144" i="42"/>
  <c r="S144" i="42"/>
  <c r="Q144" i="42"/>
  <c r="O144" i="42"/>
  <c r="M144" i="42"/>
  <c r="K144" i="42"/>
  <c r="I144" i="42"/>
  <c r="G144" i="42"/>
  <c r="E144" i="42"/>
  <c r="AQ143" i="42"/>
  <c r="AO143" i="42"/>
  <c r="AM143" i="42"/>
  <c r="AK143" i="42"/>
  <c r="AI143" i="42"/>
  <c r="AG143" i="42"/>
  <c r="AE143" i="42"/>
  <c r="AC143" i="42"/>
  <c r="AA143" i="42"/>
  <c r="Y143" i="42"/>
  <c r="W143" i="42"/>
  <c r="U143" i="42"/>
  <c r="S143" i="42"/>
  <c r="Q143" i="42"/>
  <c r="O143" i="42"/>
  <c r="M143" i="42"/>
  <c r="K143" i="42"/>
  <c r="I143" i="42"/>
  <c r="G143" i="42"/>
  <c r="E143" i="42"/>
  <c r="AQ142" i="42"/>
  <c r="AO142" i="42"/>
  <c r="AM142" i="42"/>
  <c r="AK142" i="42"/>
  <c r="AI142" i="42"/>
  <c r="AG142" i="42"/>
  <c r="AE142" i="42"/>
  <c r="AC142" i="42"/>
  <c r="AA142" i="42"/>
  <c r="Y142" i="42"/>
  <c r="W142" i="42"/>
  <c r="U142" i="42"/>
  <c r="S142" i="42"/>
  <c r="Q142" i="42"/>
  <c r="O142" i="42"/>
  <c r="M142" i="42"/>
  <c r="K142" i="42"/>
  <c r="I142" i="42"/>
  <c r="G142" i="42"/>
  <c r="E142" i="42"/>
  <c r="AQ141" i="42"/>
  <c r="AO141" i="42"/>
  <c r="AM141" i="42"/>
  <c r="AK141" i="42"/>
  <c r="AI141" i="42"/>
  <c r="AG141" i="42"/>
  <c r="AE141" i="42"/>
  <c r="AC141" i="42"/>
  <c r="AA141" i="42"/>
  <c r="Y141" i="42"/>
  <c r="W141" i="42"/>
  <c r="U141" i="42"/>
  <c r="S141" i="42"/>
  <c r="Q141" i="42"/>
  <c r="O141" i="42"/>
  <c r="M141" i="42"/>
  <c r="K141" i="42"/>
  <c r="I141" i="42"/>
  <c r="G141" i="42"/>
  <c r="E141" i="42"/>
  <c r="AQ140" i="42"/>
  <c r="AO140" i="42"/>
  <c r="AM140" i="42"/>
  <c r="AK140" i="42"/>
  <c r="AI140" i="42"/>
  <c r="AG140" i="42"/>
  <c r="AE140" i="42"/>
  <c r="AC140" i="42"/>
  <c r="AA140" i="42"/>
  <c r="Y140" i="42"/>
  <c r="W140" i="42"/>
  <c r="U140" i="42"/>
  <c r="S140" i="42"/>
  <c r="Q140" i="42"/>
  <c r="O140" i="42"/>
  <c r="M140" i="42"/>
  <c r="K140" i="42"/>
  <c r="I140" i="42"/>
  <c r="G140" i="42"/>
  <c r="E140" i="42"/>
  <c r="AQ139" i="42"/>
  <c r="AO139" i="42"/>
  <c r="AM139" i="42"/>
  <c r="AK139" i="42"/>
  <c r="AI139" i="42"/>
  <c r="AG139" i="42"/>
  <c r="AE139" i="42"/>
  <c r="AC139" i="42"/>
  <c r="AA139" i="42"/>
  <c r="Y139" i="42"/>
  <c r="W139" i="42"/>
  <c r="U139" i="42"/>
  <c r="S139" i="42"/>
  <c r="Q139" i="42"/>
  <c r="O139" i="42"/>
  <c r="M139" i="42"/>
  <c r="K139" i="42"/>
  <c r="I139" i="42"/>
  <c r="G139" i="42"/>
  <c r="E139" i="42"/>
  <c r="AQ138" i="42"/>
  <c r="AO138" i="42"/>
  <c r="AM138" i="42"/>
  <c r="AK138" i="42"/>
  <c r="AI138" i="42"/>
  <c r="AG138" i="42"/>
  <c r="AE138" i="42"/>
  <c r="AC138" i="42"/>
  <c r="AA138" i="42"/>
  <c r="Y138" i="42"/>
  <c r="W138" i="42"/>
  <c r="U138" i="42"/>
  <c r="S138" i="42"/>
  <c r="Q138" i="42"/>
  <c r="O138" i="42"/>
  <c r="M138" i="42"/>
  <c r="K138" i="42"/>
  <c r="I138" i="42"/>
  <c r="G138" i="42"/>
  <c r="E138" i="42"/>
  <c r="AQ137" i="42"/>
  <c r="AO137" i="42"/>
  <c r="AM137" i="42"/>
  <c r="AK137" i="42"/>
  <c r="AI137" i="42"/>
  <c r="AG137" i="42"/>
  <c r="AE137" i="42"/>
  <c r="AC137" i="42"/>
  <c r="AA137" i="42"/>
  <c r="Y137" i="42"/>
  <c r="W137" i="42"/>
  <c r="U137" i="42"/>
  <c r="S137" i="42"/>
  <c r="Q137" i="42"/>
  <c r="O137" i="42"/>
  <c r="M137" i="42"/>
  <c r="K137" i="42"/>
  <c r="I137" i="42"/>
  <c r="G137" i="42"/>
  <c r="E137" i="42"/>
  <c r="AQ136" i="42"/>
  <c r="AO136" i="42"/>
  <c r="AM136" i="42"/>
  <c r="AK136" i="42"/>
  <c r="AI136" i="42"/>
  <c r="AG136" i="42"/>
  <c r="AE136" i="42"/>
  <c r="AC136" i="42"/>
  <c r="AA136" i="42"/>
  <c r="Y136" i="42"/>
  <c r="W136" i="42"/>
  <c r="U136" i="42"/>
  <c r="S136" i="42"/>
  <c r="Q136" i="42"/>
  <c r="O136" i="42"/>
  <c r="M136" i="42"/>
  <c r="K136" i="42"/>
  <c r="I136" i="42"/>
  <c r="G136" i="42"/>
  <c r="E136" i="42"/>
  <c r="AQ135" i="42"/>
  <c r="AO135" i="42"/>
  <c r="AM135" i="42"/>
  <c r="AK135" i="42"/>
  <c r="AI135" i="42"/>
  <c r="AG135" i="42"/>
  <c r="AE135" i="42"/>
  <c r="AC135" i="42"/>
  <c r="AA135" i="42"/>
  <c r="Y135" i="42"/>
  <c r="W135" i="42"/>
  <c r="U135" i="42"/>
  <c r="S135" i="42"/>
  <c r="Q135" i="42"/>
  <c r="O135" i="42"/>
  <c r="M135" i="42"/>
  <c r="K135" i="42"/>
  <c r="I135" i="42"/>
  <c r="G135" i="42"/>
  <c r="E135" i="42"/>
  <c r="AQ134" i="42"/>
  <c r="AO134" i="42"/>
  <c r="AM134" i="42"/>
  <c r="AK134" i="42"/>
  <c r="AI134" i="42"/>
  <c r="AG134" i="42"/>
  <c r="AE134" i="42"/>
  <c r="AC134" i="42"/>
  <c r="AA134" i="42"/>
  <c r="Y134" i="42"/>
  <c r="W134" i="42"/>
  <c r="U134" i="42"/>
  <c r="S134" i="42"/>
  <c r="Q134" i="42"/>
  <c r="O134" i="42"/>
  <c r="M134" i="42"/>
  <c r="K134" i="42"/>
  <c r="I134" i="42"/>
  <c r="G134" i="42"/>
  <c r="E134" i="42"/>
  <c r="AQ133" i="42"/>
  <c r="AO133" i="42"/>
  <c r="AM133" i="42"/>
  <c r="AK133" i="42"/>
  <c r="AI133" i="42"/>
  <c r="AG133" i="42"/>
  <c r="AE133" i="42"/>
  <c r="AC133" i="42"/>
  <c r="AA133" i="42"/>
  <c r="Y133" i="42"/>
  <c r="W133" i="42"/>
  <c r="U133" i="42"/>
  <c r="S133" i="42"/>
  <c r="Q133" i="42"/>
  <c r="O133" i="42"/>
  <c r="M133" i="42"/>
  <c r="K133" i="42"/>
  <c r="I133" i="42"/>
  <c r="G133" i="42"/>
  <c r="E133" i="42"/>
  <c r="AQ132" i="42"/>
  <c r="AO132" i="42"/>
  <c r="AM132" i="42"/>
  <c r="AK132" i="42"/>
  <c r="AI132" i="42"/>
  <c r="AG132" i="42"/>
  <c r="AE132" i="42"/>
  <c r="AC132" i="42"/>
  <c r="AA132" i="42"/>
  <c r="Y132" i="42"/>
  <c r="W132" i="42"/>
  <c r="U132" i="42"/>
  <c r="S132" i="42"/>
  <c r="Q132" i="42"/>
  <c r="O132" i="42"/>
  <c r="M132" i="42"/>
  <c r="K132" i="42"/>
  <c r="I132" i="42"/>
  <c r="G132" i="42"/>
  <c r="E132" i="42"/>
  <c r="AQ131" i="42"/>
  <c r="AO131" i="42"/>
  <c r="AM131" i="42"/>
  <c r="AK131" i="42"/>
  <c r="AI131" i="42"/>
  <c r="AG131" i="42"/>
  <c r="AE131" i="42"/>
  <c r="AC131" i="42"/>
  <c r="AA131" i="42"/>
  <c r="Y131" i="42"/>
  <c r="W131" i="42"/>
  <c r="U131" i="42"/>
  <c r="S131" i="42"/>
  <c r="Q131" i="42"/>
  <c r="O131" i="42"/>
  <c r="M131" i="42"/>
  <c r="K131" i="42"/>
  <c r="I131" i="42"/>
  <c r="G131" i="42"/>
  <c r="E131" i="42"/>
  <c r="AQ130" i="42"/>
  <c r="AO130" i="42"/>
  <c r="AM130" i="42"/>
  <c r="AK130" i="42"/>
  <c r="AI130" i="42"/>
  <c r="AG130" i="42"/>
  <c r="AE130" i="42"/>
  <c r="AC130" i="42"/>
  <c r="AA130" i="42"/>
  <c r="Y130" i="42"/>
  <c r="W130" i="42"/>
  <c r="U130" i="42"/>
  <c r="S130" i="42"/>
  <c r="Q130" i="42"/>
  <c r="O130" i="42"/>
  <c r="M130" i="42"/>
  <c r="K130" i="42"/>
  <c r="I130" i="42"/>
  <c r="G130" i="42"/>
  <c r="E130" i="42"/>
  <c r="AQ129" i="42"/>
  <c r="AO129" i="42"/>
  <c r="AM129" i="42"/>
  <c r="AK129" i="42"/>
  <c r="AI129" i="42"/>
  <c r="AG129" i="42"/>
  <c r="AE129" i="42"/>
  <c r="AC129" i="42"/>
  <c r="AA129" i="42"/>
  <c r="Y129" i="42"/>
  <c r="W129" i="42"/>
  <c r="U129" i="42"/>
  <c r="S129" i="42"/>
  <c r="Q129" i="42"/>
  <c r="O129" i="42"/>
  <c r="M129" i="42"/>
  <c r="K129" i="42"/>
  <c r="I129" i="42"/>
  <c r="G129" i="42"/>
  <c r="E129" i="42"/>
  <c r="AQ128" i="42"/>
  <c r="AO128" i="42"/>
  <c r="AM128" i="42"/>
  <c r="AK128" i="42"/>
  <c r="AI128" i="42"/>
  <c r="AG128" i="42"/>
  <c r="AE128" i="42"/>
  <c r="AC128" i="42"/>
  <c r="AA128" i="42"/>
  <c r="Y128" i="42"/>
  <c r="W128" i="42"/>
  <c r="U128" i="42"/>
  <c r="S128" i="42"/>
  <c r="Q128" i="42"/>
  <c r="O128" i="42"/>
  <c r="M128" i="42"/>
  <c r="K128" i="42"/>
  <c r="I128" i="42"/>
  <c r="G128" i="42"/>
  <c r="E128" i="42"/>
  <c r="AQ127" i="42"/>
  <c r="AO127" i="42"/>
  <c r="AM127" i="42"/>
  <c r="AK127" i="42"/>
  <c r="AI127" i="42"/>
  <c r="AG127" i="42"/>
  <c r="AE127" i="42"/>
  <c r="AC127" i="42"/>
  <c r="AA127" i="42"/>
  <c r="Y127" i="42"/>
  <c r="W127" i="42"/>
  <c r="U127" i="42"/>
  <c r="S127" i="42"/>
  <c r="Q127" i="42"/>
  <c r="O127" i="42"/>
  <c r="M127" i="42"/>
  <c r="K127" i="42"/>
  <c r="I127" i="42"/>
  <c r="G127" i="42"/>
  <c r="E127" i="42"/>
  <c r="AQ126" i="42"/>
  <c r="AO126" i="42"/>
  <c r="AM126" i="42"/>
  <c r="AK126" i="42"/>
  <c r="AI126" i="42"/>
  <c r="AG126" i="42"/>
  <c r="AE126" i="42"/>
  <c r="AC126" i="42"/>
  <c r="AA126" i="42"/>
  <c r="Y126" i="42"/>
  <c r="W126" i="42"/>
  <c r="U126" i="42"/>
  <c r="S126" i="42"/>
  <c r="Q126" i="42"/>
  <c r="O126" i="42"/>
  <c r="M126" i="42"/>
  <c r="K126" i="42"/>
  <c r="I126" i="42"/>
  <c r="G126" i="42"/>
  <c r="E126" i="42"/>
  <c r="AQ125" i="42"/>
  <c r="AO125" i="42"/>
  <c r="AM125" i="42"/>
  <c r="AK125" i="42"/>
  <c r="AI125" i="42"/>
  <c r="AG125" i="42"/>
  <c r="AE125" i="42"/>
  <c r="AC125" i="42"/>
  <c r="AA125" i="42"/>
  <c r="Y125" i="42"/>
  <c r="W125" i="42"/>
  <c r="U125" i="42"/>
  <c r="S125" i="42"/>
  <c r="Q125" i="42"/>
  <c r="O125" i="42"/>
  <c r="M125" i="42"/>
  <c r="K125" i="42"/>
  <c r="I125" i="42"/>
  <c r="G125" i="42"/>
  <c r="E125" i="42"/>
  <c r="AQ124" i="42"/>
  <c r="AO124" i="42"/>
  <c r="AM124" i="42"/>
  <c r="AK124" i="42"/>
  <c r="AI124" i="42"/>
  <c r="AG124" i="42"/>
  <c r="AE124" i="42"/>
  <c r="AC124" i="42"/>
  <c r="AA124" i="42"/>
  <c r="Y124" i="42"/>
  <c r="W124" i="42"/>
  <c r="U124" i="42"/>
  <c r="S124" i="42"/>
  <c r="Q124" i="42"/>
  <c r="O124" i="42"/>
  <c r="M124" i="42"/>
  <c r="K124" i="42"/>
  <c r="I124" i="42"/>
  <c r="G124" i="42"/>
  <c r="E124" i="42"/>
  <c r="AQ123" i="42"/>
  <c r="AO123" i="42"/>
  <c r="AM123" i="42"/>
  <c r="AK123" i="42"/>
  <c r="AI123" i="42"/>
  <c r="AG123" i="42"/>
  <c r="AE123" i="42"/>
  <c r="AC123" i="42"/>
  <c r="AA123" i="42"/>
  <c r="Y123" i="42"/>
  <c r="W123" i="42"/>
  <c r="U123" i="42"/>
  <c r="S123" i="42"/>
  <c r="Q123" i="42"/>
  <c r="O123" i="42"/>
  <c r="M123" i="42"/>
  <c r="K123" i="42"/>
  <c r="I123" i="42"/>
  <c r="G123" i="42"/>
  <c r="E123" i="42"/>
  <c r="AQ122" i="42"/>
  <c r="AO122" i="42"/>
  <c r="AM122" i="42"/>
  <c r="AK122" i="42"/>
  <c r="AI122" i="42"/>
  <c r="AG122" i="42"/>
  <c r="AE122" i="42"/>
  <c r="AC122" i="42"/>
  <c r="AA122" i="42"/>
  <c r="Y122" i="42"/>
  <c r="W122" i="42"/>
  <c r="U122" i="42"/>
  <c r="S122" i="42"/>
  <c r="Q122" i="42"/>
  <c r="O122" i="42"/>
  <c r="M122" i="42"/>
  <c r="K122" i="42"/>
  <c r="I122" i="42"/>
  <c r="G122" i="42"/>
  <c r="E122" i="42"/>
  <c r="AQ121" i="42"/>
  <c r="AO121" i="42"/>
  <c r="AM121" i="42"/>
  <c r="AK121" i="42"/>
  <c r="AI121" i="42"/>
  <c r="AG121" i="42"/>
  <c r="AE121" i="42"/>
  <c r="AC121" i="42"/>
  <c r="AA121" i="42"/>
  <c r="Y121" i="42"/>
  <c r="W121" i="42"/>
  <c r="U121" i="42"/>
  <c r="S121" i="42"/>
  <c r="Q121" i="42"/>
  <c r="O121" i="42"/>
  <c r="M121" i="42"/>
  <c r="K121" i="42"/>
  <c r="I121" i="42"/>
  <c r="G121" i="42"/>
  <c r="E121" i="42"/>
  <c r="AQ120" i="42"/>
  <c r="AO120" i="42"/>
  <c r="AM120" i="42"/>
  <c r="AK120" i="42"/>
  <c r="AI120" i="42"/>
  <c r="AG120" i="42"/>
  <c r="AE120" i="42"/>
  <c r="AC120" i="42"/>
  <c r="AA120" i="42"/>
  <c r="Y120" i="42"/>
  <c r="W120" i="42"/>
  <c r="U120" i="42"/>
  <c r="S120" i="42"/>
  <c r="Q120" i="42"/>
  <c r="O120" i="42"/>
  <c r="M120" i="42"/>
  <c r="K120" i="42"/>
  <c r="I120" i="42"/>
  <c r="G120" i="42"/>
  <c r="E120" i="42"/>
  <c r="AQ119" i="42"/>
  <c r="AO119" i="42"/>
  <c r="AM119" i="42"/>
  <c r="AK119" i="42"/>
  <c r="AI119" i="42"/>
  <c r="AG119" i="42"/>
  <c r="AE119" i="42"/>
  <c r="AC119" i="42"/>
  <c r="AA119" i="42"/>
  <c r="Y119" i="42"/>
  <c r="Y4" i="42"/>
  <c r="W119" i="42"/>
  <c r="U119" i="42"/>
  <c r="S119" i="42"/>
  <c r="Q119" i="42"/>
  <c r="O119" i="42"/>
  <c r="M119" i="42"/>
  <c r="K119" i="42"/>
  <c r="I119" i="42"/>
  <c r="G119" i="42"/>
  <c r="E119" i="42"/>
  <c r="AQ118" i="42"/>
  <c r="AO118" i="42"/>
  <c r="AM118" i="42"/>
  <c r="AK118" i="42"/>
  <c r="AI118" i="42"/>
  <c r="AG118" i="42"/>
  <c r="AE118" i="42"/>
  <c r="AC118" i="42"/>
  <c r="AA118" i="42"/>
  <c r="Y118" i="42"/>
  <c r="W118" i="42"/>
  <c r="U118" i="42"/>
  <c r="S118" i="42"/>
  <c r="Q118" i="42"/>
  <c r="O118" i="42"/>
  <c r="M118" i="42"/>
  <c r="K118" i="42"/>
  <c r="I118" i="42"/>
  <c r="G118" i="42"/>
  <c r="E118" i="42"/>
  <c r="AQ117" i="42"/>
  <c r="AO117" i="42"/>
  <c r="AM117" i="42"/>
  <c r="AK117" i="42"/>
  <c r="AI117" i="42"/>
  <c r="AG117" i="42"/>
  <c r="AE117" i="42"/>
  <c r="AC117" i="42"/>
  <c r="AA117" i="42"/>
  <c r="Y117" i="42"/>
  <c r="W117" i="42"/>
  <c r="U117" i="42"/>
  <c r="S117" i="42"/>
  <c r="Q117" i="42"/>
  <c r="O117" i="42"/>
  <c r="M117" i="42"/>
  <c r="K117" i="42"/>
  <c r="I117" i="42"/>
  <c r="G117" i="42"/>
  <c r="E117" i="42"/>
  <c r="AQ116" i="42"/>
  <c r="AO116" i="42"/>
  <c r="AM116" i="42"/>
  <c r="AK116" i="42"/>
  <c r="AI116" i="42"/>
  <c r="AG116" i="42"/>
  <c r="AE116" i="42"/>
  <c r="AC116" i="42"/>
  <c r="AA116" i="42"/>
  <c r="Y116" i="42"/>
  <c r="W116" i="42"/>
  <c r="U116" i="42"/>
  <c r="S116" i="42"/>
  <c r="Q116" i="42"/>
  <c r="O116" i="42"/>
  <c r="M116" i="42"/>
  <c r="K116" i="42"/>
  <c r="I116" i="42"/>
  <c r="G116" i="42"/>
  <c r="E116" i="42"/>
  <c r="AQ115" i="42"/>
  <c r="AO115" i="42"/>
  <c r="AM115" i="42"/>
  <c r="AK115" i="42"/>
  <c r="AI115" i="42"/>
  <c r="AG115" i="42"/>
  <c r="AE115" i="42"/>
  <c r="AC115" i="42"/>
  <c r="AA115" i="42"/>
  <c r="Y115" i="42"/>
  <c r="W115" i="42"/>
  <c r="U115" i="42"/>
  <c r="S115" i="42"/>
  <c r="Q115" i="42"/>
  <c r="O115" i="42"/>
  <c r="M115" i="42"/>
  <c r="K115" i="42"/>
  <c r="I115" i="42"/>
  <c r="G115" i="42"/>
  <c r="E115" i="42"/>
  <c r="AQ114" i="42"/>
  <c r="AO114" i="42"/>
  <c r="AM114" i="42"/>
  <c r="AK114" i="42"/>
  <c r="AI114" i="42"/>
  <c r="AG114" i="42"/>
  <c r="AE114" i="42"/>
  <c r="AC114" i="42"/>
  <c r="AA114" i="42"/>
  <c r="Y114" i="42"/>
  <c r="W114" i="42"/>
  <c r="U114" i="42"/>
  <c r="S114" i="42"/>
  <c r="Q114" i="42"/>
  <c r="O114" i="42"/>
  <c r="M114" i="42"/>
  <c r="K114" i="42"/>
  <c r="I114" i="42"/>
  <c r="G114" i="42"/>
  <c r="E114" i="42"/>
  <c r="AQ113" i="42"/>
  <c r="AO113" i="42"/>
  <c r="AM113" i="42"/>
  <c r="AK113" i="42"/>
  <c r="AI113" i="42"/>
  <c r="AG113" i="42"/>
  <c r="AE113" i="42"/>
  <c r="AC113" i="42"/>
  <c r="AA113" i="42"/>
  <c r="Y113" i="42"/>
  <c r="W113" i="42"/>
  <c r="U113" i="42"/>
  <c r="S113" i="42"/>
  <c r="Q113" i="42"/>
  <c r="O113" i="42"/>
  <c r="M113" i="42"/>
  <c r="K113" i="42"/>
  <c r="I113" i="42"/>
  <c r="G113" i="42"/>
  <c r="E113" i="42"/>
  <c r="AQ112" i="42"/>
  <c r="AO112" i="42"/>
  <c r="AM112" i="42"/>
  <c r="AK112" i="42"/>
  <c r="AI112" i="42"/>
  <c r="AG112" i="42"/>
  <c r="AE112" i="42"/>
  <c r="AC112" i="42"/>
  <c r="AA112" i="42"/>
  <c r="Y112" i="42"/>
  <c r="W112" i="42"/>
  <c r="U112" i="42"/>
  <c r="S112" i="42"/>
  <c r="Q112" i="42"/>
  <c r="O112" i="42"/>
  <c r="M112" i="42"/>
  <c r="K112" i="42"/>
  <c r="I112" i="42"/>
  <c r="G112" i="42"/>
  <c r="E112" i="42"/>
  <c r="AQ111" i="42"/>
  <c r="AO111" i="42"/>
  <c r="AM111" i="42"/>
  <c r="AK111" i="42"/>
  <c r="AI111" i="42"/>
  <c r="AG111" i="42"/>
  <c r="AE111" i="42"/>
  <c r="AC111" i="42"/>
  <c r="AA111" i="42"/>
  <c r="Y111" i="42"/>
  <c r="W111" i="42"/>
  <c r="U111" i="42"/>
  <c r="S111" i="42"/>
  <c r="Q111" i="42"/>
  <c r="O111" i="42"/>
  <c r="M111" i="42"/>
  <c r="K111" i="42"/>
  <c r="I111" i="42"/>
  <c r="G111" i="42"/>
  <c r="E111" i="42"/>
  <c r="AQ110" i="42"/>
  <c r="AO110" i="42"/>
  <c r="AM110" i="42"/>
  <c r="AK110" i="42"/>
  <c r="AI110" i="42"/>
  <c r="AG110" i="42"/>
  <c r="AE110" i="42"/>
  <c r="AC110" i="42"/>
  <c r="AA110" i="42"/>
  <c r="Y110" i="42"/>
  <c r="W110" i="42"/>
  <c r="U110" i="42"/>
  <c r="S110" i="42"/>
  <c r="Q110" i="42"/>
  <c r="O110" i="42"/>
  <c r="M110" i="42"/>
  <c r="K110" i="42"/>
  <c r="I110" i="42"/>
  <c r="G110" i="42"/>
  <c r="E110" i="42"/>
  <c r="AQ109" i="42"/>
  <c r="AO109" i="42"/>
  <c r="AM109" i="42"/>
  <c r="AK109" i="42"/>
  <c r="AI109" i="42"/>
  <c r="AG109" i="42"/>
  <c r="AE109" i="42"/>
  <c r="AC109" i="42"/>
  <c r="AA109" i="42"/>
  <c r="Y109" i="42"/>
  <c r="W109" i="42"/>
  <c r="U109" i="42"/>
  <c r="S109" i="42"/>
  <c r="Q109" i="42"/>
  <c r="O109" i="42"/>
  <c r="M109" i="42"/>
  <c r="K109" i="42"/>
  <c r="I109" i="42"/>
  <c r="G109" i="42"/>
  <c r="E109" i="42"/>
  <c r="AQ108" i="42"/>
  <c r="AO108" i="42"/>
  <c r="AM108" i="42"/>
  <c r="AK108" i="42"/>
  <c r="AI108" i="42"/>
  <c r="AG108" i="42"/>
  <c r="AE108" i="42"/>
  <c r="AC108" i="42"/>
  <c r="AA108" i="42"/>
  <c r="Y108" i="42"/>
  <c r="W108" i="42"/>
  <c r="U108" i="42"/>
  <c r="S108" i="42"/>
  <c r="Q108" i="42"/>
  <c r="O108" i="42"/>
  <c r="M108" i="42"/>
  <c r="K108" i="42"/>
  <c r="I108" i="42"/>
  <c r="G108" i="42"/>
  <c r="E108" i="42"/>
  <c r="AQ107" i="42"/>
  <c r="AO107" i="42"/>
  <c r="AM107" i="42"/>
  <c r="AK107" i="42"/>
  <c r="AI107" i="42"/>
  <c r="AG107" i="42"/>
  <c r="AE107" i="42"/>
  <c r="AC107" i="42"/>
  <c r="AA107" i="42"/>
  <c r="Y107" i="42"/>
  <c r="W107" i="42"/>
  <c r="U107" i="42"/>
  <c r="S107" i="42"/>
  <c r="Q107" i="42"/>
  <c r="O107" i="42"/>
  <c r="M107" i="42"/>
  <c r="K107" i="42"/>
  <c r="I107" i="42"/>
  <c r="G107" i="42"/>
  <c r="E107" i="42"/>
  <c r="AQ106" i="42"/>
  <c r="AO106" i="42"/>
  <c r="AM106" i="42"/>
  <c r="AK106" i="42"/>
  <c r="AI106" i="42"/>
  <c r="AG106" i="42"/>
  <c r="AE106" i="42"/>
  <c r="AC106" i="42"/>
  <c r="AA106" i="42"/>
  <c r="Y106" i="42"/>
  <c r="W106" i="42"/>
  <c r="U106" i="42"/>
  <c r="S106" i="42"/>
  <c r="Q106" i="42"/>
  <c r="O106" i="42"/>
  <c r="M106" i="42"/>
  <c r="K106" i="42"/>
  <c r="I106" i="42"/>
  <c r="G106" i="42"/>
  <c r="E106" i="42"/>
  <c r="AQ105" i="42"/>
  <c r="AO105" i="42"/>
  <c r="AM105" i="42"/>
  <c r="AK105" i="42"/>
  <c r="AI105" i="42"/>
  <c r="AG105" i="42"/>
  <c r="AE105" i="42"/>
  <c r="AC105" i="42"/>
  <c r="AA105" i="42"/>
  <c r="Y105" i="42"/>
  <c r="W105" i="42"/>
  <c r="U105" i="42"/>
  <c r="S105" i="42"/>
  <c r="Q105" i="42"/>
  <c r="O105" i="42"/>
  <c r="M105" i="42"/>
  <c r="K105" i="42"/>
  <c r="I105" i="42"/>
  <c r="G105" i="42"/>
  <c r="E105" i="42"/>
  <c r="AQ104" i="42"/>
  <c r="AO104" i="42"/>
  <c r="AM104" i="42"/>
  <c r="AK104" i="42"/>
  <c r="AI104" i="42"/>
  <c r="AG104" i="42"/>
  <c r="AE104" i="42"/>
  <c r="AC104" i="42"/>
  <c r="AA104" i="42"/>
  <c r="Y104" i="42"/>
  <c r="W104" i="42"/>
  <c r="U104" i="42"/>
  <c r="S104" i="42"/>
  <c r="Q104" i="42"/>
  <c r="O104" i="42"/>
  <c r="M104" i="42"/>
  <c r="K104" i="42"/>
  <c r="I104" i="42"/>
  <c r="G104" i="42"/>
  <c r="E104" i="42"/>
  <c r="AQ103" i="42"/>
  <c r="AO103" i="42"/>
  <c r="AM103" i="42"/>
  <c r="AK103" i="42"/>
  <c r="AI103" i="42"/>
  <c r="AG103" i="42"/>
  <c r="AE103" i="42"/>
  <c r="AC103" i="42"/>
  <c r="AA103" i="42"/>
  <c r="Y103" i="42"/>
  <c r="W103" i="42"/>
  <c r="U103" i="42"/>
  <c r="S103" i="42"/>
  <c r="Q103" i="42"/>
  <c r="O103" i="42"/>
  <c r="M103" i="42"/>
  <c r="K103" i="42"/>
  <c r="I103" i="42"/>
  <c r="G103" i="42"/>
  <c r="E103" i="42"/>
  <c r="AQ102" i="42"/>
  <c r="AO102" i="42"/>
  <c r="AM102" i="42"/>
  <c r="AK102" i="42"/>
  <c r="AI102" i="42"/>
  <c r="AG102" i="42"/>
  <c r="AE102" i="42"/>
  <c r="AC102" i="42"/>
  <c r="AA102" i="42"/>
  <c r="Y102" i="42"/>
  <c r="W102" i="42"/>
  <c r="U102" i="42"/>
  <c r="S102" i="42"/>
  <c r="Q102" i="42"/>
  <c r="O102" i="42"/>
  <c r="M102" i="42"/>
  <c r="K102" i="42"/>
  <c r="I102" i="42"/>
  <c r="G102" i="42"/>
  <c r="E102" i="42"/>
  <c r="AQ101" i="42"/>
  <c r="AO101" i="42"/>
  <c r="AM101" i="42"/>
  <c r="AK101" i="42"/>
  <c r="AI101" i="42"/>
  <c r="AG101" i="42"/>
  <c r="AE101" i="42"/>
  <c r="AC101" i="42"/>
  <c r="AA101" i="42"/>
  <c r="Y101" i="42"/>
  <c r="W101" i="42"/>
  <c r="U101" i="42"/>
  <c r="S101" i="42"/>
  <c r="Q101" i="42"/>
  <c r="O101" i="42"/>
  <c r="M101" i="42"/>
  <c r="K101" i="42"/>
  <c r="I101" i="42"/>
  <c r="G101" i="42"/>
  <c r="E101" i="42"/>
  <c r="AQ100" i="42"/>
  <c r="AO100" i="42"/>
  <c r="AM100" i="42"/>
  <c r="AK100" i="42"/>
  <c r="AI100" i="42"/>
  <c r="AG100" i="42"/>
  <c r="AE100" i="42"/>
  <c r="AC100" i="42"/>
  <c r="AA100" i="42"/>
  <c r="Y100" i="42"/>
  <c r="W100" i="42"/>
  <c r="U100" i="42"/>
  <c r="S100" i="42"/>
  <c r="Q100" i="42"/>
  <c r="O100" i="42"/>
  <c r="M100" i="42"/>
  <c r="K100" i="42"/>
  <c r="I100" i="42"/>
  <c r="G100" i="42"/>
  <c r="E100" i="42"/>
  <c r="AQ99" i="42"/>
  <c r="AO99" i="42"/>
  <c r="AM99" i="42"/>
  <c r="AK99" i="42"/>
  <c r="AI99" i="42"/>
  <c r="AG99" i="42"/>
  <c r="AE99" i="42"/>
  <c r="AC99" i="42"/>
  <c r="AA99" i="42"/>
  <c r="Y99" i="42"/>
  <c r="W99" i="42"/>
  <c r="U99" i="42"/>
  <c r="S99" i="42"/>
  <c r="Q99" i="42"/>
  <c r="O99" i="42"/>
  <c r="M99" i="42"/>
  <c r="K99" i="42"/>
  <c r="I99" i="42"/>
  <c r="G99" i="42"/>
  <c r="E99" i="42"/>
  <c r="AQ98" i="42"/>
  <c r="AO98" i="42"/>
  <c r="AM98" i="42"/>
  <c r="AK98" i="42"/>
  <c r="AI98" i="42"/>
  <c r="AG98" i="42"/>
  <c r="AE98" i="42"/>
  <c r="AC98" i="42"/>
  <c r="AA98" i="42"/>
  <c r="Y98" i="42"/>
  <c r="W98" i="42"/>
  <c r="U98" i="42"/>
  <c r="S98" i="42"/>
  <c r="Q98" i="42"/>
  <c r="O98" i="42"/>
  <c r="M98" i="42"/>
  <c r="K98" i="42"/>
  <c r="I98" i="42"/>
  <c r="G98" i="42"/>
  <c r="E98" i="42"/>
  <c r="AQ97" i="42"/>
  <c r="AO97" i="42"/>
  <c r="AM97" i="42"/>
  <c r="AK97" i="42"/>
  <c r="AI97" i="42"/>
  <c r="AG97" i="42"/>
  <c r="AE97" i="42"/>
  <c r="AC97" i="42"/>
  <c r="AA97" i="42"/>
  <c r="Y97" i="42"/>
  <c r="W97" i="42"/>
  <c r="U97" i="42"/>
  <c r="S97" i="42"/>
  <c r="Q97" i="42"/>
  <c r="O97" i="42"/>
  <c r="M97" i="42"/>
  <c r="K97" i="42"/>
  <c r="I97" i="42"/>
  <c r="G97" i="42"/>
  <c r="E97" i="42"/>
  <c r="AQ96" i="42"/>
  <c r="AO96" i="42"/>
  <c r="AM96" i="42"/>
  <c r="AK96" i="42"/>
  <c r="AI96" i="42"/>
  <c r="AG96" i="42"/>
  <c r="AE96" i="42"/>
  <c r="AC96" i="42"/>
  <c r="AA96" i="42"/>
  <c r="Y96" i="42"/>
  <c r="W96" i="42"/>
  <c r="U96" i="42"/>
  <c r="S96" i="42"/>
  <c r="Q96" i="42"/>
  <c r="O96" i="42"/>
  <c r="M96" i="42"/>
  <c r="K96" i="42"/>
  <c r="I96" i="42"/>
  <c r="G96" i="42"/>
  <c r="E96" i="42"/>
  <c r="AQ95" i="42"/>
  <c r="AO95" i="42"/>
  <c r="AM95" i="42"/>
  <c r="AK95" i="42"/>
  <c r="AI95" i="42"/>
  <c r="AG95" i="42"/>
  <c r="AE95" i="42"/>
  <c r="AC95" i="42"/>
  <c r="AA95" i="42"/>
  <c r="Y95" i="42"/>
  <c r="W95" i="42"/>
  <c r="U95" i="42"/>
  <c r="S95" i="42"/>
  <c r="Q95" i="42"/>
  <c r="O95" i="42"/>
  <c r="M95" i="42"/>
  <c r="K95" i="42"/>
  <c r="I95" i="42"/>
  <c r="G95" i="42"/>
  <c r="E95" i="42"/>
  <c r="AQ94" i="42"/>
  <c r="AO94" i="42"/>
  <c r="AM94" i="42"/>
  <c r="AK94" i="42"/>
  <c r="AI94" i="42"/>
  <c r="AG94" i="42"/>
  <c r="AE94" i="42"/>
  <c r="AC94" i="42"/>
  <c r="AA94" i="42"/>
  <c r="Y94" i="42"/>
  <c r="W94" i="42"/>
  <c r="U94" i="42"/>
  <c r="S94" i="42"/>
  <c r="Q94" i="42"/>
  <c r="O94" i="42"/>
  <c r="M94" i="42"/>
  <c r="K94" i="42"/>
  <c r="I94" i="42"/>
  <c r="G94" i="42"/>
  <c r="E94" i="42"/>
  <c r="AQ93" i="42"/>
  <c r="AO93" i="42"/>
  <c r="AM93" i="42"/>
  <c r="AK93" i="42"/>
  <c r="AI93" i="42"/>
  <c r="AG93" i="42"/>
  <c r="AE93" i="42"/>
  <c r="AC93" i="42"/>
  <c r="AA93" i="42"/>
  <c r="Y93" i="42"/>
  <c r="W93" i="42"/>
  <c r="U93" i="42"/>
  <c r="S93" i="42"/>
  <c r="Q93" i="42"/>
  <c r="O93" i="42"/>
  <c r="M93" i="42"/>
  <c r="K93" i="42"/>
  <c r="I93" i="42"/>
  <c r="G93" i="42"/>
  <c r="E93" i="42"/>
  <c r="AQ92" i="42"/>
  <c r="AO92" i="42"/>
  <c r="AM92" i="42"/>
  <c r="AK92" i="42"/>
  <c r="AI92" i="42"/>
  <c r="AG92" i="42"/>
  <c r="AE92" i="42"/>
  <c r="AC92" i="42"/>
  <c r="AA92" i="42"/>
  <c r="Y92" i="42"/>
  <c r="W92" i="42"/>
  <c r="U92" i="42"/>
  <c r="S92" i="42"/>
  <c r="Q92" i="42"/>
  <c r="O92" i="42"/>
  <c r="M92" i="42"/>
  <c r="K92" i="42"/>
  <c r="I92" i="42"/>
  <c r="G92" i="42"/>
  <c r="E92" i="42"/>
  <c r="AQ91" i="42"/>
  <c r="AO91" i="42"/>
  <c r="AM91" i="42"/>
  <c r="AK91" i="42"/>
  <c r="AI91" i="42"/>
  <c r="AG91" i="42"/>
  <c r="AE91" i="42"/>
  <c r="AC91" i="42"/>
  <c r="AA91" i="42"/>
  <c r="Y91" i="42"/>
  <c r="W91" i="42"/>
  <c r="U91" i="42"/>
  <c r="S91" i="42"/>
  <c r="Q91" i="42"/>
  <c r="O91" i="42"/>
  <c r="M91" i="42"/>
  <c r="K91" i="42"/>
  <c r="I91" i="42"/>
  <c r="G91" i="42"/>
  <c r="E91" i="42"/>
  <c r="AQ90" i="42"/>
  <c r="AO90" i="42"/>
  <c r="AM90" i="42"/>
  <c r="AK90" i="42"/>
  <c r="AI90" i="42"/>
  <c r="AG90" i="42"/>
  <c r="AE90" i="42"/>
  <c r="AC90" i="42"/>
  <c r="AA90" i="42"/>
  <c r="Y90" i="42"/>
  <c r="W90" i="42"/>
  <c r="U90" i="42"/>
  <c r="S90" i="42"/>
  <c r="Q90" i="42"/>
  <c r="O90" i="42"/>
  <c r="M90" i="42"/>
  <c r="K90" i="42"/>
  <c r="I90" i="42"/>
  <c r="G90" i="42"/>
  <c r="E90" i="42"/>
  <c r="AQ89" i="42"/>
  <c r="AO89" i="42"/>
  <c r="AM89" i="42"/>
  <c r="AK89" i="42"/>
  <c r="AI89" i="42"/>
  <c r="AG89" i="42"/>
  <c r="AE89" i="42"/>
  <c r="AC89" i="42"/>
  <c r="AA89" i="42"/>
  <c r="Y89" i="42"/>
  <c r="W89" i="42"/>
  <c r="U89" i="42"/>
  <c r="S89" i="42"/>
  <c r="Q89" i="42"/>
  <c r="O89" i="42"/>
  <c r="M89" i="42"/>
  <c r="K89" i="42"/>
  <c r="I89" i="42"/>
  <c r="G89" i="42"/>
  <c r="E89" i="42"/>
  <c r="AQ88" i="42"/>
  <c r="AO88" i="42"/>
  <c r="AM88" i="42"/>
  <c r="AK88" i="42"/>
  <c r="AI88" i="42"/>
  <c r="AG88" i="42"/>
  <c r="AE88" i="42"/>
  <c r="AC88" i="42"/>
  <c r="AA88" i="42"/>
  <c r="Y88" i="42"/>
  <c r="W88" i="42"/>
  <c r="U88" i="42"/>
  <c r="S88" i="42"/>
  <c r="Q88" i="42"/>
  <c r="O88" i="42"/>
  <c r="M88" i="42"/>
  <c r="K88" i="42"/>
  <c r="I88" i="42"/>
  <c r="G88" i="42"/>
  <c r="E88" i="42"/>
  <c r="AQ87" i="42"/>
  <c r="AO87" i="42"/>
  <c r="AM87" i="42"/>
  <c r="AK87" i="42"/>
  <c r="AI87" i="42"/>
  <c r="AG87" i="42"/>
  <c r="AE87" i="42"/>
  <c r="AC87" i="42"/>
  <c r="AA87" i="42"/>
  <c r="Y87" i="42"/>
  <c r="W87" i="42"/>
  <c r="U87" i="42"/>
  <c r="S87" i="42"/>
  <c r="Q87" i="42"/>
  <c r="O87" i="42"/>
  <c r="M87" i="42"/>
  <c r="K87" i="42"/>
  <c r="I87" i="42"/>
  <c r="G87" i="42"/>
  <c r="E87" i="42"/>
  <c r="AQ86" i="42"/>
  <c r="AO86" i="42"/>
  <c r="AM86" i="42"/>
  <c r="AK86" i="42"/>
  <c r="AI86" i="42"/>
  <c r="AG86" i="42"/>
  <c r="AE86" i="42"/>
  <c r="AC86" i="42"/>
  <c r="AA86" i="42"/>
  <c r="Y86" i="42"/>
  <c r="W86" i="42"/>
  <c r="U86" i="42"/>
  <c r="S86" i="42"/>
  <c r="Q86" i="42"/>
  <c r="O86" i="42"/>
  <c r="M86" i="42"/>
  <c r="K86" i="42"/>
  <c r="I86" i="42"/>
  <c r="G86" i="42"/>
  <c r="E86" i="42"/>
  <c r="AQ85" i="42"/>
  <c r="AO85" i="42"/>
  <c r="AM85" i="42"/>
  <c r="AK85" i="42"/>
  <c r="AI85" i="42"/>
  <c r="AG85" i="42"/>
  <c r="AE85" i="42"/>
  <c r="AC85" i="42"/>
  <c r="AA85" i="42"/>
  <c r="Y85" i="42"/>
  <c r="W85" i="42"/>
  <c r="U85" i="42"/>
  <c r="S85" i="42"/>
  <c r="Q85" i="42"/>
  <c r="O85" i="42"/>
  <c r="M85" i="42"/>
  <c r="K85" i="42"/>
  <c r="I85" i="42"/>
  <c r="G85" i="42"/>
  <c r="E85" i="42"/>
  <c r="AQ84" i="42"/>
  <c r="AO84" i="42"/>
  <c r="AM84" i="42"/>
  <c r="AK84" i="42"/>
  <c r="AI84" i="42"/>
  <c r="AG84" i="42"/>
  <c r="AE84" i="42"/>
  <c r="AC84" i="42"/>
  <c r="AA84" i="42"/>
  <c r="Y84" i="42"/>
  <c r="W84" i="42"/>
  <c r="U84" i="42"/>
  <c r="S84" i="42"/>
  <c r="Q84" i="42"/>
  <c r="O84" i="42"/>
  <c r="M84" i="42"/>
  <c r="K84" i="42"/>
  <c r="I84" i="42"/>
  <c r="G84" i="42"/>
  <c r="E84" i="42"/>
  <c r="AQ83" i="42"/>
  <c r="AO83" i="42"/>
  <c r="AM83" i="42"/>
  <c r="AK83" i="42"/>
  <c r="AI83" i="42"/>
  <c r="AG83" i="42"/>
  <c r="AE83" i="42"/>
  <c r="AC83" i="42"/>
  <c r="AA83" i="42"/>
  <c r="Y83" i="42"/>
  <c r="W83" i="42"/>
  <c r="U83" i="42"/>
  <c r="S83" i="42"/>
  <c r="Q83" i="42"/>
  <c r="O83" i="42"/>
  <c r="M83" i="42"/>
  <c r="K83" i="42"/>
  <c r="I83" i="42"/>
  <c r="G83" i="42"/>
  <c r="E83" i="42"/>
  <c r="AQ82" i="42"/>
  <c r="AO82" i="42"/>
  <c r="AM82" i="42"/>
  <c r="AK82" i="42"/>
  <c r="AI82" i="42"/>
  <c r="AG82" i="42"/>
  <c r="AE82" i="42"/>
  <c r="AC82" i="42"/>
  <c r="AA82" i="42"/>
  <c r="Y82" i="42"/>
  <c r="W82" i="42"/>
  <c r="U82" i="42"/>
  <c r="S82" i="42"/>
  <c r="Q82" i="42"/>
  <c r="O82" i="42"/>
  <c r="M82" i="42"/>
  <c r="K82" i="42"/>
  <c r="I82" i="42"/>
  <c r="G82" i="42"/>
  <c r="E82" i="42"/>
  <c r="AQ81" i="42"/>
  <c r="AO81" i="42"/>
  <c r="AM81" i="42"/>
  <c r="AK81" i="42"/>
  <c r="AI81" i="42"/>
  <c r="AG81" i="42"/>
  <c r="AE81" i="42"/>
  <c r="AC81" i="42"/>
  <c r="AA81" i="42"/>
  <c r="Y81" i="42"/>
  <c r="W81" i="42"/>
  <c r="U81" i="42"/>
  <c r="S81" i="42"/>
  <c r="Q81" i="42"/>
  <c r="O81" i="42"/>
  <c r="M81" i="42"/>
  <c r="K81" i="42"/>
  <c r="I81" i="42"/>
  <c r="G81" i="42"/>
  <c r="E81" i="42"/>
  <c r="AQ80" i="42"/>
  <c r="AO80" i="42"/>
  <c r="AM80" i="42"/>
  <c r="AK80" i="42"/>
  <c r="AI80" i="42"/>
  <c r="AG80" i="42"/>
  <c r="AE80" i="42"/>
  <c r="AC80" i="42"/>
  <c r="AA80" i="42"/>
  <c r="Y80" i="42"/>
  <c r="W80" i="42"/>
  <c r="U80" i="42"/>
  <c r="S80" i="42"/>
  <c r="Q80" i="42"/>
  <c r="O80" i="42"/>
  <c r="M80" i="42"/>
  <c r="K80" i="42"/>
  <c r="I80" i="42"/>
  <c r="G80" i="42"/>
  <c r="E80" i="42"/>
  <c r="AQ79" i="42"/>
  <c r="AO79" i="42"/>
  <c r="AM79" i="42"/>
  <c r="AK79" i="42"/>
  <c r="AI79" i="42"/>
  <c r="AG79" i="42"/>
  <c r="AE79" i="42"/>
  <c r="AC79" i="42"/>
  <c r="AA79" i="42"/>
  <c r="Y79" i="42"/>
  <c r="W79" i="42"/>
  <c r="U79" i="42"/>
  <c r="S79" i="42"/>
  <c r="Q79" i="42"/>
  <c r="O79" i="42"/>
  <c r="M79" i="42"/>
  <c r="K79" i="42"/>
  <c r="I79" i="42"/>
  <c r="G79" i="42"/>
  <c r="E79" i="42"/>
  <c r="AQ78" i="42"/>
  <c r="AO78" i="42"/>
  <c r="AM78" i="42"/>
  <c r="AK78" i="42"/>
  <c r="AI78" i="42"/>
  <c r="AG78" i="42"/>
  <c r="AE78" i="42"/>
  <c r="AC78" i="42"/>
  <c r="AA78" i="42"/>
  <c r="Y78" i="42"/>
  <c r="W78" i="42"/>
  <c r="U78" i="42"/>
  <c r="S78" i="42"/>
  <c r="Q78" i="42"/>
  <c r="O78" i="42"/>
  <c r="M78" i="42"/>
  <c r="K78" i="42"/>
  <c r="I78" i="42"/>
  <c r="G78" i="42"/>
  <c r="E78" i="42"/>
  <c r="AQ77" i="42"/>
  <c r="AO77" i="42"/>
  <c r="AM77" i="42"/>
  <c r="AK77" i="42"/>
  <c r="AI77" i="42"/>
  <c r="AG77" i="42"/>
  <c r="AE77" i="42"/>
  <c r="AC77" i="42"/>
  <c r="AA77" i="42"/>
  <c r="Y77" i="42"/>
  <c r="W77" i="42"/>
  <c r="U77" i="42"/>
  <c r="S77" i="42"/>
  <c r="Q77" i="42"/>
  <c r="O77" i="42"/>
  <c r="M77" i="42"/>
  <c r="K77" i="42"/>
  <c r="I77" i="42"/>
  <c r="G77" i="42"/>
  <c r="E77" i="42"/>
  <c r="AQ76" i="42"/>
  <c r="AO76" i="42"/>
  <c r="AM76" i="42"/>
  <c r="AK76" i="42"/>
  <c r="AI76" i="42"/>
  <c r="AG76" i="42"/>
  <c r="AE76" i="42"/>
  <c r="AC76" i="42"/>
  <c r="AA76" i="42"/>
  <c r="Y76" i="42"/>
  <c r="W76" i="42"/>
  <c r="U76" i="42"/>
  <c r="S76" i="42"/>
  <c r="Q76" i="42"/>
  <c r="O76" i="42"/>
  <c r="M76" i="42"/>
  <c r="K76" i="42"/>
  <c r="I76" i="42"/>
  <c r="G76" i="42"/>
  <c r="E76" i="42"/>
  <c r="AQ75" i="42"/>
  <c r="AO75" i="42"/>
  <c r="AM75" i="42"/>
  <c r="AK75" i="42"/>
  <c r="AI75" i="42"/>
  <c r="AG75" i="42"/>
  <c r="AE75" i="42"/>
  <c r="AC75" i="42"/>
  <c r="AA75" i="42"/>
  <c r="Y75" i="42"/>
  <c r="W75" i="42"/>
  <c r="U75" i="42"/>
  <c r="S75" i="42"/>
  <c r="Q75" i="42"/>
  <c r="O75" i="42"/>
  <c r="M75" i="42"/>
  <c r="K75" i="42"/>
  <c r="I75" i="42"/>
  <c r="G75" i="42"/>
  <c r="E75" i="42"/>
  <c r="AQ74" i="42"/>
  <c r="AO74" i="42"/>
  <c r="AM74" i="42"/>
  <c r="AK74" i="42"/>
  <c r="AI74" i="42"/>
  <c r="AG74" i="42"/>
  <c r="AE74" i="42"/>
  <c r="AC74" i="42"/>
  <c r="AA74" i="42"/>
  <c r="Y74" i="42"/>
  <c r="W74" i="42"/>
  <c r="U74" i="42"/>
  <c r="S74" i="42"/>
  <c r="Q74" i="42"/>
  <c r="O74" i="42"/>
  <c r="M74" i="42"/>
  <c r="K74" i="42"/>
  <c r="I74" i="42"/>
  <c r="G74" i="42"/>
  <c r="E74" i="42"/>
  <c r="AQ73" i="42"/>
  <c r="AO73" i="42"/>
  <c r="AM73" i="42"/>
  <c r="AK73" i="42"/>
  <c r="AI73" i="42"/>
  <c r="AG73" i="42"/>
  <c r="AE73" i="42"/>
  <c r="AC73" i="42"/>
  <c r="AA73" i="42"/>
  <c r="Y73" i="42"/>
  <c r="W73" i="42"/>
  <c r="U73" i="42"/>
  <c r="S73" i="42"/>
  <c r="Q73" i="42"/>
  <c r="O73" i="42"/>
  <c r="M73" i="42"/>
  <c r="K73" i="42"/>
  <c r="I73" i="42"/>
  <c r="G73" i="42"/>
  <c r="E73" i="42"/>
  <c r="AQ72" i="42"/>
  <c r="AO72" i="42"/>
  <c r="AM72" i="42"/>
  <c r="AK72" i="42"/>
  <c r="AI72" i="42"/>
  <c r="AG72" i="42"/>
  <c r="AE72" i="42"/>
  <c r="AC72" i="42"/>
  <c r="AA72" i="42"/>
  <c r="Y72" i="42"/>
  <c r="W72" i="42"/>
  <c r="U72" i="42"/>
  <c r="S72" i="42"/>
  <c r="Q72" i="42"/>
  <c r="O72" i="42"/>
  <c r="M72" i="42"/>
  <c r="K72" i="42"/>
  <c r="I72" i="42"/>
  <c r="G72" i="42"/>
  <c r="E72" i="42"/>
  <c r="AQ71" i="42"/>
  <c r="AO71" i="42"/>
  <c r="AM71" i="42"/>
  <c r="AK71" i="42"/>
  <c r="AI71" i="42"/>
  <c r="AG71" i="42"/>
  <c r="AE71" i="42"/>
  <c r="AC71" i="42"/>
  <c r="AA71" i="42"/>
  <c r="Y71" i="42"/>
  <c r="W71" i="42"/>
  <c r="U71" i="42"/>
  <c r="S71" i="42"/>
  <c r="Q71" i="42"/>
  <c r="O71" i="42"/>
  <c r="M71" i="42"/>
  <c r="K71" i="42"/>
  <c r="I71" i="42"/>
  <c r="G71" i="42"/>
  <c r="E71" i="42"/>
  <c r="AQ70" i="42"/>
  <c r="AO70" i="42"/>
  <c r="AM70" i="42"/>
  <c r="AK70" i="42"/>
  <c r="AI70" i="42"/>
  <c r="AG70" i="42"/>
  <c r="AE70" i="42"/>
  <c r="AC70" i="42"/>
  <c r="AA70" i="42"/>
  <c r="Y70" i="42"/>
  <c r="W70" i="42"/>
  <c r="U70" i="42"/>
  <c r="S70" i="42"/>
  <c r="Q70" i="42"/>
  <c r="O70" i="42"/>
  <c r="M70" i="42"/>
  <c r="K70" i="42"/>
  <c r="I70" i="42"/>
  <c r="G70" i="42"/>
  <c r="E70" i="42"/>
  <c r="AQ69" i="42"/>
  <c r="AO69" i="42"/>
  <c r="AM69" i="42"/>
  <c r="AK69" i="42"/>
  <c r="AI69" i="42"/>
  <c r="AG69" i="42"/>
  <c r="AE69" i="42"/>
  <c r="AC69" i="42"/>
  <c r="AA69" i="42"/>
  <c r="Y69" i="42"/>
  <c r="W69" i="42"/>
  <c r="U69" i="42"/>
  <c r="S69" i="42"/>
  <c r="Q69" i="42"/>
  <c r="O69" i="42"/>
  <c r="M69" i="42"/>
  <c r="K69" i="42"/>
  <c r="I69" i="42"/>
  <c r="G69" i="42"/>
  <c r="E69" i="42"/>
  <c r="AQ68" i="42"/>
  <c r="AO68" i="42"/>
  <c r="AM68" i="42"/>
  <c r="AK68" i="42"/>
  <c r="AI68" i="42"/>
  <c r="AG68" i="42"/>
  <c r="AE68" i="42"/>
  <c r="AC68" i="42"/>
  <c r="AA68" i="42"/>
  <c r="Y68" i="42"/>
  <c r="W68" i="42"/>
  <c r="U68" i="42"/>
  <c r="S68" i="42"/>
  <c r="Q68" i="42"/>
  <c r="O68" i="42"/>
  <c r="M68" i="42"/>
  <c r="K68" i="42"/>
  <c r="I68" i="42"/>
  <c r="G68" i="42"/>
  <c r="E68" i="42"/>
  <c r="AQ67" i="42"/>
  <c r="AO67" i="42"/>
  <c r="AM67" i="42"/>
  <c r="AK67" i="42"/>
  <c r="AI67" i="42"/>
  <c r="AG67" i="42"/>
  <c r="AE67" i="42"/>
  <c r="AC67" i="42"/>
  <c r="AA67" i="42"/>
  <c r="Y67" i="42"/>
  <c r="W67" i="42"/>
  <c r="U67" i="42"/>
  <c r="S67" i="42"/>
  <c r="Q67" i="42"/>
  <c r="O67" i="42"/>
  <c r="M67" i="42"/>
  <c r="K67" i="42"/>
  <c r="I67" i="42"/>
  <c r="G67" i="42"/>
  <c r="E67" i="42"/>
  <c r="AQ66" i="42"/>
  <c r="AO66" i="42"/>
  <c r="AM66" i="42"/>
  <c r="AK66" i="42"/>
  <c r="AI66" i="42"/>
  <c r="AG66" i="42"/>
  <c r="AE66" i="42"/>
  <c r="AC66" i="42"/>
  <c r="AA66" i="42"/>
  <c r="Y66" i="42"/>
  <c r="W66" i="42"/>
  <c r="U66" i="42"/>
  <c r="S66" i="42"/>
  <c r="Q66" i="42"/>
  <c r="O66" i="42"/>
  <c r="M66" i="42"/>
  <c r="K66" i="42"/>
  <c r="I66" i="42"/>
  <c r="G66" i="42"/>
  <c r="E66" i="42"/>
  <c r="AQ65" i="42"/>
  <c r="AO65" i="42"/>
  <c r="AM65" i="42"/>
  <c r="AK65" i="42"/>
  <c r="AI65" i="42"/>
  <c r="AG65" i="42"/>
  <c r="AE65" i="42"/>
  <c r="AC65" i="42"/>
  <c r="AA65" i="42"/>
  <c r="Y65" i="42"/>
  <c r="W65" i="42"/>
  <c r="U65" i="42"/>
  <c r="S65" i="42"/>
  <c r="Q65" i="42"/>
  <c r="O65" i="42"/>
  <c r="M65" i="42"/>
  <c r="K65" i="42"/>
  <c r="I65" i="42"/>
  <c r="G65" i="42"/>
  <c r="E65" i="42"/>
  <c r="AQ64" i="42"/>
  <c r="AO64" i="42"/>
  <c r="AM64" i="42"/>
  <c r="AK64" i="42"/>
  <c r="AI64" i="42"/>
  <c r="AG64" i="42"/>
  <c r="AE64" i="42"/>
  <c r="AC64" i="42"/>
  <c r="AA64" i="42"/>
  <c r="Y64" i="42"/>
  <c r="W64" i="42"/>
  <c r="U64" i="42"/>
  <c r="S64" i="42"/>
  <c r="Q64" i="42"/>
  <c r="O64" i="42"/>
  <c r="M64" i="42"/>
  <c r="K64" i="42"/>
  <c r="I64" i="42"/>
  <c r="G64" i="42"/>
  <c r="E64" i="42"/>
  <c r="AQ63" i="42"/>
  <c r="AO63" i="42"/>
  <c r="AM63" i="42"/>
  <c r="AK63" i="42"/>
  <c r="AI63" i="42"/>
  <c r="AG63" i="42"/>
  <c r="AE63" i="42"/>
  <c r="AC63" i="42"/>
  <c r="AA63" i="42"/>
  <c r="Y63" i="42"/>
  <c r="W63" i="42"/>
  <c r="U63" i="42"/>
  <c r="S63" i="42"/>
  <c r="Q63" i="42"/>
  <c r="O63" i="42"/>
  <c r="M63" i="42"/>
  <c r="K63" i="42"/>
  <c r="I63" i="42"/>
  <c r="G63" i="42"/>
  <c r="E63" i="42"/>
  <c r="AQ62" i="42"/>
  <c r="AO62" i="42"/>
  <c r="AM62" i="42"/>
  <c r="AK62" i="42"/>
  <c r="AI62" i="42"/>
  <c r="AG62" i="42"/>
  <c r="AE62" i="42"/>
  <c r="AC62" i="42"/>
  <c r="AA62" i="42"/>
  <c r="Y62" i="42"/>
  <c r="W62" i="42"/>
  <c r="U62" i="42"/>
  <c r="S62" i="42"/>
  <c r="Q62" i="42"/>
  <c r="O62" i="42"/>
  <c r="M62" i="42"/>
  <c r="K62" i="42"/>
  <c r="I62" i="42"/>
  <c r="G62" i="42"/>
  <c r="E62" i="42"/>
  <c r="AQ61" i="42"/>
  <c r="AO61" i="42"/>
  <c r="AM61" i="42"/>
  <c r="AK61" i="42"/>
  <c r="AI61" i="42"/>
  <c r="AG61" i="42"/>
  <c r="AE61" i="42"/>
  <c r="AC61" i="42"/>
  <c r="AA61" i="42"/>
  <c r="Y61" i="42"/>
  <c r="W61" i="42"/>
  <c r="U61" i="42"/>
  <c r="S61" i="42"/>
  <c r="Q61" i="42"/>
  <c r="O61" i="42"/>
  <c r="M61" i="42"/>
  <c r="K61" i="42"/>
  <c r="I61" i="42"/>
  <c r="G61" i="42"/>
  <c r="E61" i="42"/>
  <c r="AQ60" i="42"/>
  <c r="AO60" i="42"/>
  <c r="AM60" i="42"/>
  <c r="AK60" i="42"/>
  <c r="AI60" i="42"/>
  <c r="AG60" i="42"/>
  <c r="AE60" i="42"/>
  <c r="AC60" i="42"/>
  <c r="AA60" i="42"/>
  <c r="Y60" i="42"/>
  <c r="W60" i="42"/>
  <c r="U60" i="42"/>
  <c r="S60" i="42"/>
  <c r="Q60" i="42"/>
  <c r="O60" i="42"/>
  <c r="M60" i="42"/>
  <c r="K60" i="42"/>
  <c r="I60" i="42"/>
  <c r="G60" i="42"/>
  <c r="E60" i="42"/>
  <c r="AQ59" i="42"/>
  <c r="AO59" i="42"/>
  <c r="AM59" i="42"/>
  <c r="AK59" i="42"/>
  <c r="AI59" i="42"/>
  <c r="AG59" i="42"/>
  <c r="AE59" i="42"/>
  <c r="AC59" i="42"/>
  <c r="AA59" i="42"/>
  <c r="Y59" i="42"/>
  <c r="W59" i="42"/>
  <c r="U59" i="42"/>
  <c r="S59" i="42"/>
  <c r="Q59" i="42"/>
  <c r="O59" i="42"/>
  <c r="M59" i="42"/>
  <c r="K59" i="42"/>
  <c r="I59" i="42"/>
  <c r="G59" i="42"/>
  <c r="E59" i="42"/>
  <c r="AQ58" i="42"/>
  <c r="AO58" i="42"/>
  <c r="AM58" i="42"/>
  <c r="AK58" i="42"/>
  <c r="AI58" i="42"/>
  <c r="AG58" i="42"/>
  <c r="AE58" i="42"/>
  <c r="AC58" i="42"/>
  <c r="AA58" i="42"/>
  <c r="Y58" i="42"/>
  <c r="W58" i="42"/>
  <c r="U58" i="42"/>
  <c r="S58" i="42"/>
  <c r="Q58" i="42"/>
  <c r="O58" i="42"/>
  <c r="M58" i="42"/>
  <c r="K58" i="42"/>
  <c r="I58" i="42"/>
  <c r="G58" i="42"/>
  <c r="E58" i="42"/>
  <c r="AQ57" i="42"/>
  <c r="AO57" i="42"/>
  <c r="AM57" i="42"/>
  <c r="AK57" i="42"/>
  <c r="AI57" i="42"/>
  <c r="AG57" i="42"/>
  <c r="AE57" i="42"/>
  <c r="AC57" i="42"/>
  <c r="AA57" i="42"/>
  <c r="Y57" i="42"/>
  <c r="W57" i="42"/>
  <c r="U57" i="42"/>
  <c r="S57" i="42"/>
  <c r="Q57" i="42"/>
  <c r="O57" i="42"/>
  <c r="M57" i="42"/>
  <c r="K57" i="42"/>
  <c r="I57" i="42"/>
  <c r="G57" i="42"/>
  <c r="E57" i="42"/>
  <c r="AQ56" i="42"/>
  <c r="AO56" i="42"/>
  <c r="AM56" i="42"/>
  <c r="AK56" i="42"/>
  <c r="AI56" i="42"/>
  <c r="AG56" i="42"/>
  <c r="AE56" i="42"/>
  <c r="AC56" i="42"/>
  <c r="AA56" i="42"/>
  <c r="Y56" i="42"/>
  <c r="W56" i="42"/>
  <c r="U56" i="42"/>
  <c r="S56" i="42"/>
  <c r="Q56" i="42"/>
  <c r="O56" i="42"/>
  <c r="M56" i="42"/>
  <c r="K56" i="42"/>
  <c r="I56" i="42"/>
  <c r="G56" i="42"/>
  <c r="E56" i="42"/>
  <c r="AQ55" i="42"/>
  <c r="AO55" i="42"/>
  <c r="AM55" i="42"/>
  <c r="AK55" i="42"/>
  <c r="AI55" i="42"/>
  <c r="AG55" i="42"/>
  <c r="AE55" i="42"/>
  <c r="AC55" i="42"/>
  <c r="AA55" i="42"/>
  <c r="Y55" i="42"/>
  <c r="W55" i="42"/>
  <c r="U55" i="42"/>
  <c r="S55" i="42"/>
  <c r="Q55" i="42"/>
  <c r="O55" i="42"/>
  <c r="M55" i="42"/>
  <c r="K55" i="42"/>
  <c r="I55" i="42"/>
  <c r="G55" i="42"/>
  <c r="E55" i="42"/>
  <c r="AQ54" i="42"/>
  <c r="AO54" i="42"/>
  <c r="AM54" i="42"/>
  <c r="AK54" i="42"/>
  <c r="AI54" i="42"/>
  <c r="AG54" i="42"/>
  <c r="AE54" i="42"/>
  <c r="AC54" i="42"/>
  <c r="AA54" i="42"/>
  <c r="Y54" i="42"/>
  <c r="W54" i="42"/>
  <c r="U54" i="42"/>
  <c r="S54" i="42"/>
  <c r="Q54" i="42"/>
  <c r="O54" i="42"/>
  <c r="M54" i="42"/>
  <c r="K54" i="42"/>
  <c r="I54" i="42"/>
  <c r="G54" i="42"/>
  <c r="E54" i="42"/>
  <c r="AQ53" i="42"/>
  <c r="AO53" i="42"/>
  <c r="AM53" i="42"/>
  <c r="AK53" i="42"/>
  <c r="AI53" i="42"/>
  <c r="AG53" i="42"/>
  <c r="AE53" i="42"/>
  <c r="AC53" i="42"/>
  <c r="AA53" i="42"/>
  <c r="Y53" i="42"/>
  <c r="W53" i="42"/>
  <c r="U53" i="42"/>
  <c r="S53" i="42"/>
  <c r="Q53" i="42"/>
  <c r="O53" i="42"/>
  <c r="M53" i="42"/>
  <c r="K53" i="42"/>
  <c r="I53" i="42"/>
  <c r="G53" i="42"/>
  <c r="E53" i="42"/>
  <c r="AQ52" i="42"/>
  <c r="AO52" i="42"/>
  <c r="AM52" i="42"/>
  <c r="AK52" i="42"/>
  <c r="AI52" i="42"/>
  <c r="AG52" i="42"/>
  <c r="AE52" i="42"/>
  <c r="AC52" i="42"/>
  <c r="AA52" i="42"/>
  <c r="Y52" i="42"/>
  <c r="W52" i="42"/>
  <c r="U52" i="42"/>
  <c r="S52" i="42"/>
  <c r="Q52" i="42"/>
  <c r="O52" i="42"/>
  <c r="M52" i="42"/>
  <c r="K52" i="42"/>
  <c r="I52" i="42"/>
  <c r="G52" i="42"/>
  <c r="E52" i="42"/>
  <c r="AQ51" i="42"/>
  <c r="AO51" i="42"/>
  <c r="AM51" i="42"/>
  <c r="AK51" i="42"/>
  <c r="AI51" i="42"/>
  <c r="AG51" i="42"/>
  <c r="AE51" i="42"/>
  <c r="AC51" i="42"/>
  <c r="AA51" i="42"/>
  <c r="Y51" i="42"/>
  <c r="W51" i="42"/>
  <c r="U51" i="42"/>
  <c r="S51" i="42"/>
  <c r="Q51" i="42"/>
  <c r="O51" i="42"/>
  <c r="M51" i="42"/>
  <c r="K51" i="42"/>
  <c r="I51" i="42"/>
  <c r="G51" i="42"/>
  <c r="E51" i="42"/>
  <c r="AQ50" i="42"/>
  <c r="AO50" i="42"/>
  <c r="AM50" i="42"/>
  <c r="AK50" i="42"/>
  <c r="AI50" i="42"/>
  <c r="AG50" i="42"/>
  <c r="AE50" i="42"/>
  <c r="AC50" i="42"/>
  <c r="AA50" i="42"/>
  <c r="Y50" i="42"/>
  <c r="W50" i="42"/>
  <c r="U50" i="42"/>
  <c r="S50" i="42"/>
  <c r="Q50" i="42"/>
  <c r="O50" i="42"/>
  <c r="M50" i="42"/>
  <c r="K50" i="42"/>
  <c r="I50" i="42"/>
  <c r="G50" i="42"/>
  <c r="E50" i="42"/>
  <c r="AQ49" i="42"/>
  <c r="AO49" i="42"/>
  <c r="AM49" i="42"/>
  <c r="AK49" i="42"/>
  <c r="AI49" i="42"/>
  <c r="AG49" i="42"/>
  <c r="AE49" i="42"/>
  <c r="AC49" i="42"/>
  <c r="AA49" i="42"/>
  <c r="Y49" i="42"/>
  <c r="W49" i="42"/>
  <c r="U49" i="42"/>
  <c r="S49" i="42"/>
  <c r="Q49" i="42"/>
  <c r="O49" i="42"/>
  <c r="M49" i="42"/>
  <c r="K49" i="42"/>
  <c r="I49" i="42"/>
  <c r="G49" i="42"/>
  <c r="E49" i="42"/>
  <c r="AQ48" i="42"/>
  <c r="AO48" i="42"/>
  <c r="AM48" i="42"/>
  <c r="AK48" i="42"/>
  <c r="AI48" i="42"/>
  <c r="AG48" i="42"/>
  <c r="AE48" i="42"/>
  <c r="AC48" i="42"/>
  <c r="AA48" i="42"/>
  <c r="Y48" i="42"/>
  <c r="W48" i="42"/>
  <c r="U48" i="42"/>
  <c r="S48" i="42"/>
  <c r="Q48" i="42"/>
  <c r="O48" i="42"/>
  <c r="M48" i="42"/>
  <c r="K48" i="42"/>
  <c r="I48" i="42"/>
  <c r="G48" i="42"/>
  <c r="E48" i="42"/>
  <c r="AQ47" i="42"/>
  <c r="AO47" i="42"/>
  <c r="AM47" i="42"/>
  <c r="AK47" i="42"/>
  <c r="AI47" i="42"/>
  <c r="AG47" i="42"/>
  <c r="AE47" i="42"/>
  <c r="AC47" i="42"/>
  <c r="AA47" i="42"/>
  <c r="Y47" i="42"/>
  <c r="W47" i="42"/>
  <c r="U47" i="42"/>
  <c r="S47" i="42"/>
  <c r="Q47" i="42"/>
  <c r="O47" i="42"/>
  <c r="M47" i="42"/>
  <c r="K47" i="42"/>
  <c r="I47" i="42"/>
  <c r="G47" i="42"/>
  <c r="E47" i="42"/>
  <c r="AQ46" i="42"/>
  <c r="AO46" i="42"/>
  <c r="AM46" i="42"/>
  <c r="AK46" i="42"/>
  <c r="AI46" i="42"/>
  <c r="AG46" i="42"/>
  <c r="AE46" i="42"/>
  <c r="AC46" i="42"/>
  <c r="AA46" i="42"/>
  <c r="Y46" i="42"/>
  <c r="W46" i="42"/>
  <c r="U46" i="42"/>
  <c r="S46" i="42"/>
  <c r="Q46" i="42"/>
  <c r="O46" i="42"/>
  <c r="M46" i="42"/>
  <c r="K46" i="42"/>
  <c r="I46" i="42"/>
  <c r="G46" i="42"/>
  <c r="E46" i="42"/>
  <c r="AQ45" i="42"/>
  <c r="AO45" i="42"/>
  <c r="AM45" i="42"/>
  <c r="AK45" i="42"/>
  <c r="AI45" i="42"/>
  <c r="AG45" i="42"/>
  <c r="AE45" i="42"/>
  <c r="AC45" i="42"/>
  <c r="AA45" i="42"/>
  <c r="Y45" i="42"/>
  <c r="W45" i="42"/>
  <c r="U45" i="42"/>
  <c r="S45" i="42"/>
  <c r="Q45" i="42"/>
  <c r="O45" i="42"/>
  <c r="M45" i="42"/>
  <c r="K45" i="42"/>
  <c r="I45" i="42"/>
  <c r="G45" i="42"/>
  <c r="E45" i="42"/>
  <c r="AQ44" i="42"/>
  <c r="AO44" i="42"/>
  <c r="AM44" i="42"/>
  <c r="AK44" i="42"/>
  <c r="AI44" i="42"/>
  <c r="AG44" i="42"/>
  <c r="AE44" i="42"/>
  <c r="AC44" i="42"/>
  <c r="AA44" i="42"/>
  <c r="Y44" i="42"/>
  <c r="W44" i="42"/>
  <c r="U44" i="42"/>
  <c r="S44" i="42"/>
  <c r="Q44" i="42"/>
  <c r="O44" i="42"/>
  <c r="M44" i="42"/>
  <c r="K44" i="42"/>
  <c r="I44" i="42"/>
  <c r="G44" i="42"/>
  <c r="E44" i="42"/>
  <c r="AQ43" i="42"/>
  <c r="AO43" i="42"/>
  <c r="AM43" i="42"/>
  <c r="AK43" i="42"/>
  <c r="AI43" i="42"/>
  <c r="AG43" i="42"/>
  <c r="AE43" i="42"/>
  <c r="AC43" i="42"/>
  <c r="AA43" i="42"/>
  <c r="Y43" i="42"/>
  <c r="W43" i="42"/>
  <c r="U43" i="42"/>
  <c r="S43" i="42"/>
  <c r="Q43" i="42"/>
  <c r="O43" i="42"/>
  <c r="M43" i="42"/>
  <c r="K43" i="42"/>
  <c r="I43" i="42"/>
  <c r="G43" i="42"/>
  <c r="E43" i="42"/>
  <c r="AQ42" i="42"/>
  <c r="AO42" i="42"/>
  <c r="AM42" i="42"/>
  <c r="AK42" i="42"/>
  <c r="AI42" i="42"/>
  <c r="AG42" i="42"/>
  <c r="AE42" i="42"/>
  <c r="AC42" i="42"/>
  <c r="AA42" i="42"/>
  <c r="Y42" i="42"/>
  <c r="W42" i="42"/>
  <c r="U42" i="42"/>
  <c r="S42" i="42"/>
  <c r="Q42" i="42"/>
  <c r="O42" i="42"/>
  <c r="M42" i="42"/>
  <c r="K42" i="42"/>
  <c r="I42" i="42"/>
  <c r="G42" i="42"/>
  <c r="E42" i="42"/>
  <c r="AQ41" i="42"/>
  <c r="AO41" i="42"/>
  <c r="AM41" i="42"/>
  <c r="AK41" i="42"/>
  <c r="AI41" i="42"/>
  <c r="AG41" i="42"/>
  <c r="AE41" i="42"/>
  <c r="AC41" i="42"/>
  <c r="AA41" i="42"/>
  <c r="Y41" i="42"/>
  <c r="W41" i="42"/>
  <c r="U41" i="42"/>
  <c r="S41" i="42"/>
  <c r="Q41" i="42"/>
  <c r="O41" i="42"/>
  <c r="M41" i="42"/>
  <c r="K41" i="42"/>
  <c r="I41" i="42"/>
  <c r="G41" i="42"/>
  <c r="E41" i="42"/>
  <c r="AQ40" i="42"/>
  <c r="AO40" i="42"/>
  <c r="AM40" i="42"/>
  <c r="AK40" i="42"/>
  <c r="AI40" i="42"/>
  <c r="AG40" i="42"/>
  <c r="AE40" i="42"/>
  <c r="AC40" i="42"/>
  <c r="AA40" i="42"/>
  <c r="Y40" i="42"/>
  <c r="W40" i="42"/>
  <c r="U40" i="42"/>
  <c r="S40" i="42"/>
  <c r="Q40" i="42"/>
  <c r="O40" i="42"/>
  <c r="M40" i="42"/>
  <c r="K40" i="42"/>
  <c r="I40" i="42"/>
  <c r="G40" i="42"/>
  <c r="E40" i="42"/>
  <c r="AQ39" i="42"/>
  <c r="AO39" i="42"/>
  <c r="AM39" i="42"/>
  <c r="AK39" i="42"/>
  <c r="AI39" i="42"/>
  <c r="AG39" i="42"/>
  <c r="AE39" i="42"/>
  <c r="AC39" i="42"/>
  <c r="AA39" i="42"/>
  <c r="Y39" i="42"/>
  <c r="W39" i="42"/>
  <c r="U39" i="42"/>
  <c r="S39" i="42"/>
  <c r="Q39" i="42"/>
  <c r="O39" i="42"/>
  <c r="M39" i="42"/>
  <c r="K39" i="42"/>
  <c r="I39" i="42"/>
  <c r="G39" i="42"/>
  <c r="E39" i="42"/>
  <c r="AQ38" i="42"/>
  <c r="AO38" i="42"/>
  <c r="AM38" i="42"/>
  <c r="AK38" i="42"/>
  <c r="AI38" i="42"/>
  <c r="AG38" i="42"/>
  <c r="AE38" i="42"/>
  <c r="AC38" i="42"/>
  <c r="AA38" i="42"/>
  <c r="Y38" i="42"/>
  <c r="W38" i="42"/>
  <c r="U38" i="42"/>
  <c r="S38" i="42"/>
  <c r="Q38" i="42"/>
  <c r="O38" i="42"/>
  <c r="M38" i="42"/>
  <c r="K38" i="42"/>
  <c r="I38" i="42"/>
  <c r="G38" i="42"/>
  <c r="E38" i="42"/>
  <c r="AQ37" i="42"/>
  <c r="AO37" i="42"/>
  <c r="AM37" i="42"/>
  <c r="AK37" i="42"/>
  <c r="AI37" i="42"/>
  <c r="AG37" i="42"/>
  <c r="AE37" i="42"/>
  <c r="AC37" i="42"/>
  <c r="AA37" i="42"/>
  <c r="Y37" i="42"/>
  <c r="W37" i="42"/>
  <c r="U37" i="42"/>
  <c r="S37" i="42"/>
  <c r="Q37" i="42"/>
  <c r="O37" i="42"/>
  <c r="M37" i="42"/>
  <c r="K37" i="42"/>
  <c r="I37" i="42"/>
  <c r="G37" i="42"/>
  <c r="E37" i="42"/>
  <c r="AQ36" i="42"/>
  <c r="AO36" i="42"/>
  <c r="AM36" i="42"/>
  <c r="AK36" i="42"/>
  <c r="AI36" i="42"/>
  <c r="AG36" i="42"/>
  <c r="AE36" i="42"/>
  <c r="AC36" i="42"/>
  <c r="AA36" i="42"/>
  <c r="Y36" i="42"/>
  <c r="W36" i="42"/>
  <c r="U36" i="42"/>
  <c r="S36" i="42"/>
  <c r="Q36" i="42"/>
  <c r="O36" i="42"/>
  <c r="M36" i="42"/>
  <c r="K36" i="42"/>
  <c r="I36" i="42"/>
  <c r="G36" i="42"/>
  <c r="E36" i="42"/>
  <c r="AQ35" i="42"/>
  <c r="AO35" i="42"/>
  <c r="AM35" i="42"/>
  <c r="AK35" i="42"/>
  <c r="AI35" i="42"/>
  <c r="AG35" i="42"/>
  <c r="AE35" i="42"/>
  <c r="AC35" i="42"/>
  <c r="AA35" i="42"/>
  <c r="Y35" i="42"/>
  <c r="W35" i="42"/>
  <c r="U35" i="42"/>
  <c r="S35" i="42"/>
  <c r="Q35" i="42"/>
  <c r="O35" i="42"/>
  <c r="M35" i="42"/>
  <c r="K35" i="42"/>
  <c r="I35" i="42"/>
  <c r="G35" i="42"/>
  <c r="E35" i="42"/>
  <c r="AQ34" i="42"/>
  <c r="AO34" i="42"/>
  <c r="AM34" i="42"/>
  <c r="AK34" i="42"/>
  <c r="AI34" i="42"/>
  <c r="AG34" i="42"/>
  <c r="AE34" i="42"/>
  <c r="AC34" i="42"/>
  <c r="AA34" i="42"/>
  <c r="Y34" i="42"/>
  <c r="W34" i="42"/>
  <c r="U34" i="42"/>
  <c r="S34" i="42"/>
  <c r="Q34" i="42"/>
  <c r="O34" i="42"/>
  <c r="M34" i="42"/>
  <c r="K34" i="42"/>
  <c r="I34" i="42"/>
  <c r="G34" i="42"/>
  <c r="E34" i="42"/>
  <c r="AQ33" i="42"/>
  <c r="AO33" i="42"/>
  <c r="AM33" i="42"/>
  <c r="AK33" i="42"/>
  <c r="AI33" i="42"/>
  <c r="AG33" i="42"/>
  <c r="AE33" i="42"/>
  <c r="AC33" i="42"/>
  <c r="AA33" i="42"/>
  <c r="Y33" i="42"/>
  <c r="W33" i="42"/>
  <c r="U33" i="42"/>
  <c r="S33" i="42"/>
  <c r="Q33" i="42"/>
  <c r="O33" i="42"/>
  <c r="M33" i="42"/>
  <c r="K33" i="42"/>
  <c r="I33" i="42"/>
  <c r="G33" i="42"/>
  <c r="E33" i="42"/>
  <c r="AQ32" i="42"/>
  <c r="AO32" i="42"/>
  <c r="AM32" i="42"/>
  <c r="AK32" i="42"/>
  <c r="AI32" i="42"/>
  <c r="AG32" i="42"/>
  <c r="AE32" i="42"/>
  <c r="AC32" i="42"/>
  <c r="AA32" i="42"/>
  <c r="Y32" i="42"/>
  <c r="W32" i="42"/>
  <c r="U32" i="42"/>
  <c r="S32" i="42"/>
  <c r="Q32" i="42"/>
  <c r="O32" i="42"/>
  <c r="M32" i="42"/>
  <c r="K32" i="42"/>
  <c r="I32" i="42"/>
  <c r="G32" i="42"/>
  <c r="E32" i="42"/>
  <c r="AQ31" i="42"/>
  <c r="AO31" i="42"/>
  <c r="AM31" i="42"/>
  <c r="AK31" i="42"/>
  <c r="AI31" i="42"/>
  <c r="AG31" i="42"/>
  <c r="AE31" i="42"/>
  <c r="AC31" i="42"/>
  <c r="AA31" i="42"/>
  <c r="Y31" i="42"/>
  <c r="W31" i="42"/>
  <c r="U31" i="42"/>
  <c r="S31" i="42"/>
  <c r="Q31" i="42"/>
  <c r="O31" i="42"/>
  <c r="M31" i="42"/>
  <c r="K31" i="42"/>
  <c r="I31" i="42"/>
  <c r="G31" i="42"/>
  <c r="E31" i="42"/>
  <c r="AQ30" i="42"/>
  <c r="AO30" i="42"/>
  <c r="AM30" i="42"/>
  <c r="AK30" i="42"/>
  <c r="AI30" i="42"/>
  <c r="AG30" i="42"/>
  <c r="AE30" i="42"/>
  <c r="AC30" i="42"/>
  <c r="AA30" i="42"/>
  <c r="Y30" i="42"/>
  <c r="W30" i="42"/>
  <c r="U30" i="42"/>
  <c r="S30" i="42"/>
  <c r="Q30" i="42"/>
  <c r="O30" i="42"/>
  <c r="M30" i="42"/>
  <c r="K30" i="42"/>
  <c r="I30" i="42"/>
  <c r="G30" i="42"/>
  <c r="E30" i="42"/>
  <c r="AQ29" i="42"/>
  <c r="AO29" i="42"/>
  <c r="AM29" i="42"/>
  <c r="AK29" i="42"/>
  <c r="AI29" i="42"/>
  <c r="AG29" i="42"/>
  <c r="AE29" i="42"/>
  <c r="AC29" i="42"/>
  <c r="AA29" i="42"/>
  <c r="Y29" i="42"/>
  <c r="W29" i="42"/>
  <c r="U29" i="42"/>
  <c r="S29" i="42"/>
  <c r="Q29" i="42"/>
  <c r="O29" i="42"/>
  <c r="M29" i="42"/>
  <c r="K29" i="42"/>
  <c r="I29" i="42"/>
  <c r="G29" i="42"/>
  <c r="E29" i="42"/>
  <c r="AQ28" i="42"/>
  <c r="AO28" i="42"/>
  <c r="AM28" i="42"/>
  <c r="AK28" i="42"/>
  <c r="AI28" i="42"/>
  <c r="AG28" i="42"/>
  <c r="AE28" i="42"/>
  <c r="AC28" i="42"/>
  <c r="AA28" i="42"/>
  <c r="Y28" i="42"/>
  <c r="W28" i="42"/>
  <c r="U28" i="42"/>
  <c r="S28" i="42"/>
  <c r="Q28" i="42"/>
  <c r="O28" i="42"/>
  <c r="M28" i="42"/>
  <c r="K28" i="42"/>
  <c r="I28" i="42"/>
  <c r="G28" i="42"/>
  <c r="E28" i="42"/>
  <c r="AQ27" i="42"/>
  <c r="AO27" i="42"/>
  <c r="AM27" i="42"/>
  <c r="AK27" i="42"/>
  <c r="AI27" i="42"/>
  <c r="AG27" i="42"/>
  <c r="AE27" i="42"/>
  <c r="AC27" i="42"/>
  <c r="AA27" i="42"/>
  <c r="Y27" i="42"/>
  <c r="W27" i="42"/>
  <c r="U27" i="42"/>
  <c r="S27" i="42"/>
  <c r="Q27" i="42"/>
  <c r="O27" i="42"/>
  <c r="M27" i="42"/>
  <c r="K27" i="42"/>
  <c r="I27" i="42"/>
  <c r="G27" i="42"/>
  <c r="E27" i="42"/>
  <c r="AQ26" i="42"/>
  <c r="AO26" i="42"/>
  <c r="AM26" i="42"/>
  <c r="AK26" i="42"/>
  <c r="AI26" i="42"/>
  <c r="AG26" i="42"/>
  <c r="AE26" i="42"/>
  <c r="AC26" i="42"/>
  <c r="AA26" i="42"/>
  <c r="Y26" i="42"/>
  <c r="W26" i="42"/>
  <c r="U26" i="42"/>
  <c r="S26" i="42"/>
  <c r="Q26" i="42"/>
  <c r="O26" i="42"/>
  <c r="M26" i="42"/>
  <c r="K26" i="42"/>
  <c r="I26" i="42"/>
  <c r="G26" i="42"/>
  <c r="E26" i="42"/>
  <c r="AQ25" i="42"/>
  <c r="AO25" i="42"/>
  <c r="AM25" i="42"/>
  <c r="AK25" i="42"/>
  <c r="AI25" i="42"/>
  <c r="AG25" i="42"/>
  <c r="AE25" i="42"/>
  <c r="AC25" i="42"/>
  <c r="AA25" i="42"/>
  <c r="Y25" i="42"/>
  <c r="W25" i="42"/>
  <c r="U25" i="42"/>
  <c r="S25" i="42"/>
  <c r="Q25" i="42"/>
  <c r="O25" i="42"/>
  <c r="M25" i="42"/>
  <c r="K25" i="42"/>
  <c r="I25" i="42"/>
  <c r="G25" i="42"/>
  <c r="E25" i="42"/>
  <c r="AQ24" i="42"/>
  <c r="AO24" i="42"/>
  <c r="AM24" i="42"/>
  <c r="AK24" i="42"/>
  <c r="AI24" i="42"/>
  <c r="AG24" i="42"/>
  <c r="AE24" i="42"/>
  <c r="AC24" i="42"/>
  <c r="AA24" i="42"/>
  <c r="Y24" i="42"/>
  <c r="W24" i="42"/>
  <c r="U24" i="42"/>
  <c r="S24" i="42"/>
  <c r="Q24" i="42"/>
  <c r="O24" i="42"/>
  <c r="M24" i="42"/>
  <c r="K24" i="42"/>
  <c r="I24" i="42"/>
  <c r="G24" i="42"/>
  <c r="E24" i="42"/>
  <c r="AO23" i="42"/>
  <c r="AM23" i="42"/>
  <c r="AK23" i="42"/>
  <c r="AI23" i="42"/>
  <c r="AG23" i="42"/>
  <c r="AE23" i="42"/>
  <c r="AC23" i="42"/>
  <c r="AA23" i="42"/>
  <c r="Y23" i="42"/>
  <c r="W23" i="42"/>
  <c r="U23" i="42"/>
  <c r="S23" i="42"/>
  <c r="Q23" i="42"/>
  <c r="O23" i="42"/>
  <c r="M23" i="42"/>
  <c r="K23" i="42"/>
  <c r="I23" i="42"/>
  <c r="G23" i="42"/>
  <c r="E23" i="42"/>
  <c r="AQ22" i="42"/>
  <c r="AO22" i="42"/>
  <c r="AM22" i="42"/>
  <c r="AK22" i="42"/>
  <c r="AI22" i="42"/>
  <c r="AG22" i="42"/>
  <c r="AE22" i="42"/>
  <c r="AC22" i="42"/>
  <c r="AA22" i="42"/>
  <c r="Y22" i="42"/>
  <c r="W22" i="42"/>
  <c r="U22" i="42"/>
  <c r="S22" i="42"/>
  <c r="Q22" i="42"/>
  <c r="O22" i="42"/>
  <c r="M22" i="42"/>
  <c r="K22" i="42"/>
  <c r="I22" i="42"/>
  <c r="G22" i="42"/>
  <c r="E22" i="42"/>
  <c r="AO21" i="42"/>
  <c r="AM21" i="42"/>
  <c r="AK21" i="42"/>
  <c r="AI21" i="42"/>
  <c r="AG21" i="42"/>
  <c r="AE21" i="42"/>
  <c r="AC21" i="42"/>
  <c r="AA21" i="42"/>
  <c r="Y21" i="42"/>
  <c r="W21" i="42"/>
  <c r="U21" i="42"/>
  <c r="S21" i="42"/>
  <c r="Q21" i="42"/>
  <c r="O21" i="42"/>
  <c r="M21" i="42"/>
  <c r="K21" i="42"/>
  <c r="I21" i="42"/>
  <c r="G21" i="42"/>
  <c r="E21" i="42"/>
  <c r="AM20" i="42"/>
  <c r="AK20" i="42"/>
  <c r="AI20" i="42"/>
  <c r="AG20" i="42"/>
  <c r="AE20" i="42"/>
  <c r="AC20" i="42"/>
  <c r="AA20" i="42"/>
  <c r="Y20" i="42"/>
  <c r="W20" i="42"/>
  <c r="U20" i="42"/>
  <c r="S20" i="42"/>
  <c r="Q20" i="42"/>
  <c r="O20" i="42"/>
  <c r="M20" i="42"/>
  <c r="K20" i="42"/>
  <c r="I20" i="42"/>
  <c r="G20" i="42"/>
  <c r="E20" i="42"/>
  <c r="AO19" i="42"/>
  <c r="AM19" i="42"/>
  <c r="AK19" i="42"/>
  <c r="AI19" i="42"/>
  <c r="AG19" i="42"/>
  <c r="AE19" i="42"/>
  <c r="AC19" i="42"/>
  <c r="AA19" i="42"/>
  <c r="Y19" i="42"/>
  <c r="W19" i="42"/>
  <c r="U19" i="42"/>
  <c r="S19" i="42"/>
  <c r="Q19" i="42"/>
  <c r="O19" i="42"/>
  <c r="M19" i="42"/>
  <c r="M5" i="42"/>
  <c r="K19" i="42"/>
  <c r="I19" i="42"/>
  <c r="G19" i="42"/>
  <c r="E19" i="42"/>
  <c r="AR18" i="42"/>
  <c r="AO18" i="42"/>
  <c r="AM18" i="42"/>
  <c r="AK18" i="42"/>
  <c r="AE18" i="42"/>
  <c r="Y18" i="42"/>
  <c r="W18" i="42"/>
  <c r="U18" i="42"/>
  <c r="O18" i="42"/>
  <c r="M18" i="42"/>
  <c r="I18" i="42"/>
  <c r="G18" i="42"/>
  <c r="E18" i="42"/>
  <c r="B18" i="42"/>
  <c r="AI18" i="42"/>
  <c r="AQ17" i="42"/>
  <c r="AO17" i="42"/>
  <c r="AM17" i="42"/>
  <c r="AK17" i="42"/>
  <c r="AI17" i="42"/>
  <c r="AG17" i="42"/>
  <c r="AE17" i="42"/>
  <c r="AC17" i="42"/>
  <c r="AA17" i="42"/>
  <c r="Y17" i="42"/>
  <c r="W17" i="42"/>
  <c r="U17" i="42"/>
  <c r="S17" i="42"/>
  <c r="Q17" i="42"/>
  <c r="O17" i="42"/>
  <c r="M17" i="42"/>
  <c r="K17" i="42"/>
  <c r="I17" i="42"/>
  <c r="G17" i="42"/>
  <c r="E17" i="42"/>
  <c r="AQ16" i="42"/>
  <c r="AO16" i="42"/>
  <c r="AM16" i="42"/>
  <c r="AK16" i="42"/>
  <c r="AI16" i="42"/>
  <c r="AG16" i="42"/>
  <c r="AE16" i="42"/>
  <c r="AC16" i="42"/>
  <c r="AA16" i="42"/>
  <c r="Y16" i="42"/>
  <c r="W16" i="42"/>
  <c r="U16" i="42"/>
  <c r="S16" i="42"/>
  <c r="Q16" i="42"/>
  <c r="O16" i="42"/>
  <c r="M16" i="42"/>
  <c r="K16" i="42"/>
  <c r="I16" i="42"/>
  <c r="G16" i="42"/>
  <c r="E16" i="42"/>
  <c r="AQ15" i="42"/>
  <c r="AO15" i="42"/>
  <c r="AM15" i="42"/>
  <c r="AK15" i="42"/>
  <c r="AI15" i="42"/>
  <c r="AG15" i="42"/>
  <c r="AE15" i="42"/>
  <c r="AC15" i="42"/>
  <c r="AA15" i="42"/>
  <c r="Y15" i="42"/>
  <c r="W15" i="42"/>
  <c r="U15" i="42"/>
  <c r="S15" i="42"/>
  <c r="Q15" i="42"/>
  <c r="O15" i="42"/>
  <c r="M15" i="42"/>
  <c r="K15" i="42"/>
  <c r="I15" i="42"/>
  <c r="G15" i="42"/>
  <c r="E15" i="42"/>
  <c r="AQ14" i="42"/>
  <c r="AO14" i="42"/>
  <c r="AM14" i="42"/>
  <c r="AK14" i="42"/>
  <c r="AI14" i="42"/>
  <c r="AG14" i="42"/>
  <c r="AE14" i="42"/>
  <c r="AC14" i="42"/>
  <c r="AA14" i="42"/>
  <c r="Y14" i="42"/>
  <c r="W14" i="42"/>
  <c r="U14" i="42"/>
  <c r="S14" i="42"/>
  <c r="Q14" i="42"/>
  <c r="O14" i="42"/>
  <c r="M14" i="42"/>
  <c r="K14" i="42"/>
  <c r="I14" i="42"/>
  <c r="G14" i="42"/>
  <c r="E14" i="42"/>
  <c r="AQ13" i="42"/>
  <c r="AO13" i="42"/>
  <c r="AM13" i="42"/>
  <c r="AK13" i="42"/>
  <c r="AI13" i="42"/>
  <c r="AI6" i="42"/>
  <c r="AG13" i="42"/>
  <c r="AE13" i="42"/>
  <c r="AE6" i="42"/>
  <c r="AC13" i="42"/>
  <c r="AA13" i="42"/>
  <c r="Y13" i="42"/>
  <c r="W13" i="42"/>
  <c r="U13" i="42"/>
  <c r="S13" i="42"/>
  <c r="Q13" i="42"/>
  <c r="O13" i="42"/>
  <c r="M13" i="42"/>
  <c r="K13" i="42"/>
  <c r="I13" i="42"/>
  <c r="G13" i="42"/>
  <c r="E13" i="42"/>
  <c r="AQ12" i="42"/>
  <c r="AO12" i="42"/>
  <c r="AM12" i="42"/>
  <c r="AM5" i="42"/>
  <c r="AK12" i="42"/>
  <c r="AI12" i="42"/>
  <c r="AG12" i="42"/>
  <c r="AE12" i="42"/>
  <c r="AC12" i="42"/>
  <c r="AA12" i="42"/>
  <c r="Y12" i="42"/>
  <c r="Y5" i="42"/>
  <c r="W12" i="42"/>
  <c r="W5" i="42"/>
  <c r="U12" i="42"/>
  <c r="S12" i="42"/>
  <c r="Q12" i="42"/>
  <c r="O12" i="42"/>
  <c r="M12" i="42"/>
  <c r="K12" i="42"/>
  <c r="I12" i="42"/>
  <c r="I5" i="42"/>
  <c r="G12" i="42"/>
  <c r="E12" i="42"/>
  <c r="AQ10" i="42"/>
  <c r="AO10" i="42"/>
  <c r="AM10" i="42"/>
  <c r="AK10" i="42"/>
  <c r="AI10" i="42"/>
  <c r="AG10" i="42"/>
  <c r="AE10" i="42"/>
  <c r="AC10" i="42"/>
  <c r="AA10" i="42"/>
  <c r="Y10" i="42"/>
  <c r="W10" i="42"/>
  <c r="U10" i="42"/>
  <c r="S10" i="42"/>
  <c r="Q10" i="42"/>
  <c r="O10" i="42"/>
  <c r="M10" i="42"/>
  <c r="K10" i="42"/>
  <c r="I10" i="42"/>
  <c r="G10" i="42"/>
  <c r="E10" i="42"/>
  <c r="AM6" i="42"/>
  <c r="W6" i="42"/>
  <c r="I6" i="42"/>
  <c r="AE5" i="42"/>
  <c r="AM4" i="42"/>
  <c r="W4" i="42"/>
  <c r="I4" i="42"/>
  <c r="AE3" i="42"/>
  <c r="AM2" i="42"/>
  <c r="W2" i="42"/>
  <c r="I2" i="42"/>
  <c r="AE1" i="42"/>
  <c r="O1" i="42"/>
  <c r="O2" i="42" s="1"/>
  <c r="AG6" i="42"/>
  <c r="AA5" i="42"/>
  <c r="AI5" i="42"/>
  <c r="AI3" i="42"/>
  <c r="AI1" i="42"/>
  <c r="Y2" i="42"/>
  <c r="Y6" i="42"/>
  <c r="E1" i="42"/>
  <c r="E2" i="42" s="1"/>
  <c r="U1" i="42"/>
  <c r="U3" i="42" s="1"/>
  <c r="AK1" i="42"/>
  <c r="AK3" i="42" s="1"/>
  <c r="M2" i="42"/>
  <c r="M4" i="42"/>
  <c r="M6" i="42"/>
  <c r="K18" i="42"/>
  <c r="K5" i="42"/>
  <c r="AA18" i="42"/>
  <c r="AQ18" i="42"/>
  <c r="G1" i="42"/>
  <c r="G2" i="42" s="1"/>
  <c r="W1" i="42"/>
  <c r="AM1" i="42"/>
  <c r="AE2" i="42"/>
  <c r="W3" i="42"/>
  <c r="AM3" i="42"/>
  <c r="AE4" i="42"/>
  <c r="AC18" i="42"/>
  <c r="Y1" i="42"/>
  <c r="AO1" i="42"/>
  <c r="AO2" i="42" s="1"/>
  <c r="AA1" i="42"/>
  <c r="AQ1" i="42"/>
  <c r="AQ3" i="42" s="1"/>
  <c r="AI2" i="42"/>
  <c r="AA3" i="42"/>
  <c r="AI4" i="42"/>
  <c r="Q18" i="42"/>
  <c r="AG18" i="42"/>
  <c r="AG2" i="42"/>
  <c r="I1" i="42"/>
  <c r="I3" i="42"/>
  <c r="Y3" i="42"/>
  <c r="M1" i="42"/>
  <c r="M3" i="42"/>
  <c r="S18" i="42"/>
  <c r="S2" i="42"/>
  <c r="Q1" i="42"/>
  <c r="Q2" i="42" s="1"/>
  <c r="K4" i="42"/>
  <c r="K2" i="42"/>
  <c r="K6" i="42"/>
  <c r="AG4" i="42"/>
  <c r="S4" i="42"/>
  <c r="K1" i="42"/>
  <c r="AA2" i="42"/>
  <c r="AA6" i="42"/>
  <c r="AA4" i="42"/>
  <c r="AC1" i="42"/>
  <c r="AC2" i="42" s="1"/>
  <c r="K3" i="42"/>
  <c r="AG5" i="42"/>
  <c r="AG1" i="42"/>
  <c r="AG3" i="42"/>
  <c r="S1" i="42"/>
  <c r="S3" i="42"/>
  <c r="S5" i="42"/>
  <c r="S6" i="42"/>
  <c r="AQ300" i="41"/>
  <c r="AO300" i="41"/>
  <c r="AM300" i="41"/>
  <c r="AK300" i="41"/>
  <c r="AI300" i="41"/>
  <c r="AG300" i="41"/>
  <c r="AE300" i="41"/>
  <c r="AC300" i="41"/>
  <c r="AA300" i="41"/>
  <c r="Y300" i="41"/>
  <c r="W300" i="41"/>
  <c r="U300" i="41"/>
  <c r="S300" i="41"/>
  <c r="Q300" i="41"/>
  <c r="O300" i="41"/>
  <c r="M300" i="41"/>
  <c r="K300" i="41"/>
  <c r="I300" i="41"/>
  <c r="G300" i="41"/>
  <c r="E300" i="41"/>
  <c r="AQ299" i="41"/>
  <c r="AO299" i="41"/>
  <c r="AM299" i="41"/>
  <c r="AK299" i="41"/>
  <c r="AI299" i="41"/>
  <c r="AG299" i="41"/>
  <c r="AE299" i="41"/>
  <c r="AC299" i="41"/>
  <c r="AA299" i="41"/>
  <c r="Y299" i="41"/>
  <c r="W299" i="41"/>
  <c r="U299" i="41"/>
  <c r="S299" i="41"/>
  <c r="Q299" i="41"/>
  <c r="O299" i="41"/>
  <c r="M299" i="41"/>
  <c r="K299" i="41"/>
  <c r="I299" i="41"/>
  <c r="G299" i="41"/>
  <c r="E299" i="41"/>
  <c r="AQ298" i="41"/>
  <c r="AO298" i="41"/>
  <c r="AM298" i="41"/>
  <c r="AK298" i="41"/>
  <c r="AI298" i="41"/>
  <c r="AG298" i="41"/>
  <c r="AE298" i="41"/>
  <c r="AC298" i="41"/>
  <c r="AA298" i="41"/>
  <c r="Y298" i="41"/>
  <c r="W298" i="41"/>
  <c r="U298" i="41"/>
  <c r="S298" i="41"/>
  <c r="Q298" i="41"/>
  <c r="O298" i="41"/>
  <c r="M298" i="41"/>
  <c r="K298" i="41"/>
  <c r="I298" i="41"/>
  <c r="G298" i="41"/>
  <c r="E298" i="41"/>
  <c r="AQ297" i="41"/>
  <c r="AO297" i="41"/>
  <c r="AM297" i="41"/>
  <c r="AK297" i="41"/>
  <c r="AI297" i="41"/>
  <c r="AG297" i="41"/>
  <c r="AE297" i="41"/>
  <c r="AC297" i="41"/>
  <c r="AA297" i="41"/>
  <c r="Y297" i="41"/>
  <c r="W297" i="41"/>
  <c r="U297" i="41"/>
  <c r="S297" i="41"/>
  <c r="Q297" i="41"/>
  <c r="O297" i="41"/>
  <c r="M297" i="41"/>
  <c r="K297" i="41"/>
  <c r="I297" i="41"/>
  <c r="G297" i="41"/>
  <c r="E297" i="41"/>
  <c r="AQ296" i="41"/>
  <c r="AO296" i="41"/>
  <c r="AM296" i="41"/>
  <c r="AK296" i="41"/>
  <c r="AI296" i="41"/>
  <c r="AG296" i="41"/>
  <c r="AE296" i="41"/>
  <c r="AC296" i="41"/>
  <c r="AA296" i="41"/>
  <c r="Y296" i="41"/>
  <c r="W296" i="41"/>
  <c r="U296" i="41"/>
  <c r="S296" i="41"/>
  <c r="Q296" i="41"/>
  <c r="O296" i="41"/>
  <c r="M296" i="41"/>
  <c r="K296" i="41"/>
  <c r="I296" i="41"/>
  <c r="G296" i="41"/>
  <c r="E296" i="41"/>
  <c r="AQ295" i="41"/>
  <c r="AO295" i="41"/>
  <c r="AM295" i="41"/>
  <c r="AK295" i="41"/>
  <c r="AI295" i="41"/>
  <c r="AG295" i="41"/>
  <c r="AE295" i="41"/>
  <c r="AC295" i="41"/>
  <c r="AA295" i="41"/>
  <c r="Y295" i="41"/>
  <c r="W295" i="41"/>
  <c r="U295" i="41"/>
  <c r="S295" i="41"/>
  <c r="Q295" i="41"/>
  <c r="O295" i="41"/>
  <c r="M295" i="41"/>
  <c r="K295" i="41"/>
  <c r="I295" i="41"/>
  <c r="G295" i="41"/>
  <c r="E295" i="41"/>
  <c r="AQ294" i="41"/>
  <c r="AO294" i="41"/>
  <c r="AM294" i="41"/>
  <c r="AK294" i="41"/>
  <c r="AI294" i="41"/>
  <c r="AG294" i="41"/>
  <c r="AE294" i="41"/>
  <c r="AC294" i="41"/>
  <c r="AA294" i="41"/>
  <c r="Y294" i="41"/>
  <c r="W294" i="41"/>
  <c r="U294" i="41"/>
  <c r="S294" i="41"/>
  <c r="Q294" i="41"/>
  <c r="O294" i="41"/>
  <c r="M294" i="41"/>
  <c r="K294" i="41"/>
  <c r="I294" i="41"/>
  <c r="G294" i="41"/>
  <c r="E294" i="41"/>
  <c r="AQ293" i="41"/>
  <c r="AO293" i="41"/>
  <c r="AM293" i="41"/>
  <c r="AK293" i="41"/>
  <c r="AI293" i="41"/>
  <c r="AG293" i="41"/>
  <c r="AE293" i="41"/>
  <c r="AC293" i="41"/>
  <c r="AA293" i="41"/>
  <c r="Y293" i="41"/>
  <c r="W293" i="41"/>
  <c r="U293" i="41"/>
  <c r="S293" i="41"/>
  <c r="Q293" i="41"/>
  <c r="O293" i="41"/>
  <c r="M293" i="41"/>
  <c r="K293" i="41"/>
  <c r="I293" i="41"/>
  <c r="G293" i="41"/>
  <c r="E293" i="41"/>
  <c r="AQ292" i="41"/>
  <c r="AO292" i="41"/>
  <c r="AM292" i="41"/>
  <c r="AK292" i="41"/>
  <c r="AI292" i="41"/>
  <c r="AG292" i="41"/>
  <c r="AE292" i="41"/>
  <c r="AC292" i="41"/>
  <c r="AA292" i="41"/>
  <c r="Y292" i="41"/>
  <c r="W292" i="41"/>
  <c r="U292" i="41"/>
  <c r="S292" i="41"/>
  <c r="Q292" i="41"/>
  <c r="O292" i="41"/>
  <c r="M292" i="41"/>
  <c r="K292" i="41"/>
  <c r="I292" i="41"/>
  <c r="G292" i="41"/>
  <c r="E292" i="41"/>
  <c r="AQ291" i="41"/>
  <c r="AO291" i="41"/>
  <c r="AM291" i="41"/>
  <c r="AK291" i="41"/>
  <c r="AI291" i="41"/>
  <c r="AG291" i="41"/>
  <c r="AE291" i="41"/>
  <c r="AC291" i="41"/>
  <c r="AA291" i="41"/>
  <c r="Y291" i="41"/>
  <c r="W291" i="41"/>
  <c r="U291" i="41"/>
  <c r="S291" i="41"/>
  <c r="Q291" i="41"/>
  <c r="O291" i="41"/>
  <c r="M291" i="41"/>
  <c r="K291" i="41"/>
  <c r="I291" i="41"/>
  <c r="G291" i="41"/>
  <c r="E291" i="41"/>
  <c r="AQ290" i="41"/>
  <c r="AO290" i="41"/>
  <c r="AM290" i="41"/>
  <c r="AK290" i="41"/>
  <c r="AI290" i="41"/>
  <c r="AG290" i="41"/>
  <c r="AE290" i="41"/>
  <c r="AC290" i="41"/>
  <c r="AA290" i="41"/>
  <c r="Y290" i="41"/>
  <c r="W290" i="41"/>
  <c r="U290" i="41"/>
  <c r="S290" i="41"/>
  <c r="Q290" i="41"/>
  <c r="O290" i="41"/>
  <c r="M290" i="41"/>
  <c r="K290" i="41"/>
  <c r="I290" i="41"/>
  <c r="G290" i="41"/>
  <c r="E290" i="41"/>
  <c r="AQ289" i="41"/>
  <c r="AO289" i="41"/>
  <c r="AM289" i="41"/>
  <c r="AK289" i="41"/>
  <c r="AI289" i="41"/>
  <c r="AG289" i="41"/>
  <c r="AE289" i="41"/>
  <c r="AC289" i="41"/>
  <c r="AA289" i="41"/>
  <c r="Y289" i="41"/>
  <c r="W289" i="41"/>
  <c r="U289" i="41"/>
  <c r="S289" i="41"/>
  <c r="Q289" i="41"/>
  <c r="O289" i="41"/>
  <c r="M289" i="41"/>
  <c r="K289" i="41"/>
  <c r="I289" i="41"/>
  <c r="G289" i="41"/>
  <c r="E289" i="41"/>
  <c r="AQ288" i="41"/>
  <c r="AO288" i="41"/>
  <c r="AM288" i="41"/>
  <c r="AK288" i="41"/>
  <c r="AI288" i="41"/>
  <c r="AG288" i="41"/>
  <c r="AE288" i="41"/>
  <c r="AC288" i="41"/>
  <c r="AA288" i="41"/>
  <c r="Y288" i="41"/>
  <c r="W288" i="41"/>
  <c r="U288" i="41"/>
  <c r="S288" i="41"/>
  <c r="Q288" i="41"/>
  <c r="O288" i="41"/>
  <c r="M288" i="41"/>
  <c r="K288" i="41"/>
  <c r="I288" i="41"/>
  <c r="G288" i="41"/>
  <c r="E288" i="41"/>
  <c r="AQ287" i="41"/>
  <c r="AO287" i="41"/>
  <c r="AM287" i="41"/>
  <c r="AK287" i="41"/>
  <c r="AI287" i="41"/>
  <c r="AG287" i="41"/>
  <c r="AE287" i="41"/>
  <c r="AC287" i="41"/>
  <c r="AA287" i="41"/>
  <c r="Y287" i="41"/>
  <c r="W287" i="41"/>
  <c r="U287" i="41"/>
  <c r="S287" i="41"/>
  <c r="Q287" i="41"/>
  <c r="O287" i="41"/>
  <c r="M287" i="41"/>
  <c r="K287" i="41"/>
  <c r="I287" i="41"/>
  <c r="G287" i="41"/>
  <c r="E287" i="41"/>
  <c r="AQ286" i="41"/>
  <c r="AO286" i="41"/>
  <c r="AM286" i="41"/>
  <c r="AK286" i="41"/>
  <c r="AI286" i="41"/>
  <c r="AG286" i="41"/>
  <c r="AE286" i="41"/>
  <c r="AC286" i="41"/>
  <c r="AA286" i="41"/>
  <c r="Y286" i="41"/>
  <c r="W286" i="41"/>
  <c r="U286" i="41"/>
  <c r="S286" i="41"/>
  <c r="Q286" i="41"/>
  <c r="O286" i="41"/>
  <c r="M286" i="41"/>
  <c r="K286" i="41"/>
  <c r="I286" i="41"/>
  <c r="G286" i="41"/>
  <c r="E286" i="41"/>
  <c r="AQ285" i="41"/>
  <c r="AO285" i="41"/>
  <c r="AM285" i="41"/>
  <c r="AK285" i="41"/>
  <c r="AI285" i="41"/>
  <c r="AG285" i="41"/>
  <c r="AE285" i="41"/>
  <c r="AC285" i="41"/>
  <c r="AA285" i="41"/>
  <c r="Y285" i="41"/>
  <c r="W285" i="41"/>
  <c r="U285" i="41"/>
  <c r="S285" i="41"/>
  <c r="Q285" i="41"/>
  <c r="O285" i="41"/>
  <c r="M285" i="41"/>
  <c r="K285" i="41"/>
  <c r="I285" i="41"/>
  <c r="G285" i="41"/>
  <c r="E285" i="41"/>
  <c r="AQ284" i="41"/>
  <c r="AO284" i="41"/>
  <c r="AM284" i="41"/>
  <c r="AK284" i="41"/>
  <c r="AI284" i="41"/>
  <c r="AG284" i="41"/>
  <c r="AE284" i="41"/>
  <c r="AC284" i="41"/>
  <c r="AA284" i="41"/>
  <c r="Y284" i="41"/>
  <c r="W284" i="41"/>
  <c r="U284" i="41"/>
  <c r="S284" i="41"/>
  <c r="Q284" i="41"/>
  <c r="O284" i="41"/>
  <c r="M284" i="41"/>
  <c r="K284" i="41"/>
  <c r="I284" i="41"/>
  <c r="G284" i="41"/>
  <c r="E284" i="41"/>
  <c r="AQ283" i="41"/>
  <c r="AO283" i="41"/>
  <c r="AM283" i="41"/>
  <c r="AK283" i="41"/>
  <c r="AI283" i="41"/>
  <c r="AG283" i="41"/>
  <c r="AE283" i="41"/>
  <c r="AC283" i="41"/>
  <c r="AA283" i="41"/>
  <c r="Y283" i="41"/>
  <c r="W283" i="41"/>
  <c r="U283" i="41"/>
  <c r="S283" i="41"/>
  <c r="Q283" i="41"/>
  <c r="O283" i="41"/>
  <c r="M283" i="41"/>
  <c r="K283" i="41"/>
  <c r="I283" i="41"/>
  <c r="G283" i="41"/>
  <c r="E283" i="41"/>
  <c r="AQ282" i="41"/>
  <c r="AO282" i="41"/>
  <c r="AM282" i="41"/>
  <c r="AK282" i="41"/>
  <c r="AI282" i="41"/>
  <c r="AG282" i="41"/>
  <c r="AE282" i="41"/>
  <c r="AC282" i="41"/>
  <c r="AA282" i="41"/>
  <c r="Y282" i="41"/>
  <c r="W282" i="41"/>
  <c r="U282" i="41"/>
  <c r="S282" i="41"/>
  <c r="Q282" i="41"/>
  <c r="O282" i="41"/>
  <c r="M282" i="41"/>
  <c r="K282" i="41"/>
  <c r="I282" i="41"/>
  <c r="G282" i="41"/>
  <c r="E282" i="41"/>
  <c r="AQ281" i="41"/>
  <c r="AO281" i="41"/>
  <c r="AM281" i="41"/>
  <c r="AK281" i="41"/>
  <c r="AI281" i="41"/>
  <c r="AG281" i="41"/>
  <c r="AE281" i="41"/>
  <c r="AC281" i="41"/>
  <c r="AA281" i="41"/>
  <c r="Y281" i="41"/>
  <c r="W281" i="41"/>
  <c r="U281" i="41"/>
  <c r="S281" i="41"/>
  <c r="Q281" i="41"/>
  <c r="O281" i="41"/>
  <c r="M281" i="41"/>
  <c r="K281" i="41"/>
  <c r="I281" i="41"/>
  <c r="G281" i="41"/>
  <c r="E281" i="41"/>
  <c r="AQ280" i="41"/>
  <c r="AO280" i="41"/>
  <c r="AM280" i="41"/>
  <c r="AK280" i="41"/>
  <c r="AI280" i="41"/>
  <c r="AG280" i="41"/>
  <c r="AE280" i="41"/>
  <c r="AC280" i="41"/>
  <c r="AA280" i="41"/>
  <c r="Y280" i="41"/>
  <c r="W280" i="41"/>
  <c r="U280" i="41"/>
  <c r="S280" i="41"/>
  <c r="Q280" i="41"/>
  <c r="O280" i="41"/>
  <c r="M280" i="41"/>
  <c r="K280" i="41"/>
  <c r="I280" i="41"/>
  <c r="G280" i="41"/>
  <c r="E280" i="41"/>
  <c r="AQ279" i="41"/>
  <c r="AO279" i="41"/>
  <c r="AM279" i="41"/>
  <c r="AK279" i="41"/>
  <c r="AI279" i="41"/>
  <c r="AG279" i="41"/>
  <c r="AE279" i="41"/>
  <c r="AC279" i="41"/>
  <c r="AA279" i="41"/>
  <c r="Y279" i="41"/>
  <c r="W279" i="41"/>
  <c r="U279" i="41"/>
  <c r="S279" i="41"/>
  <c r="Q279" i="41"/>
  <c r="O279" i="41"/>
  <c r="M279" i="41"/>
  <c r="K279" i="41"/>
  <c r="I279" i="41"/>
  <c r="G279" i="41"/>
  <c r="E279" i="41"/>
  <c r="AQ278" i="41"/>
  <c r="AO278" i="41"/>
  <c r="AM278" i="41"/>
  <c r="AK278" i="41"/>
  <c r="AI278" i="41"/>
  <c r="AG278" i="41"/>
  <c r="AE278" i="41"/>
  <c r="AC278" i="41"/>
  <c r="AA278" i="41"/>
  <c r="Y278" i="41"/>
  <c r="W278" i="41"/>
  <c r="U278" i="41"/>
  <c r="S278" i="41"/>
  <c r="Q278" i="41"/>
  <c r="O278" i="41"/>
  <c r="M278" i="41"/>
  <c r="K278" i="41"/>
  <c r="I278" i="41"/>
  <c r="G278" i="41"/>
  <c r="E278" i="41"/>
  <c r="AQ277" i="41"/>
  <c r="AO277" i="41"/>
  <c r="AM277" i="41"/>
  <c r="AK277" i="41"/>
  <c r="AI277" i="41"/>
  <c r="AG277" i="41"/>
  <c r="AE277" i="41"/>
  <c r="AC277" i="41"/>
  <c r="AA277" i="41"/>
  <c r="Y277" i="41"/>
  <c r="W277" i="41"/>
  <c r="U277" i="41"/>
  <c r="S277" i="41"/>
  <c r="Q277" i="41"/>
  <c r="O277" i="41"/>
  <c r="M277" i="41"/>
  <c r="K277" i="41"/>
  <c r="I277" i="41"/>
  <c r="G277" i="41"/>
  <c r="E277" i="41"/>
  <c r="AQ276" i="41"/>
  <c r="AO276" i="41"/>
  <c r="AM276" i="41"/>
  <c r="AK276" i="41"/>
  <c r="AI276" i="41"/>
  <c r="AG276" i="41"/>
  <c r="AE276" i="41"/>
  <c r="AC276" i="41"/>
  <c r="AA276" i="41"/>
  <c r="Y276" i="41"/>
  <c r="W276" i="41"/>
  <c r="U276" i="41"/>
  <c r="S276" i="41"/>
  <c r="Q276" i="41"/>
  <c r="O276" i="41"/>
  <c r="M276" i="41"/>
  <c r="K276" i="41"/>
  <c r="I276" i="41"/>
  <c r="G276" i="41"/>
  <c r="E276" i="41"/>
  <c r="AQ275" i="41"/>
  <c r="AO275" i="41"/>
  <c r="AM275" i="41"/>
  <c r="AK275" i="41"/>
  <c r="AI275" i="41"/>
  <c r="AG275" i="41"/>
  <c r="AE275" i="41"/>
  <c r="AC275" i="41"/>
  <c r="AA275" i="41"/>
  <c r="Y275" i="41"/>
  <c r="W275" i="41"/>
  <c r="U275" i="41"/>
  <c r="S275" i="41"/>
  <c r="Q275" i="41"/>
  <c r="O275" i="41"/>
  <c r="M275" i="41"/>
  <c r="K275" i="41"/>
  <c r="I275" i="41"/>
  <c r="G275" i="41"/>
  <c r="E275" i="41"/>
  <c r="AQ274" i="41"/>
  <c r="AO274" i="41"/>
  <c r="AM274" i="41"/>
  <c r="AK274" i="41"/>
  <c r="AI274" i="41"/>
  <c r="AG274" i="41"/>
  <c r="AE274" i="41"/>
  <c r="AC274" i="41"/>
  <c r="AA274" i="41"/>
  <c r="Y274" i="41"/>
  <c r="W274" i="41"/>
  <c r="U274" i="41"/>
  <c r="S274" i="41"/>
  <c r="Q274" i="41"/>
  <c r="O274" i="41"/>
  <c r="M274" i="41"/>
  <c r="K274" i="41"/>
  <c r="I274" i="41"/>
  <c r="G274" i="41"/>
  <c r="E274" i="41"/>
  <c r="AQ273" i="41"/>
  <c r="AO273" i="41"/>
  <c r="AM273" i="41"/>
  <c r="AK273" i="41"/>
  <c r="AI273" i="41"/>
  <c r="AG273" i="41"/>
  <c r="AE273" i="41"/>
  <c r="AC273" i="41"/>
  <c r="AA273" i="41"/>
  <c r="Y273" i="41"/>
  <c r="W273" i="41"/>
  <c r="U273" i="41"/>
  <c r="S273" i="41"/>
  <c r="Q273" i="41"/>
  <c r="O273" i="41"/>
  <c r="M273" i="41"/>
  <c r="K273" i="41"/>
  <c r="I273" i="41"/>
  <c r="G273" i="41"/>
  <c r="E273" i="41"/>
  <c r="AQ272" i="41"/>
  <c r="AO272" i="41"/>
  <c r="AM272" i="41"/>
  <c r="AK272" i="41"/>
  <c r="AI272" i="41"/>
  <c r="AG272" i="41"/>
  <c r="AE272" i="41"/>
  <c r="AC272" i="41"/>
  <c r="AA272" i="41"/>
  <c r="Y272" i="41"/>
  <c r="W272" i="41"/>
  <c r="U272" i="41"/>
  <c r="S272" i="41"/>
  <c r="Q272" i="41"/>
  <c r="O272" i="41"/>
  <c r="M272" i="41"/>
  <c r="K272" i="41"/>
  <c r="I272" i="41"/>
  <c r="G272" i="41"/>
  <c r="E272" i="41"/>
  <c r="AQ271" i="41"/>
  <c r="AO271" i="41"/>
  <c r="AM271" i="41"/>
  <c r="AK271" i="41"/>
  <c r="AI271" i="41"/>
  <c r="AG271" i="41"/>
  <c r="AE271" i="41"/>
  <c r="AC271" i="41"/>
  <c r="AA271" i="41"/>
  <c r="Y271" i="41"/>
  <c r="W271" i="41"/>
  <c r="U271" i="41"/>
  <c r="S271" i="41"/>
  <c r="Q271" i="41"/>
  <c r="O271" i="41"/>
  <c r="M271" i="41"/>
  <c r="K271" i="41"/>
  <c r="I271" i="41"/>
  <c r="G271" i="41"/>
  <c r="E271" i="41"/>
  <c r="AQ270" i="41"/>
  <c r="AO270" i="41"/>
  <c r="AM270" i="41"/>
  <c r="AK270" i="41"/>
  <c r="AI270" i="41"/>
  <c r="AG270" i="41"/>
  <c r="AE270" i="41"/>
  <c r="AC270" i="41"/>
  <c r="AA270" i="41"/>
  <c r="Y270" i="41"/>
  <c r="W270" i="41"/>
  <c r="U270" i="41"/>
  <c r="S270" i="41"/>
  <c r="Q270" i="41"/>
  <c r="O270" i="41"/>
  <c r="M270" i="41"/>
  <c r="K270" i="41"/>
  <c r="I270" i="41"/>
  <c r="G270" i="41"/>
  <c r="E270" i="41"/>
  <c r="AQ269" i="41"/>
  <c r="AO269" i="41"/>
  <c r="AM269" i="41"/>
  <c r="AK269" i="41"/>
  <c r="AI269" i="41"/>
  <c r="AG269" i="41"/>
  <c r="AE269" i="41"/>
  <c r="AC269" i="41"/>
  <c r="AA269" i="41"/>
  <c r="Y269" i="41"/>
  <c r="W269" i="41"/>
  <c r="U269" i="41"/>
  <c r="S269" i="41"/>
  <c r="Q269" i="41"/>
  <c r="O269" i="41"/>
  <c r="M269" i="41"/>
  <c r="K269" i="41"/>
  <c r="I269" i="41"/>
  <c r="G269" i="41"/>
  <c r="E269" i="41"/>
  <c r="AQ268" i="41"/>
  <c r="AO268" i="41"/>
  <c r="AM268" i="41"/>
  <c r="AK268" i="41"/>
  <c r="AI268" i="41"/>
  <c r="AG268" i="41"/>
  <c r="AE268" i="41"/>
  <c r="AC268" i="41"/>
  <c r="AA268" i="41"/>
  <c r="Y268" i="41"/>
  <c r="W268" i="41"/>
  <c r="U268" i="41"/>
  <c r="S268" i="41"/>
  <c r="Q268" i="41"/>
  <c r="O268" i="41"/>
  <c r="M268" i="41"/>
  <c r="K268" i="41"/>
  <c r="I268" i="41"/>
  <c r="G268" i="41"/>
  <c r="E268" i="41"/>
  <c r="AQ267" i="41"/>
  <c r="AO267" i="41"/>
  <c r="AM267" i="41"/>
  <c r="AK267" i="41"/>
  <c r="AI267" i="41"/>
  <c r="AG267" i="41"/>
  <c r="AE267" i="41"/>
  <c r="AC267" i="41"/>
  <c r="AA267" i="41"/>
  <c r="Y267" i="41"/>
  <c r="W267" i="41"/>
  <c r="U267" i="41"/>
  <c r="S267" i="41"/>
  <c r="Q267" i="41"/>
  <c r="O267" i="41"/>
  <c r="M267" i="41"/>
  <c r="K267" i="41"/>
  <c r="I267" i="41"/>
  <c r="G267" i="41"/>
  <c r="E267" i="41"/>
  <c r="AQ266" i="41"/>
  <c r="AO266" i="41"/>
  <c r="AM266" i="41"/>
  <c r="AK266" i="41"/>
  <c r="AI266" i="41"/>
  <c r="AG266" i="41"/>
  <c r="AE266" i="41"/>
  <c r="AC266" i="41"/>
  <c r="AA266" i="41"/>
  <c r="Y266" i="41"/>
  <c r="W266" i="41"/>
  <c r="U266" i="41"/>
  <c r="S266" i="41"/>
  <c r="Q266" i="41"/>
  <c r="O266" i="41"/>
  <c r="M266" i="41"/>
  <c r="K266" i="41"/>
  <c r="I266" i="41"/>
  <c r="G266" i="41"/>
  <c r="E266" i="41"/>
  <c r="AQ265" i="41"/>
  <c r="AO265" i="41"/>
  <c r="AM265" i="41"/>
  <c r="AK265" i="41"/>
  <c r="AI265" i="41"/>
  <c r="AG265" i="41"/>
  <c r="AE265" i="41"/>
  <c r="AC265" i="41"/>
  <c r="AA265" i="41"/>
  <c r="Y265" i="41"/>
  <c r="W265" i="41"/>
  <c r="U265" i="41"/>
  <c r="S265" i="41"/>
  <c r="Q265" i="41"/>
  <c r="O265" i="41"/>
  <c r="M265" i="41"/>
  <c r="K265" i="41"/>
  <c r="I265" i="41"/>
  <c r="G265" i="41"/>
  <c r="E265" i="41"/>
  <c r="AQ264" i="41"/>
  <c r="AO264" i="41"/>
  <c r="AM264" i="41"/>
  <c r="AK264" i="41"/>
  <c r="AI264" i="41"/>
  <c r="AG264" i="41"/>
  <c r="AE264" i="41"/>
  <c r="AC264" i="41"/>
  <c r="AA264" i="41"/>
  <c r="Y264" i="41"/>
  <c r="W264" i="41"/>
  <c r="U264" i="41"/>
  <c r="S264" i="41"/>
  <c r="Q264" i="41"/>
  <c r="O264" i="41"/>
  <c r="M264" i="41"/>
  <c r="K264" i="41"/>
  <c r="I264" i="41"/>
  <c r="G264" i="41"/>
  <c r="E264" i="41"/>
  <c r="AQ263" i="41"/>
  <c r="AO263" i="41"/>
  <c r="AM263" i="41"/>
  <c r="AK263" i="41"/>
  <c r="AI263" i="41"/>
  <c r="AG263" i="41"/>
  <c r="AE263" i="41"/>
  <c r="AC263" i="41"/>
  <c r="AA263" i="41"/>
  <c r="Y263" i="41"/>
  <c r="W263" i="41"/>
  <c r="U263" i="41"/>
  <c r="S263" i="41"/>
  <c r="Q263" i="41"/>
  <c r="O263" i="41"/>
  <c r="M263" i="41"/>
  <c r="K263" i="41"/>
  <c r="I263" i="41"/>
  <c r="G263" i="41"/>
  <c r="E263" i="41"/>
  <c r="AQ262" i="41"/>
  <c r="AO262" i="41"/>
  <c r="AM262" i="41"/>
  <c r="AK262" i="41"/>
  <c r="AI262" i="41"/>
  <c r="AG262" i="41"/>
  <c r="AE262" i="41"/>
  <c r="AC262" i="41"/>
  <c r="AA262" i="41"/>
  <c r="Y262" i="41"/>
  <c r="W262" i="41"/>
  <c r="U262" i="41"/>
  <c r="S262" i="41"/>
  <c r="Q262" i="41"/>
  <c r="O262" i="41"/>
  <c r="M262" i="41"/>
  <c r="K262" i="41"/>
  <c r="I262" i="41"/>
  <c r="G262" i="41"/>
  <c r="E262" i="41"/>
  <c r="AQ261" i="41"/>
  <c r="AO261" i="41"/>
  <c r="AM261" i="41"/>
  <c r="AK261" i="41"/>
  <c r="AI261" i="41"/>
  <c r="AG261" i="41"/>
  <c r="AE261" i="41"/>
  <c r="AC261" i="41"/>
  <c r="AA261" i="41"/>
  <c r="Y261" i="41"/>
  <c r="W261" i="41"/>
  <c r="U261" i="41"/>
  <c r="S261" i="41"/>
  <c r="Q261" i="41"/>
  <c r="O261" i="41"/>
  <c r="M261" i="41"/>
  <c r="K261" i="41"/>
  <c r="I261" i="41"/>
  <c r="G261" i="41"/>
  <c r="E261" i="41"/>
  <c r="AQ260" i="41"/>
  <c r="AO260" i="41"/>
  <c r="AM260" i="41"/>
  <c r="AK260" i="41"/>
  <c r="AI260" i="41"/>
  <c r="AG260" i="41"/>
  <c r="AE260" i="41"/>
  <c r="AC260" i="41"/>
  <c r="AA260" i="41"/>
  <c r="Y260" i="41"/>
  <c r="W260" i="41"/>
  <c r="U260" i="41"/>
  <c r="S260" i="41"/>
  <c r="Q260" i="41"/>
  <c r="O260" i="41"/>
  <c r="M260" i="41"/>
  <c r="K260" i="41"/>
  <c r="I260" i="41"/>
  <c r="G260" i="41"/>
  <c r="E260" i="41"/>
  <c r="AQ259" i="41"/>
  <c r="AO259" i="41"/>
  <c r="AM259" i="41"/>
  <c r="AK259" i="41"/>
  <c r="AI259" i="41"/>
  <c r="AG259" i="41"/>
  <c r="AE259" i="41"/>
  <c r="AC259" i="41"/>
  <c r="AA259" i="41"/>
  <c r="Y259" i="41"/>
  <c r="W259" i="41"/>
  <c r="U259" i="41"/>
  <c r="S259" i="41"/>
  <c r="Q259" i="41"/>
  <c r="O259" i="41"/>
  <c r="M259" i="41"/>
  <c r="K259" i="41"/>
  <c r="I259" i="41"/>
  <c r="G259" i="41"/>
  <c r="E259" i="41"/>
  <c r="AQ258" i="41"/>
  <c r="AO258" i="41"/>
  <c r="AM258" i="41"/>
  <c r="AK258" i="41"/>
  <c r="AI258" i="41"/>
  <c r="AG258" i="41"/>
  <c r="AE258" i="41"/>
  <c r="AC258" i="41"/>
  <c r="AA258" i="41"/>
  <c r="Y258" i="41"/>
  <c r="W258" i="41"/>
  <c r="U258" i="41"/>
  <c r="S258" i="41"/>
  <c r="Q258" i="41"/>
  <c r="O258" i="41"/>
  <c r="M258" i="41"/>
  <c r="K258" i="41"/>
  <c r="I258" i="41"/>
  <c r="G258" i="41"/>
  <c r="E258" i="41"/>
  <c r="AQ257" i="41"/>
  <c r="AO257" i="41"/>
  <c r="AM257" i="41"/>
  <c r="AK257" i="41"/>
  <c r="AI257" i="41"/>
  <c r="AG257" i="41"/>
  <c r="AE257" i="41"/>
  <c r="AC257" i="41"/>
  <c r="AA257" i="41"/>
  <c r="Y257" i="41"/>
  <c r="W257" i="41"/>
  <c r="U257" i="41"/>
  <c r="S257" i="41"/>
  <c r="Q257" i="41"/>
  <c r="O257" i="41"/>
  <c r="M257" i="41"/>
  <c r="K257" i="41"/>
  <c r="I257" i="41"/>
  <c r="G257" i="41"/>
  <c r="E257" i="41"/>
  <c r="AQ256" i="41"/>
  <c r="AO256" i="41"/>
  <c r="AM256" i="41"/>
  <c r="AK256" i="41"/>
  <c r="AI256" i="41"/>
  <c r="AG256" i="41"/>
  <c r="AE256" i="41"/>
  <c r="AC256" i="41"/>
  <c r="AA256" i="41"/>
  <c r="Y256" i="41"/>
  <c r="W256" i="41"/>
  <c r="U256" i="41"/>
  <c r="S256" i="41"/>
  <c r="Q256" i="41"/>
  <c r="O256" i="41"/>
  <c r="M256" i="41"/>
  <c r="K256" i="41"/>
  <c r="I256" i="41"/>
  <c r="G256" i="41"/>
  <c r="E256" i="41"/>
  <c r="AQ255" i="41"/>
  <c r="AO255" i="41"/>
  <c r="AM255" i="41"/>
  <c r="AK255" i="41"/>
  <c r="AI255" i="41"/>
  <c r="AG255" i="41"/>
  <c r="AE255" i="41"/>
  <c r="AC255" i="41"/>
  <c r="AA255" i="41"/>
  <c r="Y255" i="41"/>
  <c r="W255" i="41"/>
  <c r="U255" i="41"/>
  <c r="S255" i="41"/>
  <c r="Q255" i="41"/>
  <c r="O255" i="41"/>
  <c r="M255" i="41"/>
  <c r="K255" i="41"/>
  <c r="I255" i="41"/>
  <c r="G255" i="41"/>
  <c r="E255" i="41"/>
  <c r="AQ254" i="41"/>
  <c r="AO254" i="41"/>
  <c r="AM254" i="41"/>
  <c r="AK254" i="41"/>
  <c r="AI254" i="41"/>
  <c r="AG254" i="41"/>
  <c r="AE254" i="41"/>
  <c r="AC254" i="41"/>
  <c r="AA254" i="41"/>
  <c r="Y254" i="41"/>
  <c r="W254" i="41"/>
  <c r="U254" i="41"/>
  <c r="S254" i="41"/>
  <c r="Q254" i="41"/>
  <c r="O254" i="41"/>
  <c r="M254" i="41"/>
  <c r="K254" i="41"/>
  <c r="I254" i="41"/>
  <c r="G254" i="41"/>
  <c r="E254" i="41"/>
  <c r="AQ253" i="41"/>
  <c r="AO253" i="41"/>
  <c r="AM253" i="41"/>
  <c r="AK253" i="41"/>
  <c r="AI253" i="41"/>
  <c r="AG253" i="41"/>
  <c r="AE253" i="41"/>
  <c r="AC253" i="41"/>
  <c r="AA253" i="41"/>
  <c r="Y253" i="41"/>
  <c r="W253" i="41"/>
  <c r="U253" i="41"/>
  <c r="S253" i="41"/>
  <c r="Q253" i="41"/>
  <c r="O253" i="41"/>
  <c r="M253" i="41"/>
  <c r="K253" i="41"/>
  <c r="I253" i="41"/>
  <c r="G253" i="41"/>
  <c r="E253" i="41"/>
  <c r="AQ252" i="41"/>
  <c r="AO252" i="41"/>
  <c r="AM252" i="41"/>
  <c r="AK252" i="41"/>
  <c r="AI252" i="41"/>
  <c r="AG252" i="41"/>
  <c r="AE252" i="41"/>
  <c r="AC252" i="41"/>
  <c r="AA252" i="41"/>
  <c r="Y252" i="41"/>
  <c r="W252" i="41"/>
  <c r="U252" i="41"/>
  <c r="S252" i="41"/>
  <c r="Q252" i="41"/>
  <c r="O252" i="41"/>
  <c r="M252" i="41"/>
  <c r="K252" i="41"/>
  <c r="I252" i="41"/>
  <c r="G252" i="41"/>
  <c r="E252" i="41"/>
  <c r="AQ251" i="41"/>
  <c r="AO251" i="41"/>
  <c r="AM251" i="41"/>
  <c r="AK251" i="41"/>
  <c r="AI251" i="41"/>
  <c r="AG251" i="41"/>
  <c r="AE251" i="41"/>
  <c r="AC251" i="41"/>
  <c r="AA251" i="41"/>
  <c r="Y251" i="41"/>
  <c r="W251" i="41"/>
  <c r="U251" i="41"/>
  <c r="S251" i="41"/>
  <c r="Q251" i="41"/>
  <c r="O251" i="41"/>
  <c r="M251" i="41"/>
  <c r="K251" i="41"/>
  <c r="I251" i="41"/>
  <c r="G251" i="41"/>
  <c r="E251" i="41"/>
  <c r="AQ250" i="41"/>
  <c r="AO250" i="41"/>
  <c r="AM250" i="41"/>
  <c r="AK250" i="41"/>
  <c r="AI250" i="41"/>
  <c r="AG250" i="41"/>
  <c r="AE250" i="41"/>
  <c r="AC250" i="41"/>
  <c r="AA250" i="41"/>
  <c r="Y250" i="41"/>
  <c r="W250" i="41"/>
  <c r="U250" i="41"/>
  <c r="S250" i="41"/>
  <c r="Q250" i="41"/>
  <c r="O250" i="41"/>
  <c r="M250" i="41"/>
  <c r="K250" i="41"/>
  <c r="I250" i="41"/>
  <c r="G250" i="41"/>
  <c r="E250" i="41"/>
  <c r="AQ249" i="41"/>
  <c r="AO249" i="41"/>
  <c r="AM249" i="41"/>
  <c r="AK249" i="41"/>
  <c r="AI249" i="41"/>
  <c r="AG249" i="41"/>
  <c r="AE249" i="41"/>
  <c r="AC249" i="41"/>
  <c r="AA249" i="41"/>
  <c r="Y249" i="41"/>
  <c r="W249" i="41"/>
  <c r="U249" i="41"/>
  <c r="S249" i="41"/>
  <c r="Q249" i="41"/>
  <c r="O249" i="41"/>
  <c r="M249" i="41"/>
  <c r="K249" i="41"/>
  <c r="I249" i="41"/>
  <c r="G249" i="41"/>
  <c r="E249" i="41"/>
  <c r="AQ248" i="41"/>
  <c r="AO248" i="41"/>
  <c r="AM248" i="41"/>
  <c r="AK248" i="41"/>
  <c r="AI248" i="41"/>
  <c r="AG248" i="41"/>
  <c r="AE248" i="41"/>
  <c r="AC248" i="41"/>
  <c r="AA248" i="41"/>
  <c r="Y248" i="41"/>
  <c r="W248" i="41"/>
  <c r="U248" i="41"/>
  <c r="S248" i="41"/>
  <c r="Q248" i="41"/>
  <c r="O248" i="41"/>
  <c r="M248" i="41"/>
  <c r="K248" i="41"/>
  <c r="I248" i="41"/>
  <c r="G248" i="41"/>
  <c r="E248" i="41"/>
  <c r="AQ247" i="41"/>
  <c r="AO247" i="41"/>
  <c r="AM247" i="41"/>
  <c r="AK247" i="41"/>
  <c r="AI247" i="41"/>
  <c r="AG247" i="41"/>
  <c r="AE247" i="41"/>
  <c r="AC247" i="41"/>
  <c r="AA247" i="41"/>
  <c r="Y247" i="41"/>
  <c r="W247" i="41"/>
  <c r="U247" i="41"/>
  <c r="S247" i="41"/>
  <c r="Q247" i="41"/>
  <c r="O247" i="41"/>
  <c r="M247" i="41"/>
  <c r="K247" i="41"/>
  <c r="I247" i="41"/>
  <c r="G247" i="41"/>
  <c r="E247" i="41"/>
  <c r="AQ246" i="41"/>
  <c r="AO246" i="41"/>
  <c r="AM246" i="41"/>
  <c r="AK246" i="41"/>
  <c r="AI246" i="41"/>
  <c r="AG246" i="41"/>
  <c r="AE246" i="41"/>
  <c r="AC246" i="41"/>
  <c r="AA246" i="41"/>
  <c r="Y246" i="41"/>
  <c r="W246" i="41"/>
  <c r="U246" i="41"/>
  <c r="S246" i="41"/>
  <c r="Q246" i="41"/>
  <c r="O246" i="41"/>
  <c r="M246" i="41"/>
  <c r="K246" i="41"/>
  <c r="I246" i="41"/>
  <c r="G246" i="41"/>
  <c r="E246" i="41"/>
  <c r="AQ245" i="41"/>
  <c r="AO245" i="41"/>
  <c r="AM245" i="41"/>
  <c r="AK245" i="41"/>
  <c r="AI245" i="41"/>
  <c r="AG245" i="41"/>
  <c r="AE245" i="41"/>
  <c r="AC245" i="41"/>
  <c r="AA245" i="41"/>
  <c r="Y245" i="41"/>
  <c r="W245" i="41"/>
  <c r="U245" i="41"/>
  <c r="S245" i="41"/>
  <c r="Q245" i="41"/>
  <c r="O245" i="41"/>
  <c r="M245" i="41"/>
  <c r="K245" i="41"/>
  <c r="I245" i="41"/>
  <c r="G245" i="41"/>
  <c r="E245" i="41"/>
  <c r="AQ244" i="41"/>
  <c r="AO244" i="41"/>
  <c r="AM244" i="41"/>
  <c r="AK244" i="41"/>
  <c r="AI244" i="41"/>
  <c r="AG244" i="41"/>
  <c r="AE244" i="41"/>
  <c r="AC244" i="41"/>
  <c r="AA244" i="41"/>
  <c r="Y244" i="41"/>
  <c r="W244" i="41"/>
  <c r="U244" i="41"/>
  <c r="S244" i="41"/>
  <c r="Q244" i="41"/>
  <c r="O244" i="41"/>
  <c r="M244" i="41"/>
  <c r="K244" i="41"/>
  <c r="I244" i="41"/>
  <c r="G244" i="41"/>
  <c r="E244" i="41"/>
  <c r="AQ243" i="41"/>
  <c r="AO243" i="41"/>
  <c r="AM243" i="41"/>
  <c r="AK243" i="41"/>
  <c r="AI243" i="41"/>
  <c r="AG243" i="41"/>
  <c r="AE243" i="41"/>
  <c r="AC243" i="41"/>
  <c r="AA243" i="41"/>
  <c r="Y243" i="41"/>
  <c r="W243" i="41"/>
  <c r="U243" i="41"/>
  <c r="S243" i="41"/>
  <c r="Q243" i="41"/>
  <c r="O243" i="41"/>
  <c r="M243" i="41"/>
  <c r="K243" i="41"/>
  <c r="I243" i="41"/>
  <c r="G243" i="41"/>
  <c r="E243" i="41"/>
  <c r="AQ242" i="41"/>
  <c r="AO242" i="41"/>
  <c r="AM242" i="41"/>
  <c r="AK242" i="41"/>
  <c r="AI242" i="41"/>
  <c r="AG242" i="41"/>
  <c r="AE242" i="41"/>
  <c r="AC242" i="41"/>
  <c r="AA242" i="41"/>
  <c r="Y242" i="41"/>
  <c r="W242" i="41"/>
  <c r="U242" i="41"/>
  <c r="S242" i="41"/>
  <c r="Q242" i="41"/>
  <c r="O242" i="41"/>
  <c r="M242" i="41"/>
  <c r="K242" i="41"/>
  <c r="I242" i="41"/>
  <c r="G242" i="41"/>
  <c r="E242" i="41"/>
  <c r="AQ241" i="41"/>
  <c r="AO241" i="41"/>
  <c r="AM241" i="41"/>
  <c r="AK241" i="41"/>
  <c r="AI241" i="41"/>
  <c r="AG241" i="41"/>
  <c r="AE241" i="41"/>
  <c r="AC241" i="41"/>
  <c r="AA241" i="41"/>
  <c r="Y241" i="41"/>
  <c r="W241" i="41"/>
  <c r="U241" i="41"/>
  <c r="S241" i="41"/>
  <c r="Q241" i="41"/>
  <c r="O241" i="41"/>
  <c r="M241" i="41"/>
  <c r="K241" i="41"/>
  <c r="I241" i="41"/>
  <c r="G241" i="41"/>
  <c r="E241" i="41"/>
  <c r="AQ240" i="41"/>
  <c r="AO240" i="41"/>
  <c r="AM240" i="41"/>
  <c r="AK240" i="41"/>
  <c r="AI240" i="41"/>
  <c r="AG240" i="41"/>
  <c r="AE240" i="41"/>
  <c r="AC240" i="41"/>
  <c r="AA240" i="41"/>
  <c r="Y240" i="41"/>
  <c r="W240" i="41"/>
  <c r="U240" i="41"/>
  <c r="S240" i="41"/>
  <c r="Q240" i="41"/>
  <c r="O240" i="41"/>
  <c r="M240" i="41"/>
  <c r="K240" i="41"/>
  <c r="I240" i="41"/>
  <c r="G240" i="41"/>
  <c r="E240" i="41"/>
  <c r="AQ239" i="41"/>
  <c r="AO239" i="41"/>
  <c r="AM239" i="41"/>
  <c r="AK239" i="41"/>
  <c r="AI239" i="41"/>
  <c r="AG239" i="41"/>
  <c r="AE239" i="41"/>
  <c r="AC239" i="41"/>
  <c r="AA239" i="41"/>
  <c r="Y239" i="41"/>
  <c r="W239" i="41"/>
  <c r="U239" i="41"/>
  <c r="S239" i="41"/>
  <c r="Q239" i="41"/>
  <c r="O239" i="41"/>
  <c r="M239" i="41"/>
  <c r="K239" i="41"/>
  <c r="I239" i="41"/>
  <c r="G239" i="41"/>
  <c r="E239" i="41"/>
  <c r="AQ238" i="41"/>
  <c r="AO238" i="41"/>
  <c r="AM238" i="41"/>
  <c r="AK238" i="41"/>
  <c r="AI238" i="41"/>
  <c r="AG238" i="41"/>
  <c r="AE238" i="41"/>
  <c r="AC238" i="41"/>
  <c r="AA238" i="41"/>
  <c r="Y238" i="41"/>
  <c r="W238" i="41"/>
  <c r="U238" i="41"/>
  <c r="S238" i="41"/>
  <c r="Q238" i="41"/>
  <c r="O238" i="41"/>
  <c r="M238" i="41"/>
  <c r="K238" i="41"/>
  <c r="I238" i="41"/>
  <c r="G238" i="41"/>
  <c r="E238" i="41"/>
  <c r="AQ237" i="41"/>
  <c r="AO237" i="41"/>
  <c r="AM237" i="41"/>
  <c r="AK237" i="41"/>
  <c r="AI237" i="41"/>
  <c r="AG237" i="41"/>
  <c r="AE237" i="41"/>
  <c r="AC237" i="41"/>
  <c r="AA237" i="41"/>
  <c r="Y237" i="41"/>
  <c r="W237" i="41"/>
  <c r="U237" i="41"/>
  <c r="S237" i="41"/>
  <c r="Q237" i="41"/>
  <c r="O237" i="41"/>
  <c r="M237" i="41"/>
  <c r="K237" i="41"/>
  <c r="I237" i="41"/>
  <c r="G237" i="41"/>
  <c r="E237" i="41"/>
  <c r="AQ236" i="41"/>
  <c r="AO236" i="41"/>
  <c r="AM236" i="41"/>
  <c r="AK236" i="41"/>
  <c r="AI236" i="41"/>
  <c r="AG236" i="41"/>
  <c r="AE236" i="41"/>
  <c r="AC236" i="41"/>
  <c r="AA236" i="41"/>
  <c r="Y236" i="41"/>
  <c r="W236" i="41"/>
  <c r="U236" i="41"/>
  <c r="S236" i="41"/>
  <c r="Q236" i="41"/>
  <c r="O236" i="41"/>
  <c r="M236" i="41"/>
  <c r="K236" i="41"/>
  <c r="I236" i="41"/>
  <c r="G236" i="41"/>
  <c r="E236" i="41"/>
  <c r="AQ235" i="41"/>
  <c r="AO235" i="41"/>
  <c r="AM235" i="41"/>
  <c r="AK235" i="41"/>
  <c r="AI235" i="41"/>
  <c r="AG235" i="41"/>
  <c r="AE235" i="41"/>
  <c r="AC235" i="41"/>
  <c r="AA235" i="41"/>
  <c r="Y235" i="41"/>
  <c r="W235" i="41"/>
  <c r="U235" i="41"/>
  <c r="S235" i="41"/>
  <c r="Q235" i="41"/>
  <c r="O235" i="41"/>
  <c r="M235" i="41"/>
  <c r="K235" i="41"/>
  <c r="I235" i="41"/>
  <c r="G235" i="41"/>
  <c r="E235" i="41"/>
  <c r="AQ234" i="41"/>
  <c r="AO234" i="41"/>
  <c r="AM234" i="41"/>
  <c r="AK234" i="41"/>
  <c r="AI234" i="41"/>
  <c r="AG234" i="41"/>
  <c r="AE234" i="41"/>
  <c r="AC234" i="41"/>
  <c r="AA234" i="41"/>
  <c r="Y234" i="41"/>
  <c r="W234" i="41"/>
  <c r="U234" i="41"/>
  <c r="S234" i="41"/>
  <c r="Q234" i="41"/>
  <c r="O234" i="41"/>
  <c r="M234" i="41"/>
  <c r="K234" i="41"/>
  <c r="I234" i="41"/>
  <c r="G234" i="41"/>
  <c r="E234" i="41"/>
  <c r="AQ233" i="41"/>
  <c r="AO233" i="41"/>
  <c r="AM233" i="41"/>
  <c r="AK233" i="41"/>
  <c r="AI233" i="41"/>
  <c r="AG233" i="41"/>
  <c r="AE233" i="41"/>
  <c r="AC233" i="41"/>
  <c r="AA233" i="41"/>
  <c r="Y233" i="41"/>
  <c r="W233" i="41"/>
  <c r="U233" i="41"/>
  <c r="S233" i="41"/>
  <c r="Q233" i="41"/>
  <c r="O233" i="41"/>
  <c r="M233" i="41"/>
  <c r="K233" i="41"/>
  <c r="I233" i="41"/>
  <c r="G233" i="41"/>
  <c r="E233" i="41"/>
  <c r="AQ232" i="41"/>
  <c r="AO232" i="41"/>
  <c r="AM232" i="41"/>
  <c r="AK232" i="41"/>
  <c r="AI232" i="41"/>
  <c r="AG232" i="41"/>
  <c r="AE232" i="41"/>
  <c r="AC232" i="41"/>
  <c r="AA232" i="41"/>
  <c r="Y232" i="41"/>
  <c r="W232" i="41"/>
  <c r="U232" i="41"/>
  <c r="S232" i="41"/>
  <c r="Q232" i="41"/>
  <c r="O232" i="41"/>
  <c r="M232" i="41"/>
  <c r="K232" i="41"/>
  <c r="I232" i="41"/>
  <c r="G232" i="41"/>
  <c r="E232" i="41"/>
  <c r="AQ231" i="41"/>
  <c r="AO231" i="41"/>
  <c r="AM231" i="41"/>
  <c r="AK231" i="41"/>
  <c r="AI231" i="41"/>
  <c r="AG231" i="41"/>
  <c r="AE231" i="41"/>
  <c r="AC231" i="41"/>
  <c r="AA231" i="41"/>
  <c r="Y231" i="41"/>
  <c r="W231" i="41"/>
  <c r="U231" i="41"/>
  <c r="S231" i="41"/>
  <c r="Q231" i="41"/>
  <c r="O231" i="41"/>
  <c r="M231" i="41"/>
  <c r="K231" i="41"/>
  <c r="I231" i="41"/>
  <c r="G231" i="41"/>
  <c r="E231" i="41"/>
  <c r="AQ230" i="41"/>
  <c r="AO230" i="41"/>
  <c r="AM230" i="41"/>
  <c r="AK230" i="41"/>
  <c r="AI230" i="41"/>
  <c r="AG230" i="41"/>
  <c r="AE230" i="41"/>
  <c r="AC230" i="41"/>
  <c r="AA230" i="41"/>
  <c r="Y230" i="41"/>
  <c r="W230" i="41"/>
  <c r="U230" i="41"/>
  <c r="S230" i="41"/>
  <c r="Q230" i="41"/>
  <c r="O230" i="41"/>
  <c r="M230" i="41"/>
  <c r="K230" i="41"/>
  <c r="I230" i="41"/>
  <c r="G230" i="41"/>
  <c r="E230" i="41"/>
  <c r="AQ229" i="41"/>
  <c r="AO229" i="41"/>
  <c r="AM229" i="41"/>
  <c r="AK229" i="41"/>
  <c r="AI229" i="41"/>
  <c r="AG229" i="41"/>
  <c r="AE229" i="41"/>
  <c r="AC229" i="41"/>
  <c r="AA229" i="41"/>
  <c r="Y229" i="41"/>
  <c r="W229" i="41"/>
  <c r="U229" i="41"/>
  <c r="S229" i="41"/>
  <c r="Q229" i="41"/>
  <c r="O229" i="41"/>
  <c r="M229" i="41"/>
  <c r="K229" i="41"/>
  <c r="I229" i="41"/>
  <c r="G229" i="41"/>
  <c r="E229" i="41"/>
  <c r="AQ228" i="41"/>
  <c r="AO228" i="41"/>
  <c r="AM228" i="41"/>
  <c r="AK228" i="41"/>
  <c r="AI228" i="41"/>
  <c r="AG228" i="41"/>
  <c r="AE228" i="41"/>
  <c r="AC228" i="41"/>
  <c r="AA228" i="41"/>
  <c r="Y228" i="41"/>
  <c r="W228" i="41"/>
  <c r="U228" i="41"/>
  <c r="S228" i="41"/>
  <c r="Q228" i="41"/>
  <c r="O228" i="41"/>
  <c r="M228" i="41"/>
  <c r="K228" i="41"/>
  <c r="I228" i="41"/>
  <c r="G228" i="41"/>
  <c r="E228" i="41"/>
  <c r="AQ227" i="41"/>
  <c r="AO227" i="41"/>
  <c r="AM227" i="41"/>
  <c r="AK227" i="41"/>
  <c r="AI227" i="41"/>
  <c r="AG227" i="41"/>
  <c r="AE227" i="41"/>
  <c r="AC227" i="41"/>
  <c r="AA227" i="41"/>
  <c r="Y227" i="41"/>
  <c r="W227" i="41"/>
  <c r="U227" i="41"/>
  <c r="S227" i="41"/>
  <c r="Q227" i="41"/>
  <c r="O227" i="41"/>
  <c r="M227" i="41"/>
  <c r="K227" i="41"/>
  <c r="I227" i="41"/>
  <c r="G227" i="41"/>
  <c r="E227" i="41"/>
  <c r="AQ226" i="41"/>
  <c r="AO226" i="41"/>
  <c r="AM226" i="41"/>
  <c r="AK226" i="41"/>
  <c r="AI226" i="41"/>
  <c r="AG226" i="41"/>
  <c r="AE226" i="41"/>
  <c r="AC226" i="41"/>
  <c r="AA226" i="41"/>
  <c r="Y226" i="41"/>
  <c r="W226" i="41"/>
  <c r="U226" i="41"/>
  <c r="S226" i="41"/>
  <c r="Q226" i="41"/>
  <c r="O226" i="41"/>
  <c r="M226" i="41"/>
  <c r="K226" i="41"/>
  <c r="I226" i="41"/>
  <c r="G226" i="41"/>
  <c r="E226" i="41"/>
  <c r="AQ225" i="41"/>
  <c r="AO225" i="41"/>
  <c r="AM225" i="41"/>
  <c r="AK225" i="41"/>
  <c r="AI225" i="41"/>
  <c r="AG225" i="41"/>
  <c r="AE225" i="41"/>
  <c r="AC225" i="41"/>
  <c r="AA225" i="41"/>
  <c r="Y225" i="41"/>
  <c r="W225" i="41"/>
  <c r="U225" i="41"/>
  <c r="S225" i="41"/>
  <c r="Q225" i="41"/>
  <c r="O225" i="41"/>
  <c r="M225" i="41"/>
  <c r="K225" i="41"/>
  <c r="I225" i="41"/>
  <c r="G225" i="41"/>
  <c r="E225" i="41"/>
  <c r="AQ224" i="41"/>
  <c r="AO224" i="41"/>
  <c r="AM224" i="41"/>
  <c r="AK224" i="41"/>
  <c r="AI224" i="41"/>
  <c r="AG224" i="41"/>
  <c r="AE224" i="41"/>
  <c r="AC224" i="41"/>
  <c r="AA224" i="41"/>
  <c r="Y224" i="41"/>
  <c r="W224" i="41"/>
  <c r="U224" i="41"/>
  <c r="S224" i="41"/>
  <c r="Q224" i="41"/>
  <c r="O224" i="41"/>
  <c r="M224" i="41"/>
  <c r="K224" i="41"/>
  <c r="I224" i="41"/>
  <c r="G224" i="41"/>
  <c r="E224" i="41"/>
  <c r="AQ223" i="41"/>
  <c r="AO223" i="41"/>
  <c r="AM223" i="41"/>
  <c r="AK223" i="41"/>
  <c r="AI223" i="41"/>
  <c r="AG223" i="41"/>
  <c r="AE223" i="41"/>
  <c r="AC223" i="41"/>
  <c r="AA223" i="41"/>
  <c r="Y223" i="41"/>
  <c r="W223" i="41"/>
  <c r="U223" i="41"/>
  <c r="S223" i="41"/>
  <c r="Q223" i="41"/>
  <c r="O223" i="41"/>
  <c r="M223" i="41"/>
  <c r="K223" i="41"/>
  <c r="I223" i="41"/>
  <c r="G223" i="41"/>
  <c r="E223" i="41"/>
  <c r="AQ222" i="41"/>
  <c r="AO222" i="41"/>
  <c r="AM222" i="41"/>
  <c r="AK222" i="41"/>
  <c r="AI222" i="41"/>
  <c r="AG222" i="41"/>
  <c r="AE222" i="41"/>
  <c r="AC222" i="41"/>
  <c r="AA222" i="41"/>
  <c r="Y222" i="41"/>
  <c r="W222" i="41"/>
  <c r="U222" i="41"/>
  <c r="S222" i="41"/>
  <c r="Q222" i="41"/>
  <c r="O222" i="41"/>
  <c r="M222" i="41"/>
  <c r="K222" i="41"/>
  <c r="I222" i="41"/>
  <c r="G222" i="41"/>
  <c r="E222" i="41"/>
  <c r="AQ221" i="41"/>
  <c r="AO221" i="41"/>
  <c r="AM221" i="41"/>
  <c r="AK221" i="41"/>
  <c r="AI221" i="41"/>
  <c r="AG221" i="41"/>
  <c r="AE221" i="41"/>
  <c r="AC221" i="41"/>
  <c r="AA221" i="41"/>
  <c r="Y221" i="41"/>
  <c r="W221" i="41"/>
  <c r="U221" i="41"/>
  <c r="S221" i="41"/>
  <c r="Q221" i="41"/>
  <c r="O221" i="41"/>
  <c r="M221" i="41"/>
  <c r="K221" i="41"/>
  <c r="I221" i="41"/>
  <c r="G221" i="41"/>
  <c r="E221" i="41"/>
  <c r="AQ220" i="41"/>
  <c r="AO220" i="41"/>
  <c r="AM220" i="41"/>
  <c r="AK220" i="41"/>
  <c r="AI220" i="41"/>
  <c r="AG220" i="41"/>
  <c r="AE220" i="41"/>
  <c r="AC220" i="41"/>
  <c r="AA220" i="41"/>
  <c r="Y220" i="41"/>
  <c r="W220" i="41"/>
  <c r="U220" i="41"/>
  <c r="S220" i="41"/>
  <c r="Q220" i="41"/>
  <c r="O220" i="41"/>
  <c r="M220" i="41"/>
  <c r="K220" i="41"/>
  <c r="I220" i="41"/>
  <c r="G220" i="41"/>
  <c r="E220" i="41"/>
  <c r="AQ219" i="41"/>
  <c r="AO219" i="41"/>
  <c r="AM219" i="41"/>
  <c r="AK219" i="41"/>
  <c r="AI219" i="41"/>
  <c r="AG219" i="41"/>
  <c r="AE219" i="41"/>
  <c r="AC219" i="41"/>
  <c r="AA219" i="41"/>
  <c r="Y219" i="41"/>
  <c r="W219" i="41"/>
  <c r="U219" i="41"/>
  <c r="S219" i="41"/>
  <c r="Q219" i="41"/>
  <c r="O219" i="41"/>
  <c r="M219" i="41"/>
  <c r="K219" i="41"/>
  <c r="I219" i="41"/>
  <c r="G219" i="41"/>
  <c r="E219" i="41"/>
  <c r="AQ218" i="41"/>
  <c r="AO218" i="41"/>
  <c r="AM218" i="41"/>
  <c r="AK218" i="41"/>
  <c r="AI218" i="41"/>
  <c r="AG218" i="41"/>
  <c r="AE218" i="41"/>
  <c r="AC218" i="41"/>
  <c r="AA218" i="41"/>
  <c r="Y218" i="41"/>
  <c r="W218" i="41"/>
  <c r="U218" i="41"/>
  <c r="S218" i="41"/>
  <c r="Q218" i="41"/>
  <c r="O218" i="41"/>
  <c r="M218" i="41"/>
  <c r="K218" i="41"/>
  <c r="I218" i="41"/>
  <c r="G218" i="41"/>
  <c r="E218" i="41"/>
  <c r="AQ217" i="41"/>
  <c r="AO217" i="41"/>
  <c r="AM217" i="41"/>
  <c r="AK217" i="41"/>
  <c r="AI217" i="41"/>
  <c r="AG217" i="41"/>
  <c r="AE217" i="41"/>
  <c r="AC217" i="41"/>
  <c r="AA217" i="41"/>
  <c r="Y217" i="41"/>
  <c r="W217" i="41"/>
  <c r="U217" i="41"/>
  <c r="S217" i="41"/>
  <c r="Q217" i="41"/>
  <c r="O217" i="41"/>
  <c r="M217" i="41"/>
  <c r="K217" i="41"/>
  <c r="I217" i="41"/>
  <c r="G217" i="41"/>
  <c r="E217" i="41"/>
  <c r="AQ216" i="41"/>
  <c r="AO216" i="41"/>
  <c r="AM216" i="41"/>
  <c r="AK216" i="41"/>
  <c r="AI216" i="41"/>
  <c r="AG216" i="41"/>
  <c r="AE216" i="41"/>
  <c r="AC216" i="41"/>
  <c r="AA216" i="41"/>
  <c r="Y216" i="41"/>
  <c r="W216" i="41"/>
  <c r="U216" i="41"/>
  <c r="S216" i="41"/>
  <c r="Q216" i="41"/>
  <c r="O216" i="41"/>
  <c r="M216" i="41"/>
  <c r="K216" i="41"/>
  <c r="I216" i="41"/>
  <c r="G216" i="41"/>
  <c r="E216" i="41"/>
  <c r="AQ215" i="41"/>
  <c r="AO215" i="41"/>
  <c r="AM215" i="41"/>
  <c r="AK215" i="41"/>
  <c r="AI215" i="41"/>
  <c r="AG215" i="41"/>
  <c r="AE215" i="41"/>
  <c r="AC215" i="41"/>
  <c r="AA215" i="41"/>
  <c r="Y215" i="41"/>
  <c r="W215" i="41"/>
  <c r="U215" i="41"/>
  <c r="S215" i="41"/>
  <c r="Q215" i="41"/>
  <c r="O215" i="41"/>
  <c r="M215" i="41"/>
  <c r="K215" i="41"/>
  <c r="I215" i="41"/>
  <c r="G215" i="41"/>
  <c r="E215" i="41"/>
  <c r="AQ214" i="41"/>
  <c r="AO214" i="41"/>
  <c r="AM214" i="41"/>
  <c r="AK214" i="41"/>
  <c r="AI214" i="41"/>
  <c r="AG214" i="41"/>
  <c r="AE214" i="41"/>
  <c r="AC214" i="41"/>
  <c r="AA214" i="41"/>
  <c r="Y214" i="41"/>
  <c r="W214" i="41"/>
  <c r="U214" i="41"/>
  <c r="S214" i="41"/>
  <c r="Q214" i="41"/>
  <c r="O214" i="41"/>
  <c r="M214" i="41"/>
  <c r="K214" i="41"/>
  <c r="I214" i="41"/>
  <c r="G214" i="41"/>
  <c r="E214" i="41"/>
  <c r="AQ213" i="41"/>
  <c r="AO213" i="41"/>
  <c r="AM213" i="41"/>
  <c r="AK213" i="41"/>
  <c r="AI213" i="41"/>
  <c r="AG213" i="41"/>
  <c r="AE213" i="41"/>
  <c r="AC213" i="41"/>
  <c r="AA213" i="41"/>
  <c r="Y213" i="41"/>
  <c r="W213" i="41"/>
  <c r="U213" i="41"/>
  <c r="S213" i="41"/>
  <c r="Q213" i="41"/>
  <c r="O213" i="41"/>
  <c r="M213" i="41"/>
  <c r="K213" i="41"/>
  <c r="I213" i="41"/>
  <c r="G213" i="41"/>
  <c r="E213" i="41"/>
  <c r="AQ212" i="41"/>
  <c r="AO212" i="41"/>
  <c r="AM212" i="41"/>
  <c r="AK212" i="41"/>
  <c r="AI212" i="41"/>
  <c r="AG212" i="41"/>
  <c r="AE212" i="41"/>
  <c r="AC212" i="41"/>
  <c r="AA212" i="41"/>
  <c r="Y212" i="41"/>
  <c r="W212" i="41"/>
  <c r="U212" i="41"/>
  <c r="S212" i="41"/>
  <c r="Q212" i="41"/>
  <c r="O212" i="41"/>
  <c r="M212" i="41"/>
  <c r="K212" i="41"/>
  <c r="I212" i="41"/>
  <c r="G212" i="41"/>
  <c r="E212" i="41"/>
  <c r="AQ211" i="41"/>
  <c r="AO211" i="41"/>
  <c r="AM211" i="41"/>
  <c r="AK211" i="41"/>
  <c r="AI211" i="41"/>
  <c r="AG211" i="41"/>
  <c r="AE211" i="41"/>
  <c r="AC211" i="41"/>
  <c r="AA211" i="41"/>
  <c r="Y211" i="41"/>
  <c r="W211" i="41"/>
  <c r="U211" i="41"/>
  <c r="S211" i="41"/>
  <c r="Q211" i="41"/>
  <c r="O211" i="41"/>
  <c r="M211" i="41"/>
  <c r="K211" i="41"/>
  <c r="I211" i="41"/>
  <c r="G211" i="41"/>
  <c r="E211" i="41"/>
  <c r="AQ210" i="41"/>
  <c r="AO210" i="41"/>
  <c r="AM210" i="41"/>
  <c r="AK210" i="41"/>
  <c r="AI210" i="41"/>
  <c r="AG210" i="41"/>
  <c r="AE210" i="41"/>
  <c r="AC210" i="41"/>
  <c r="AA210" i="41"/>
  <c r="Y210" i="41"/>
  <c r="W210" i="41"/>
  <c r="U210" i="41"/>
  <c r="S210" i="41"/>
  <c r="Q210" i="41"/>
  <c r="O210" i="41"/>
  <c r="M210" i="41"/>
  <c r="K210" i="41"/>
  <c r="I210" i="41"/>
  <c r="G210" i="41"/>
  <c r="E210" i="41"/>
  <c r="AQ209" i="41"/>
  <c r="AO209" i="41"/>
  <c r="AM209" i="41"/>
  <c r="AK209" i="41"/>
  <c r="AI209" i="41"/>
  <c r="AG209" i="41"/>
  <c r="AE209" i="41"/>
  <c r="AC209" i="41"/>
  <c r="AA209" i="41"/>
  <c r="Y209" i="41"/>
  <c r="W209" i="41"/>
  <c r="U209" i="41"/>
  <c r="S209" i="41"/>
  <c r="Q209" i="41"/>
  <c r="O209" i="41"/>
  <c r="M209" i="41"/>
  <c r="K209" i="41"/>
  <c r="I209" i="41"/>
  <c r="G209" i="41"/>
  <c r="E209" i="41"/>
  <c r="AQ208" i="41"/>
  <c r="AO208" i="41"/>
  <c r="AM208" i="41"/>
  <c r="AK208" i="41"/>
  <c r="AI208" i="41"/>
  <c r="AG208" i="41"/>
  <c r="AE208" i="41"/>
  <c r="AC208" i="41"/>
  <c r="AA208" i="41"/>
  <c r="Y208" i="41"/>
  <c r="W208" i="41"/>
  <c r="U208" i="41"/>
  <c r="S208" i="41"/>
  <c r="Q208" i="41"/>
  <c r="O208" i="41"/>
  <c r="M208" i="41"/>
  <c r="K208" i="41"/>
  <c r="I208" i="41"/>
  <c r="G208" i="41"/>
  <c r="E208" i="41"/>
  <c r="AQ207" i="41"/>
  <c r="AO207" i="41"/>
  <c r="AM207" i="41"/>
  <c r="AK207" i="41"/>
  <c r="AI207" i="41"/>
  <c r="AG207" i="41"/>
  <c r="AE207" i="41"/>
  <c r="AC207" i="41"/>
  <c r="AA207" i="41"/>
  <c r="Y207" i="41"/>
  <c r="W207" i="41"/>
  <c r="U207" i="41"/>
  <c r="S207" i="41"/>
  <c r="Q207" i="41"/>
  <c r="O207" i="41"/>
  <c r="M207" i="41"/>
  <c r="K207" i="41"/>
  <c r="I207" i="41"/>
  <c r="G207" i="41"/>
  <c r="E207" i="41"/>
  <c r="AQ206" i="41"/>
  <c r="AO206" i="41"/>
  <c r="AM206" i="41"/>
  <c r="AK206" i="41"/>
  <c r="AI206" i="41"/>
  <c r="AG206" i="41"/>
  <c r="AE206" i="41"/>
  <c r="AC206" i="41"/>
  <c r="AA206" i="41"/>
  <c r="Y206" i="41"/>
  <c r="W206" i="41"/>
  <c r="U206" i="41"/>
  <c r="S206" i="41"/>
  <c r="Q206" i="41"/>
  <c r="O206" i="41"/>
  <c r="M206" i="41"/>
  <c r="K206" i="41"/>
  <c r="I206" i="41"/>
  <c r="G206" i="41"/>
  <c r="E206" i="41"/>
  <c r="AQ205" i="41"/>
  <c r="AO205" i="41"/>
  <c r="AM205" i="41"/>
  <c r="AK205" i="41"/>
  <c r="AI205" i="41"/>
  <c r="AG205" i="41"/>
  <c r="AE205" i="41"/>
  <c r="AC205" i="41"/>
  <c r="AA205" i="41"/>
  <c r="Y205" i="41"/>
  <c r="W205" i="41"/>
  <c r="U205" i="41"/>
  <c r="S205" i="41"/>
  <c r="Q205" i="41"/>
  <c r="O205" i="41"/>
  <c r="M205" i="41"/>
  <c r="K205" i="41"/>
  <c r="I205" i="41"/>
  <c r="G205" i="41"/>
  <c r="E205" i="41"/>
  <c r="AQ204" i="41"/>
  <c r="AO204" i="41"/>
  <c r="AM204" i="41"/>
  <c r="AK204" i="41"/>
  <c r="AI204" i="41"/>
  <c r="AG204" i="41"/>
  <c r="AE204" i="41"/>
  <c r="AC204" i="41"/>
  <c r="AA204" i="41"/>
  <c r="Y204" i="41"/>
  <c r="W204" i="41"/>
  <c r="U204" i="41"/>
  <c r="S204" i="41"/>
  <c r="Q204" i="41"/>
  <c r="O204" i="41"/>
  <c r="M204" i="41"/>
  <c r="K204" i="41"/>
  <c r="I204" i="41"/>
  <c r="G204" i="41"/>
  <c r="E204" i="41"/>
  <c r="AQ203" i="41"/>
  <c r="AO203" i="41"/>
  <c r="AM203" i="41"/>
  <c r="AK203" i="41"/>
  <c r="AI203" i="41"/>
  <c r="AG203" i="41"/>
  <c r="AE203" i="41"/>
  <c r="AC203" i="41"/>
  <c r="AA203" i="41"/>
  <c r="Y203" i="41"/>
  <c r="W203" i="41"/>
  <c r="U203" i="41"/>
  <c r="S203" i="41"/>
  <c r="Q203" i="41"/>
  <c r="O203" i="41"/>
  <c r="M203" i="41"/>
  <c r="K203" i="41"/>
  <c r="I203" i="41"/>
  <c r="G203" i="41"/>
  <c r="E203" i="41"/>
  <c r="AQ202" i="41"/>
  <c r="AO202" i="41"/>
  <c r="AM202" i="41"/>
  <c r="AK202" i="41"/>
  <c r="AI202" i="41"/>
  <c r="AG202" i="41"/>
  <c r="AE202" i="41"/>
  <c r="AC202" i="41"/>
  <c r="AA202" i="41"/>
  <c r="Y202" i="41"/>
  <c r="W202" i="41"/>
  <c r="U202" i="41"/>
  <c r="S202" i="41"/>
  <c r="Q202" i="41"/>
  <c r="O202" i="41"/>
  <c r="M202" i="41"/>
  <c r="K202" i="41"/>
  <c r="I202" i="41"/>
  <c r="G202" i="41"/>
  <c r="E202" i="41"/>
  <c r="AQ201" i="41"/>
  <c r="AO201" i="41"/>
  <c r="AM201" i="41"/>
  <c r="AK201" i="41"/>
  <c r="AI201" i="41"/>
  <c r="AG201" i="41"/>
  <c r="AE201" i="41"/>
  <c r="AC201" i="41"/>
  <c r="AA201" i="41"/>
  <c r="Y201" i="41"/>
  <c r="W201" i="41"/>
  <c r="U201" i="41"/>
  <c r="S201" i="41"/>
  <c r="Q201" i="41"/>
  <c r="O201" i="41"/>
  <c r="M201" i="41"/>
  <c r="K201" i="41"/>
  <c r="I201" i="41"/>
  <c r="G201" i="41"/>
  <c r="E201" i="41"/>
  <c r="AQ200" i="41"/>
  <c r="AO200" i="41"/>
  <c r="AM200" i="41"/>
  <c r="AK200" i="41"/>
  <c r="AI200" i="41"/>
  <c r="AG200" i="41"/>
  <c r="AE200" i="41"/>
  <c r="AC200" i="41"/>
  <c r="AA200" i="41"/>
  <c r="Y200" i="41"/>
  <c r="W200" i="41"/>
  <c r="U200" i="41"/>
  <c r="S200" i="41"/>
  <c r="Q200" i="41"/>
  <c r="O200" i="41"/>
  <c r="M200" i="41"/>
  <c r="K200" i="41"/>
  <c r="I200" i="41"/>
  <c r="G200" i="41"/>
  <c r="E200" i="41"/>
  <c r="AQ199" i="41"/>
  <c r="AO199" i="41"/>
  <c r="AM199" i="41"/>
  <c r="AK199" i="41"/>
  <c r="AI199" i="41"/>
  <c r="AG199" i="41"/>
  <c r="AE199" i="41"/>
  <c r="AC199" i="41"/>
  <c r="AA199" i="41"/>
  <c r="Y199" i="41"/>
  <c r="W199" i="41"/>
  <c r="U199" i="41"/>
  <c r="S199" i="41"/>
  <c r="Q199" i="41"/>
  <c r="O199" i="41"/>
  <c r="M199" i="41"/>
  <c r="K199" i="41"/>
  <c r="I199" i="41"/>
  <c r="G199" i="41"/>
  <c r="E199" i="41"/>
  <c r="AQ198" i="41"/>
  <c r="AO198" i="41"/>
  <c r="AM198" i="41"/>
  <c r="AK198" i="41"/>
  <c r="AI198" i="41"/>
  <c r="AG198" i="41"/>
  <c r="AE198" i="41"/>
  <c r="AC198" i="41"/>
  <c r="AA198" i="41"/>
  <c r="Y198" i="41"/>
  <c r="W198" i="41"/>
  <c r="U198" i="41"/>
  <c r="S198" i="41"/>
  <c r="Q198" i="41"/>
  <c r="O198" i="41"/>
  <c r="M198" i="41"/>
  <c r="K198" i="41"/>
  <c r="I198" i="41"/>
  <c r="G198" i="41"/>
  <c r="E198" i="41"/>
  <c r="AQ197" i="41"/>
  <c r="AO197" i="41"/>
  <c r="AM197" i="41"/>
  <c r="AK197" i="41"/>
  <c r="AI197" i="41"/>
  <c r="AG197" i="41"/>
  <c r="AE197" i="41"/>
  <c r="AC197" i="41"/>
  <c r="AA197" i="41"/>
  <c r="Y197" i="41"/>
  <c r="W197" i="41"/>
  <c r="U197" i="41"/>
  <c r="S197" i="41"/>
  <c r="Q197" i="41"/>
  <c r="O197" i="41"/>
  <c r="M197" i="41"/>
  <c r="K197" i="41"/>
  <c r="I197" i="41"/>
  <c r="G197" i="41"/>
  <c r="E197" i="41"/>
  <c r="AQ196" i="41"/>
  <c r="AO196" i="41"/>
  <c r="AM196" i="41"/>
  <c r="AK196" i="41"/>
  <c r="AI196" i="41"/>
  <c r="AG196" i="41"/>
  <c r="AE196" i="41"/>
  <c r="AC196" i="41"/>
  <c r="AA196" i="41"/>
  <c r="Y196" i="41"/>
  <c r="W196" i="41"/>
  <c r="U196" i="41"/>
  <c r="S196" i="41"/>
  <c r="Q196" i="41"/>
  <c r="O196" i="41"/>
  <c r="M196" i="41"/>
  <c r="K196" i="41"/>
  <c r="I196" i="41"/>
  <c r="G196" i="41"/>
  <c r="E196" i="41"/>
  <c r="AQ195" i="41"/>
  <c r="AO195" i="41"/>
  <c r="AM195" i="41"/>
  <c r="AK195" i="41"/>
  <c r="AI195" i="41"/>
  <c r="AG195" i="41"/>
  <c r="AE195" i="41"/>
  <c r="AC195" i="41"/>
  <c r="AA195" i="41"/>
  <c r="Y195" i="41"/>
  <c r="W195" i="41"/>
  <c r="U195" i="41"/>
  <c r="S195" i="41"/>
  <c r="Q195" i="41"/>
  <c r="O195" i="41"/>
  <c r="M195" i="41"/>
  <c r="K195" i="41"/>
  <c r="I195" i="41"/>
  <c r="G195" i="41"/>
  <c r="E195" i="41"/>
  <c r="AQ194" i="41"/>
  <c r="AO194" i="41"/>
  <c r="AM194" i="41"/>
  <c r="AK194" i="41"/>
  <c r="AI194" i="41"/>
  <c r="AG194" i="41"/>
  <c r="AE194" i="41"/>
  <c r="AC194" i="41"/>
  <c r="AA194" i="41"/>
  <c r="Y194" i="41"/>
  <c r="W194" i="41"/>
  <c r="U194" i="41"/>
  <c r="S194" i="41"/>
  <c r="Q194" i="41"/>
  <c r="O194" i="41"/>
  <c r="M194" i="41"/>
  <c r="K194" i="41"/>
  <c r="I194" i="41"/>
  <c r="G194" i="41"/>
  <c r="E194" i="41"/>
  <c r="AQ193" i="41"/>
  <c r="AO193" i="41"/>
  <c r="AM193" i="41"/>
  <c r="AK193" i="41"/>
  <c r="AI193" i="41"/>
  <c r="AG193" i="41"/>
  <c r="AE193" i="41"/>
  <c r="AC193" i="41"/>
  <c r="AA193" i="41"/>
  <c r="Y193" i="41"/>
  <c r="W193" i="41"/>
  <c r="U193" i="41"/>
  <c r="S193" i="41"/>
  <c r="Q193" i="41"/>
  <c r="O193" i="41"/>
  <c r="M193" i="41"/>
  <c r="K193" i="41"/>
  <c r="I193" i="41"/>
  <c r="G193" i="41"/>
  <c r="E193" i="41"/>
  <c r="AQ192" i="41"/>
  <c r="AO192" i="41"/>
  <c r="AM192" i="41"/>
  <c r="AK192" i="41"/>
  <c r="AI192" i="41"/>
  <c r="AG192" i="41"/>
  <c r="AE192" i="41"/>
  <c r="AC192" i="41"/>
  <c r="AA192" i="41"/>
  <c r="Y192" i="41"/>
  <c r="W192" i="41"/>
  <c r="U192" i="41"/>
  <c r="S192" i="41"/>
  <c r="Q192" i="41"/>
  <c r="O192" i="41"/>
  <c r="M192" i="41"/>
  <c r="K192" i="41"/>
  <c r="I192" i="41"/>
  <c r="G192" i="41"/>
  <c r="E192" i="41"/>
  <c r="AQ191" i="41"/>
  <c r="AO191" i="41"/>
  <c r="AM191" i="41"/>
  <c r="AK191" i="41"/>
  <c r="AI191" i="41"/>
  <c r="AG191" i="41"/>
  <c r="AE191" i="41"/>
  <c r="AC191" i="41"/>
  <c r="AA191" i="41"/>
  <c r="Y191" i="41"/>
  <c r="W191" i="41"/>
  <c r="U191" i="41"/>
  <c r="S191" i="41"/>
  <c r="Q191" i="41"/>
  <c r="O191" i="41"/>
  <c r="M191" i="41"/>
  <c r="K191" i="41"/>
  <c r="I191" i="41"/>
  <c r="G191" i="41"/>
  <c r="E191" i="41"/>
  <c r="AQ190" i="41"/>
  <c r="AO190" i="41"/>
  <c r="AM190" i="41"/>
  <c r="AK190" i="41"/>
  <c r="AI190" i="41"/>
  <c r="AG190" i="41"/>
  <c r="AE190" i="41"/>
  <c r="AC190" i="41"/>
  <c r="AA190" i="41"/>
  <c r="Y190" i="41"/>
  <c r="W190" i="41"/>
  <c r="U190" i="41"/>
  <c r="S190" i="41"/>
  <c r="Q190" i="41"/>
  <c r="O190" i="41"/>
  <c r="M190" i="41"/>
  <c r="K190" i="41"/>
  <c r="I190" i="41"/>
  <c r="G190" i="41"/>
  <c r="E190" i="41"/>
  <c r="AQ189" i="41"/>
  <c r="AO189" i="41"/>
  <c r="AM189" i="41"/>
  <c r="AK189" i="41"/>
  <c r="AI189" i="41"/>
  <c r="AG189" i="41"/>
  <c r="AE189" i="41"/>
  <c r="AC189" i="41"/>
  <c r="AA189" i="41"/>
  <c r="Y189" i="41"/>
  <c r="W189" i="41"/>
  <c r="U189" i="41"/>
  <c r="S189" i="41"/>
  <c r="Q189" i="41"/>
  <c r="O189" i="41"/>
  <c r="M189" i="41"/>
  <c r="K189" i="41"/>
  <c r="I189" i="41"/>
  <c r="G189" i="41"/>
  <c r="E189" i="41"/>
  <c r="AQ188" i="41"/>
  <c r="AO188" i="41"/>
  <c r="AM188" i="41"/>
  <c r="AK188" i="41"/>
  <c r="AI188" i="41"/>
  <c r="AG188" i="41"/>
  <c r="AE188" i="41"/>
  <c r="AC188" i="41"/>
  <c r="AA188" i="41"/>
  <c r="Y188" i="41"/>
  <c r="W188" i="41"/>
  <c r="U188" i="41"/>
  <c r="S188" i="41"/>
  <c r="Q188" i="41"/>
  <c r="O188" i="41"/>
  <c r="M188" i="41"/>
  <c r="K188" i="41"/>
  <c r="I188" i="41"/>
  <c r="G188" i="41"/>
  <c r="E188" i="41"/>
  <c r="AQ187" i="41"/>
  <c r="AO187" i="41"/>
  <c r="AM187" i="41"/>
  <c r="AK187" i="41"/>
  <c r="AI187" i="41"/>
  <c r="AG187" i="41"/>
  <c r="AE187" i="41"/>
  <c r="AC187" i="41"/>
  <c r="AA187" i="41"/>
  <c r="Y187" i="41"/>
  <c r="W187" i="41"/>
  <c r="U187" i="41"/>
  <c r="S187" i="41"/>
  <c r="Q187" i="41"/>
  <c r="O187" i="41"/>
  <c r="M187" i="41"/>
  <c r="K187" i="41"/>
  <c r="I187" i="41"/>
  <c r="G187" i="41"/>
  <c r="E187" i="41"/>
  <c r="AQ186" i="41"/>
  <c r="AO186" i="41"/>
  <c r="AM186" i="41"/>
  <c r="AK186" i="41"/>
  <c r="AI186" i="41"/>
  <c r="AG186" i="41"/>
  <c r="AE186" i="41"/>
  <c r="AC186" i="41"/>
  <c r="AA186" i="41"/>
  <c r="Y186" i="41"/>
  <c r="W186" i="41"/>
  <c r="U186" i="41"/>
  <c r="S186" i="41"/>
  <c r="Q186" i="41"/>
  <c r="O186" i="41"/>
  <c r="M186" i="41"/>
  <c r="K186" i="41"/>
  <c r="I186" i="41"/>
  <c r="G186" i="41"/>
  <c r="E186" i="41"/>
  <c r="AQ185" i="41"/>
  <c r="AO185" i="41"/>
  <c r="AM185" i="41"/>
  <c r="AK185" i="41"/>
  <c r="AI185" i="41"/>
  <c r="AG185" i="41"/>
  <c r="AE185" i="41"/>
  <c r="AC185" i="41"/>
  <c r="AA185" i="41"/>
  <c r="Y185" i="41"/>
  <c r="W185" i="41"/>
  <c r="U185" i="41"/>
  <c r="S185" i="41"/>
  <c r="Q185" i="41"/>
  <c r="O185" i="41"/>
  <c r="M185" i="41"/>
  <c r="K185" i="41"/>
  <c r="I185" i="41"/>
  <c r="G185" i="41"/>
  <c r="E185" i="41"/>
  <c r="AQ184" i="41"/>
  <c r="AO184" i="41"/>
  <c r="AM184" i="41"/>
  <c r="AK184" i="41"/>
  <c r="AI184" i="41"/>
  <c r="AG184" i="41"/>
  <c r="AE184" i="41"/>
  <c r="AC184" i="41"/>
  <c r="AA184" i="41"/>
  <c r="Y184" i="41"/>
  <c r="W184" i="41"/>
  <c r="U184" i="41"/>
  <c r="S184" i="41"/>
  <c r="Q184" i="41"/>
  <c r="O184" i="41"/>
  <c r="M184" i="41"/>
  <c r="K184" i="41"/>
  <c r="I184" i="41"/>
  <c r="G184" i="41"/>
  <c r="E184" i="41"/>
  <c r="AQ183" i="41"/>
  <c r="AO183" i="41"/>
  <c r="AM183" i="41"/>
  <c r="AK183" i="41"/>
  <c r="AI183" i="41"/>
  <c r="AG183" i="41"/>
  <c r="AE183" i="41"/>
  <c r="AC183" i="41"/>
  <c r="AA183" i="41"/>
  <c r="Y183" i="41"/>
  <c r="W183" i="41"/>
  <c r="U183" i="41"/>
  <c r="S183" i="41"/>
  <c r="Q183" i="41"/>
  <c r="O183" i="41"/>
  <c r="M183" i="41"/>
  <c r="K183" i="41"/>
  <c r="I183" i="41"/>
  <c r="G183" i="41"/>
  <c r="E183" i="41"/>
  <c r="AQ182" i="41"/>
  <c r="AO182" i="41"/>
  <c r="AM182" i="41"/>
  <c r="AK182" i="41"/>
  <c r="AI182" i="41"/>
  <c r="AG182" i="41"/>
  <c r="AE182" i="41"/>
  <c r="AC182" i="41"/>
  <c r="AA182" i="41"/>
  <c r="Y182" i="41"/>
  <c r="W182" i="41"/>
  <c r="U182" i="41"/>
  <c r="S182" i="41"/>
  <c r="Q182" i="41"/>
  <c r="O182" i="41"/>
  <c r="M182" i="41"/>
  <c r="K182" i="41"/>
  <c r="I182" i="41"/>
  <c r="G182" i="41"/>
  <c r="E182" i="41"/>
  <c r="AQ181" i="41"/>
  <c r="AO181" i="41"/>
  <c r="AM181" i="41"/>
  <c r="AK181" i="41"/>
  <c r="AI181" i="41"/>
  <c r="AG181" i="41"/>
  <c r="AE181" i="41"/>
  <c r="AC181" i="41"/>
  <c r="AA181" i="41"/>
  <c r="Y181" i="41"/>
  <c r="W181" i="41"/>
  <c r="U181" i="41"/>
  <c r="S181" i="41"/>
  <c r="Q181" i="41"/>
  <c r="O181" i="41"/>
  <c r="M181" i="41"/>
  <c r="K181" i="41"/>
  <c r="I181" i="41"/>
  <c r="G181" i="41"/>
  <c r="E181" i="41"/>
  <c r="AQ180" i="41"/>
  <c r="AO180" i="41"/>
  <c r="AM180" i="41"/>
  <c r="AK180" i="41"/>
  <c r="AI180" i="41"/>
  <c r="AG180" i="41"/>
  <c r="AE180" i="41"/>
  <c r="AC180" i="41"/>
  <c r="AA180" i="41"/>
  <c r="Y180" i="41"/>
  <c r="W180" i="41"/>
  <c r="U180" i="41"/>
  <c r="S180" i="41"/>
  <c r="Q180" i="41"/>
  <c r="O180" i="41"/>
  <c r="M180" i="41"/>
  <c r="K180" i="41"/>
  <c r="I180" i="41"/>
  <c r="G180" i="41"/>
  <c r="E180" i="41"/>
  <c r="AQ179" i="41"/>
  <c r="AO179" i="41"/>
  <c r="AM179" i="41"/>
  <c r="AK179" i="41"/>
  <c r="AI179" i="41"/>
  <c r="AG179" i="41"/>
  <c r="AE179" i="41"/>
  <c r="AC179" i="41"/>
  <c r="AA179" i="41"/>
  <c r="Y179" i="41"/>
  <c r="W179" i="41"/>
  <c r="U179" i="41"/>
  <c r="S179" i="41"/>
  <c r="Q179" i="41"/>
  <c r="O179" i="41"/>
  <c r="M179" i="41"/>
  <c r="K179" i="41"/>
  <c r="I179" i="41"/>
  <c r="G179" i="41"/>
  <c r="E179" i="41"/>
  <c r="AQ178" i="41"/>
  <c r="AO178" i="41"/>
  <c r="AM178" i="41"/>
  <c r="AK178" i="41"/>
  <c r="AI178" i="41"/>
  <c r="AG178" i="41"/>
  <c r="AE178" i="41"/>
  <c r="AC178" i="41"/>
  <c r="AA178" i="41"/>
  <c r="Y178" i="41"/>
  <c r="W178" i="41"/>
  <c r="U178" i="41"/>
  <c r="S178" i="41"/>
  <c r="Q178" i="41"/>
  <c r="O178" i="41"/>
  <c r="M178" i="41"/>
  <c r="K178" i="41"/>
  <c r="I178" i="41"/>
  <c r="G178" i="41"/>
  <c r="E178" i="41"/>
  <c r="AQ177" i="41"/>
  <c r="AO177" i="41"/>
  <c r="AM177" i="41"/>
  <c r="AK177" i="41"/>
  <c r="AI177" i="41"/>
  <c r="AG177" i="41"/>
  <c r="AE177" i="41"/>
  <c r="AC177" i="41"/>
  <c r="AA177" i="41"/>
  <c r="Y177" i="41"/>
  <c r="W177" i="41"/>
  <c r="U177" i="41"/>
  <c r="S177" i="41"/>
  <c r="Q177" i="41"/>
  <c r="O177" i="41"/>
  <c r="M177" i="41"/>
  <c r="K177" i="41"/>
  <c r="I177" i="41"/>
  <c r="G177" i="41"/>
  <c r="E177" i="41"/>
  <c r="AQ176" i="41"/>
  <c r="AO176" i="41"/>
  <c r="AM176" i="41"/>
  <c r="AK176" i="41"/>
  <c r="AI176" i="41"/>
  <c r="AG176" i="41"/>
  <c r="AE176" i="41"/>
  <c r="AC176" i="41"/>
  <c r="AA176" i="41"/>
  <c r="Y176" i="41"/>
  <c r="W176" i="41"/>
  <c r="U176" i="41"/>
  <c r="S176" i="41"/>
  <c r="Q176" i="41"/>
  <c r="O176" i="41"/>
  <c r="M176" i="41"/>
  <c r="K176" i="41"/>
  <c r="I176" i="41"/>
  <c r="G176" i="41"/>
  <c r="E176" i="41"/>
  <c r="AQ175" i="41"/>
  <c r="AO175" i="41"/>
  <c r="AM175" i="41"/>
  <c r="AK175" i="41"/>
  <c r="AI175" i="41"/>
  <c r="AG175" i="41"/>
  <c r="AE175" i="41"/>
  <c r="AC175" i="41"/>
  <c r="AA175" i="41"/>
  <c r="Y175" i="41"/>
  <c r="W175" i="41"/>
  <c r="U175" i="41"/>
  <c r="S175" i="41"/>
  <c r="Q175" i="41"/>
  <c r="O175" i="41"/>
  <c r="M175" i="41"/>
  <c r="K175" i="41"/>
  <c r="I175" i="41"/>
  <c r="G175" i="41"/>
  <c r="E175" i="41"/>
  <c r="AQ174" i="41"/>
  <c r="AO174" i="41"/>
  <c r="AM174" i="41"/>
  <c r="AK174" i="41"/>
  <c r="AI174" i="41"/>
  <c r="AG174" i="41"/>
  <c r="AE174" i="41"/>
  <c r="AC174" i="41"/>
  <c r="AA174" i="41"/>
  <c r="Y174" i="41"/>
  <c r="W174" i="41"/>
  <c r="U174" i="41"/>
  <c r="S174" i="41"/>
  <c r="Q174" i="41"/>
  <c r="O174" i="41"/>
  <c r="M174" i="41"/>
  <c r="K174" i="41"/>
  <c r="I174" i="41"/>
  <c r="G174" i="41"/>
  <c r="E174" i="41"/>
  <c r="AQ173" i="41"/>
  <c r="AO173" i="41"/>
  <c r="AM173" i="41"/>
  <c r="AK173" i="41"/>
  <c r="AI173" i="41"/>
  <c r="AG173" i="41"/>
  <c r="AE173" i="41"/>
  <c r="AC173" i="41"/>
  <c r="AA173" i="41"/>
  <c r="Y173" i="41"/>
  <c r="W173" i="41"/>
  <c r="U173" i="41"/>
  <c r="S173" i="41"/>
  <c r="Q173" i="41"/>
  <c r="O173" i="41"/>
  <c r="M173" i="41"/>
  <c r="K173" i="41"/>
  <c r="I173" i="41"/>
  <c r="G173" i="41"/>
  <c r="E173" i="41"/>
  <c r="AQ172" i="41"/>
  <c r="AO172" i="41"/>
  <c r="AM172" i="41"/>
  <c r="AK172" i="41"/>
  <c r="AI172" i="41"/>
  <c r="AG172" i="41"/>
  <c r="AE172" i="41"/>
  <c r="AC172" i="41"/>
  <c r="AA172" i="41"/>
  <c r="Y172" i="41"/>
  <c r="W172" i="41"/>
  <c r="U172" i="41"/>
  <c r="S172" i="41"/>
  <c r="Q172" i="41"/>
  <c r="O172" i="41"/>
  <c r="M172" i="41"/>
  <c r="K172" i="41"/>
  <c r="I172" i="41"/>
  <c r="G172" i="41"/>
  <c r="E172" i="41"/>
  <c r="AQ171" i="41"/>
  <c r="AO171" i="41"/>
  <c r="AM171" i="41"/>
  <c r="AK171" i="41"/>
  <c r="AI171" i="41"/>
  <c r="AG171" i="41"/>
  <c r="AE171" i="41"/>
  <c r="AC171" i="41"/>
  <c r="AA171" i="41"/>
  <c r="Y171" i="41"/>
  <c r="W171" i="41"/>
  <c r="U171" i="41"/>
  <c r="S171" i="41"/>
  <c r="Q171" i="41"/>
  <c r="O171" i="41"/>
  <c r="M171" i="41"/>
  <c r="K171" i="41"/>
  <c r="I171" i="41"/>
  <c r="G171" i="41"/>
  <c r="E171" i="41"/>
  <c r="AQ170" i="41"/>
  <c r="AO170" i="41"/>
  <c r="AM170" i="41"/>
  <c r="AK170" i="41"/>
  <c r="AI170" i="41"/>
  <c r="AG170" i="41"/>
  <c r="AE170" i="41"/>
  <c r="AC170" i="41"/>
  <c r="AA170" i="41"/>
  <c r="Y170" i="41"/>
  <c r="W170" i="41"/>
  <c r="U170" i="41"/>
  <c r="S170" i="41"/>
  <c r="Q170" i="41"/>
  <c r="O170" i="41"/>
  <c r="M170" i="41"/>
  <c r="K170" i="41"/>
  <c r="I170" i="41"/>
  <c r="G170" i="41"/>
  <c r="E170" i="41"/>
  <c r="AQ169" i="41"/>
  <c r="AO169" i="41"/>
  <c r="AM169" i="41"/>
  <c r="AK169" i="41"/>
  <c r="AI169" i="41"/>
  <c r="AG169" i="41"/>
  <c r="AE169" i="41"/>
  <c r="AC169" i="41"/>
  <c r="AA169" i="41"/>
  <c r="Y169" i="41"/>
  <c r="W169" i="41"/>
  <c r="U169" i="41"/>
  <c r="S169" i="41"/>
  <c r="Q169" i="41"/>
  <c r="O169" i="41"/>
  <c r="M169" i="41"/>
  <c r="K169" i="41"/>
  <c r="I169" i="41"/>
  <c r="G169" i="41"/>
  <c r="E169" i="41"/>
  <c r="AQ168" i="41"/>
  <c r="AO168" i="41"/>
  <c r="AM168" i="41"/>
  <c r="AK168" i="41"/>
  <c r="AI168" i="41"/>
  <c r="AG168" i="41"/>
  <c r="AE168" i="41"/>
  <c r="AC168" i="41"/>
  <c r="AA168" i="41"/>
  <c r="Y168" i="41"/>
  <c r="W168" i="41"/>
  <c r="U168" i="41"/>
  <c r="S168" i="41"/>
  <c r="Q168" i="41"/>
  <c r="O168" i="41"/>
  <c r="M168" i="41"/>
  <c r="K168" i="41"/>
  <c r="I168" i="41"/>
  <c r="G168" i="41"/>
  <c r="E168" i="41"/>
  <c r="AQ167" i="41"/>
  <c r="AO167" i="41"/>
  <c r="AM167" i="41"/>
  <c r="AK167" i="41"/>
  <c r="AI167" i="41"/>
  <c r="AG167" i="41"/>
  <c r="AE167" i="41"/>
  <c r="AC167" i="41"/>
  <c r="AA167" i="41"/>
  <c r="Y167" i="41"/>
  <c r="W167" i="41"/>
  <c r="U167" i="41"/>
  <c r="S167" i="41"/>
  <c r="Q167" i="41"/>
  <c r="O167" i="41"/>
  <c r="M167" i="41"/>
  <c r="K167" i="41"/>
  <c r="I167" i="41"/>
  <c r="G167" i="41"/>
  <c r="E167" i="41"/>
  <c r="AQ166" i="41"/>
  <c r="AO166" i="41"/>
  <c r="AM166" i="41"/>
  <c r="AK166" i="41"/>
  <c r="AI166" i="41"/>
  <c r="AG166" i="41"/>
  <c r="AE166" i="41"/>
  <c r="AC166" i="41"/>
  <c r="AA166" i="41"/>
  <c r="Y166" i="41"/>
  <c r="W166" i="41"/>
  <c r="U166" i="41"/>
  <c r="S166" i="41"/>
  <c r="Q166" i="41"/>
  <c r="O166" i="41"/>
  <c r="M166" i="41"/>
  <c r="K166" i="41"/>
  <c r="I166" i="41"/>
  <c r="G166" i="41"/>
  <c r="E166" i="41"/>
  <c r="AQ165" i="41"/>
  <c r="AO165" i="41"/>
  <c r="AM165" i="41"/>
  <c r="AK165" i="41"/>
  <c r="AI165" i="41"/>
  <c r="AG165" i="41"/>
  <c r="AE165" i="41"/>
  <c r="AC165" i="41"/>
  <c r="AA165" i="41"/>
  <c r="Y165" i="41"/>
  <c r="W165" i="41"/>
  <c r="U165" i="41"/>
  <c r="S165" i="41"/>
  <c r="Q165" i="41"/>
  <c r="O165" i="41"/>
  <c r="M165" i="41"/>
  <c r="K165" i="41"/>
  <c r="I165" i="41"/>
  <c r="G165" i="41"/>
  <c r="E165" i="41"/>
  <c r="AQ164" i="41"/>
  <c r="AO164" i="41"/>
  <c r="AM164" i="41"/>
  <c r="AK164" i="41"/>
  <c r="AI164" i="41"/>
  <c r="AG164" i="41"/>
  <c r="AE164" i="41"/>
  <c r="AC164" i="41"/>
  <c r="AA164" i="41"/>
  <c r="Y164" i="41"/>
  <c r="W164" i="41"/>
  <c r="U164" i="41"/>
  <c r="S164" i="41"/>
  <c r="Q164" i="41"/>
  <c r="O164" i="41"/>
  <c r="M164" i="41"/>
  <c r="K164" i="41"/>
  <c r="I164" i="41"/>
  <c r="G164" i="41"/>
  <c r="E164" i="41"/>
  <c r="AQ163" i="41"/>
  <c r="AO163" i="41"/>
  <c r="AM163" i="41"/>
  <c r="AK163" i="41"/>
  <c r="AI163" i="41"/>
  <c r="AG163" i="41"/>
  <c r="AE163" i="41"/>
  <c r="AC163" i="41"/>
  <c r="AA163" i="41"/>
  <c r="Y163" i="41"/>
  <c r="W163" i="41"/>
  <c r="U163" i="41"/>
  <c r="S163" i="41"/>
  <c r="Q163" i="41"/>
  <c r="O163" i="41"/>
  <c r="M163" i="41"/>
  <c r="K163" i="41"/>
  <c r="I163" i="41"/>
  <c r="G163" i="41"/>
  <c r="E163" i="41"/>
  <c r="AQ162" i="41"/>
  <c r="AO162" i="41"/>
  <c r="AM162" i="41"/>
  <c r="AK162" i="41"/>
  <c r="AI162" i="41"/>
  <c r="AG162" i="41"/>
  <c r="AE162" i="41"/>
  <c r="AC162" i="41"/>
  <c r="AA162" i="41"/>
  <c r="Y162" i="41"/>
  <c r="W162" i="41"/>
  <c r="U162" i="41"/>
  <c r="S162" i="41"/>
  <c r="Q162" i="41"/>
  <c r="O162" i="41"/>
  <c r="M162" i="41"/>
  <c r="K162" i="41"/>
  <c r="I162" i="41"/>
  <c r="G162" i="41"/>
  <c r="E162" i="41"/>
  <c r="AQ161" i="41"/>
  <c r="AO161" i="41"/>
  <c r="AM161" i="41"/>
  <c r="AK161" i="41"/>
  <c r="AI161" i="41"/>
  <c r="AG161" i="41"/>
  <c r="AE161" i="41"/>
  <c r="AC161" i="41"/>
  <c r="AA161" i="41"/>
  <c r="Y161" i="41"/>
  <c r="W161" i="41"/>
  <c r="U161" i="41"/>
  <c r="S161" i="41"/>
  <c r="Q161" i="41"/>
  <c r="O161" i="41"/>
  <c r="M161" i="41"/>
  <c r="K161" i="41"/>
  <c r="I161" i="41"/>
  <c r="G161" i="41"/>
  <c r="E161" i="41"/>
  <c r="AQ160" i="41"/>
  <c r="AO160" i="41"/>
  <c r="AM160" i="41"/>
  <c r="AK160" i="41"/>
  <c r="AI160" i="41"/>
  <c r="AG160" i="41"/>
  <c r="AE160" i="41"/>
  <c r="AC160" i="41"/>
  <c r="AA160" i="41"/>
  <c r="Y160" i="41"/>
  <c r="W160" i="41"/>
  <c r="U160" i="41"/>
  <c r="S160" i="41"/>
  <c r="Q160" i="41"/>
  <c r="O160" i="41"/>
  <c r="M160" i="41"/>
  <c r="K160" i="41"/>
  <c r="I160" i="41"/>
  <c r="G160" i="41"/>
  <c r="E160" i="41"/>
  <c r="AQ159" i="41"/>
  <c r="AO159" i="41"/>
  <c r="AM159" i="41"/>
  <c r="AK159" i="41"/>
  <c r="AI159" i="41"/>
  <c r="AG159" i="41"/>
  <c r="AE159" i="41"/>
  <c r="AC159" i="41"/>
  <c r="AA159" i="41"/>
  <c r="Y159" i="41"/>
  <c r="W159" i="41"/>
  <c r="U159" i="41"/>
  <c r="S159" i="41"/>
  <c r="Q159" i="41"/>
  <c r="O159" i="41"/>
  <c r="M159" i="41"/>
  <c r="K159" i="41"/>
  <c r="I159" i="41"/>
  <c r="G159" i="41"/>
  <c r="E159" i="41"/>
  <c r="AQ158" i="41"/>
  <c r="AO158" i="41"/>
  <c r="AM158" i="41"/>
  <c r="AK158" i="41"/>
  <c r="AI158" i="41"/>
  <c r="AG158" i="41"/>
  <c r="AE158" i="41"/>
  <c r="AC158" i="41"/>
  <c r="AA158" i="41"/>
  <c r="Y158" i="41"/>
  <c r="W158" i="41"/>
  <c r="U158" i="41"/>
  <c r="S158" i="41"/>
  <c r="Q158" i="41"/>
  <c r="O158" i="41"/>
  <c r="M158" i="41"/>
  <c r="K158" i="41"/>
  <c r="I158" i="41"/>
  <c r="G158" i="41"/>
  <c r="E158" i="41"/>
  <c r="AQ157" i="41"/>
  <c r="AO157" i="41"/>
  <c r="AM157" i="41"/>
  <c r="AK157" i="41"/>
  <c r="AI157" i="41"/>
  <c r="AG157" i="41"/>
  <c r="AE157" i="41"/>
  <c r="AC157" i="41"/>
  <c r="AA157" i="41"/>
  <c r="Y157" i="41"/>
  <c r="W157" i="41"/>
  <c r="U157" i="41"/>
  <c r="S157" i="41"/>
  <c r="Q157" i="41"/>
  <c r="O157" i="41"/>
  <c r="M157" i="41"/>
  <c r="K157" i="41"/>
  <c r="I157" i="41"/>
  <c r="G157" i="41"/>
  <c r="E157" i="41"/>
  <c r="AQ156" i="41"/>
  <c r="AO156" i="41"/>
  <c r="AM156" i="41"/>
  <c r="AK156" i="41"/>
  <c r="AI156" i="41"/>
  <c r="AG156" i="41"/>
  <c r="AE156" i="41"/>
  <c r="AC156" i="41"/>
  <c r="AA156" i="41"/>
  <c r="Y156" i="41"/>
  <c r="W156" i="41"/>
  <c r="U156" i="41"/>
  <c r="S156" i="41"/>
  <c r="Q156" i="41"/>
  <c r="O156" i="41"/>
  <c r="M156" i="41"/>
  <c r="K156" i="41"/>
  <c r="I156" i="41"/>
  <c r="G156" i="41"/>
  <c r="E156" i="41"/>
  <c r="AQ155" i="41"/>
  <c r="AO155" i="41"/>
  <c r="AM155" i="41"/>
  <c r="AK155" i="41"/>
  <c r="AI155" i="41"/>
  <c r="AG155" i="41"/>
  <c r="AE155" i="41"/>
  <c r="AC155" i="41"/>
  <c r="AA155" i="41"/>
  <c r="Y155" i="41"/>
  <c r="W155" i="41"/>
  <c r="U155" i="41"/>
  <c r="S155" i="41"/>
  <c r="Q155" i="41"/>
  <c r="O155" i="41"/>
  <c r="M155" i="41"/>
  <c r="K155" i="41"/>
  <c r="I155" i="41"/>
  <c r="G155" i="41"/>
  <c r="E155" i="41"/>
  <c r="AQ154" i="41"/>
  <c r="AO154" i="41"/>
  <c r="AM154" i="41"/>
  <c r="AK154" i="41"/>
  <c r="AI154" i="41"/>
  <c r="AG154" i="41"/>
  <c r="AE154" i="41"/>
  <c r="AC154" i="41"/>
  <c r="AA154" i="41"/>
  <c r="Y154" i="41"/>
  <c r="W154" i="41"/>
  <c r="U154" i="41"/>
  <c r="S154" i="41"/>
  <c r="Q154" i="41"/>
  <c r="O154" i="41"/>
  <c r="M154" i="41"/>
  <c r="K154" i="41"/>
  <c r="I154" i="41"/>
  <c r="G154" i="41"/>
  <c r="E154" i="41"/>
  <c r="AQ153" i="41"/>
  <c r="AO153" i="41"/>
  <c r="AM153" i="41"/>
  <c r="AK153" i="41"/>
  <c r="AI153" i="41"/>
  <c r="AG153" i="41"/>
  <c r="AE153" i="41"/>
  <c r="AC153" i="41"/>
  <c r="AA153" i="41"/>
  <c r="Y153" i="41"/>
  <c r="W153" i="41"/>
  <c r="U153" i="41"/>
  <c r="S153" i="41"/>
  <c r="Q153" i="41"/>
  <c r="O153" i="41"/>
  <c r="M153" i="41"/>
  <c r="K153" i="41"/>
  <c r="I153" i="41"/>
  <c r="G153" i="41"/>
  <c r="E153" i="41"/>
  <c r="AQ152" i="41"/>
  <c r="AO152" i="41"/>
  <c r="AM152" i="41"/>
  <c r="AK152" i="41"/>
  <c r="AI152" i="41"/>
  <c r="AG152" i="41"/>
  <c r="AE152" i="41"/>
  <c r="AC152" i="41"/>
  <c r="AA152" i="41"/>
  <c r="Y152" i="41"/>
  <c r="W152" i="41"/>
  <c r="U152" i="41"/>
  <c r="S152" i="41"/>
  <c r="Q152" i="41"/>
  <c r="O152" i="41"/>
  <c r="M152" i="41"/>
  <c r="K152" i="41"/>
  <c r="I152" i="41"/>
  <c r="G152" i="41"/>
  <c r="E152" i="41"/>
  <c r="AQ151" i="41"/>
  <c r="AO151" i="41"/>
  <c r="AM151" i="41"/>
  <c r="AK151" i="41"/>
  <c r="AI151" i="41"/>
  <c r="AG151" i="41"/>
  <c r="AE151" i="41"/>
  <c r="AC151" i="41"/>
  <c r="AA151" i="41"/>
  <c r="Y151" i="41"/>
  <c r="W151" i="41"/>
  <c r="U151" i="41"/>
  <c r="S151" i="41"/>
  <c r="Q151" i="41"/>
  <c r="O151" i="41"/>
  <c r="M151" i="41"/>
  <c r="K151" i="41"/>
  <c r="I151" i="41"/>
  <c r="G151" i="41"/>
  <c r="E151" i="41"/>
  <c r="AQ150" i="41"/>
  <c r="AO150" i="41"/>
  <c r="AM150" i="41"/>
  <c r="AK150" i="41"/>
  <c r="AI150" i="41"/>
  <c r="AG150" i="41"/>
  <c r="AE150" i="41"/>
  <c r="AC150" i="41"/>
  <c r="AA150" i="41"/>
  <c r="Y150" i="41"/>
  <c r="W150" i="41"/>
  <c r="U150" i="41"/>
  <c r="S150" i="41"/>
  <c r="Q150" i="41"/>
  <c r="O150" i="41"/>
  <c r="M150" i="41"/>
  <c r="K150" i="41"/>
  <c r="I150" i="41"/>
  <c r="G150" i="41"/>
  <c r="E150" i="41"/>
  <c r="AQ149" i="41"/>
  <c r="AO149" i="41"/>
  <c r="AM149" i="41"/>
  <c r="AK149" i="41"/>
  <c r="AI149" i="41"/>
  <c r="AG149" i="41"/>
  <c r="AE149" i="41"/>
  <c r="AC149" i="41"/>
  <c r="AA149" i="41"/>
  <c r="Y149" i="41"/>
  <c r="W149" i="41"/>
  <c r="U149" i="41"/>
  <c r="S149" i="41"/>
  <c r="Q149" i="41"/>
  <c r="O149" i="41"/>
  <c r="M149" i="41"/>
  <c r="K149" i="41"/>
  <c r="I149" i="41"/>
  <c r="G149" i="41"/>
  <c r="E149" i="41"/>
  <c r="AQ148" i="41"/>
  <c r="AO148" i="41"/>
  <c r="AM148" i="41"/>
  <c r="AK148" i="41"/>
  <c r="AI148" i="41"/>
  <c r="AG148" i="41"/>
  <c r="AE148" i="41"/>
  <c r="AC148" i="41"/>
  <c r="AA148" i="41"/>
  <c r="Y148" i="41"/>
  <c r="W148" i="41"/>
  <c r="U148" i="41"/>
  <c r="S148" i="41"/>
  <c r="Q148" i="41"/>
  <c r="O148" i="41"/>
  <c r="M148" i="41"/>
  <c r="K148" i="41"/>
  <c r="I148" i="41"/>
  <c r="G148" i="41"/>
  <c r="E148" i="41"/>
  <c r="AQ147" i="41"/>
  <c r="AO147" i="41"/>
  <c r="AM147" i="41"/>
  <c r="AK147" i="41"/>
  <c r="AI147" i="41"/>
  <c r="AG147" i="41"/>
  <c r="AE147" i="41"/>
  <c r="AC147" i="41"/>
  <c r="AA147" i="41"/>
  <c r="Y147" i="41"/>
  <c r="W147" i="41"/>
  <c r="U147" i="41"/>
  <c r="S147" i="41"/>
  <c r="Q147" i="41"/>
  <c r="O147" i="41"/>
  <c r="M147" i="41"/>
  <c r="K147" i="41"/>
  <c r="I147" i="41"/>
  <c r="G147" i="41"/>
  <c r="E147" i="41"/>
  <c r="AQ146" i="41"/>
  <c r="AO146" i="41"/>
  <c r="AM146" i="41"/>
  <c r="AK146" i="41"/>
  <c r="AI146" i="41"/>
  <c r="AG146" i="41"/>
  <c r="AE146" i="41"/>
  <c r="AC146" i="41"/>
  <c r="AA146" i="41"/>
  <c r="Y146" i="41"/>
  <c r="W146" i="41"/>
  <c r="U146" i="41"/>
  <c r="S146" i="41"/>
  <c r="Q146" i="41"/>
  <c r="O146" i="41"/>
  <c r="M146" i="41"/>
  <c r="K146" i="41"/>
  <c r="I146" i="41"/>
  <c r="G146" i="41"/>
  <c r="E146" i="41"/>
  <c r="AQ145" i="41"/>
  <c r="AO145" i="41"/>
  <c r="AM145" i="41"/>
  <c r="AK145" i="41"/>
  <c r="AI145" i="41"/>
  <c r="AG145" i="41"/>
  <c r="AE145" i="41"/>
  <c r="AC145" i="41"/>
  <c r="AA145" i="41"/>
  <c r="Y145" i="41"/>
  <c r="W145" i="41"/>
  <c r="U145" i="41"/>
  <c r="S145" i="41"/>
  <c r="Q145" i="41"/>
  <c r="O145" i="41"/>
  <c r="M145" i="41"/>
  <c r="K145" i="41"/>
  <c r="I145" i="41"/>
  <c r="G145" i="41"/>
  <c r="E145" i="41"/>
  <c r="AQ144" i="41"/>
  <c r="AO144" i="41"/>
  <c r="AM144" i="41"/>
  <c r="AK144" i="41"/>
  <c r="AI144" i="41"/>
  <c r="AG144" i="41"/>
  <c r="AE144" i="41"/>
  <c r="AC144" i="41"/>
  <c r="AA144" i="41"/>
  <c r="Y144" i="41"/>
  <c r="W144" i="41"/>
  <c r="U144" i="41"/>
  <c r="S144" i="41"/>
  <c r="Q144" i="41"/>
  <c r="O144" i="41"/>
  <c r="M144" i="41"/>
  <c r="K144" i="41"/>
  <c r="I144" i="41"/>
  <c r="G144" i="41"/>
  <c r="E144" i="41"/>
  <c r="AQ143" i="41"/>
  <c r="AO143" i="41"/>
  <c r="AM143" i="41"/>
  <c r="AK143" i="41"/>
  <c r="AI143" i="41"/>
  <c r="AG143" i="41"/>
  <c r="AE143" i="41"/>
  <c r="AC143" i="41"/>
  <c r="AA143" i="41"/>
  <c r="Y143" i="41"/>
  <c r="W143" i="41"/>
  <c r="U143" i="41"/>
  <c r="S143" i="41"/>
  <c r="Q143" i="41"/>
  <c r="O143" i="41"/>
  <c r="M143" i="41"/>
  <c r="K143" i="41"/>
  <c r="I143" i="41"/>
  <c r="G143" i="41"/>
  <c r="E143" i="41"/>
  <c r="AQ142" i="41"/>
  <c r="AO142" i="41"/>
  <c r="AM142" i="41"/>
  <c r="AK142" i="41"/>
  <c r="AI142" i="41"/>
  <c r="AG142" i="41"/>
  <c r="AE142" i="41"/>
  <c r="AC142" i="41"/>
  <c r="AA142" i="41"/>
  <c r="Y142" i="41"/>
  <c r="W142" i="41"/>
  <c r="U142" i="41"/>
  <c r="S142" i="41"/>
  <c r="Q142" i="41"/>
  <c r="O142" i="41"/>
  <c r="M142" i="41"/>
  <c r="K142" i="41"/>
  <c r="I142" i="41"/>
  <c r="G142" i="41"/>
  <c r="E142" i="41"/>
  <c r="AQ141" i="41"/>
  <c r="AO141" i="41"/>
  <c r="AM141" i="41"/>
  <c r="AK141" i="41"/>
  <c r="AI141" i="41"/>
  <c r="AG141" i="41"/>
  <c r="AE141" i="41"/>
  <c r="AC141" i="41"/>
  <c r="AA141" i="41"/>
  <c r="Y141" i="41"/>
  <c r="W141" i="41"/>
  <c r="U141" i="41"/>
  <c r="S141" i="41"/>
  <c r="Q141" i="41"/>
  <c r="O141" i="41"/>
  <c r="M141" i="41"/>
  <c r="K141" i="41"/>
  <c r="I141" i="41"/>
  <c r="G141" i="41"/>
  <c r="E141" i="41"/>
  <c r="AQ140" i="41"/>
  <c r="AO140" i="41"/>
  <c r="AM140" i="41"/>
  <c r="AK140" i="41"/>
  <c r="AI140" i="41"/>
  <c r="AG140" i="41"/>
  <c r="AE140" i="41"/>
  <c r="AC140" i="41"/>
  <c r="AA140" i="41"/>
  <c r="Y140" i="41"/>
  <c r="W140" i="41"/>
  <c r="U140" i="41"/>
  <c r="S140" i="41"/>
  <c r="Q140" i="41"/>
  <c r="O140" i="41"/>
  <c r="M140" i="41"/>
  <c r="K140" i="41"/>
  <c r="I140" i="41"/>
  <c r="G140" i="41"/>
  <c r="E140" i="41"/>
  <c r="AQ139" i="41"/>
  <c r="AO139" i="41"/>
  <c r="AM139" i="41"/>
  <c r="AK139" i="41"/>
  <c r="AI139" i="41"/>
  <c r="AG139" i="41"/>
  <c r="AE139" i="41"/>
  <c r="AC139" i="41"/>
  <c r="AA139" i="41"/>
  <c r="Y139" i="41"/>
  <c r="W139" i="41"/>
  <c r="U139" i="41"/>
  <c r="S139" i="41"/>
  <c r="Q139" i="41"/>
  <c r="O139" i="41"/>
  <c r="M139" i="41"/>
  <c r="K139" i="41"/>
  <c r="I139" i="41"/>
  <c r="G139" i="41"/>
  <c r="E139" i="41"/>
  <c r="AQ138" i="41"/>
  <c r="AO138" i="41"/>
  <c r="AM138" i="41"/>
  <c r="AK138" i="41"/>
  <c r="AI138" i="41"/>
  <c r="AG138" i="41"/>
  <c r="AE138" i="41"/>
  <c r="AC138" i="41"/>
  <c r="AA138" i="41"/>
  <c r="Y138" i="41"/>
  <c r="W138" i="41"/>
  <c r="U138" i="41"/>
  <c r="S138" i="41"/>
  <c r="Q138" i="41"/>
  <c r="O138" i="41"/>
  <c r="M138" i="41"/>
  <c r="K138" i="41"/>
  <c r="I138" i="41"/>
  <c r="G138" i="41"/>
  <c r="E138" i="41"/>
  <c r="AQ137" i="41"/>
  <c r="AO137" i="41"/>
  <c r="AM137" i="41"/>
  <c r="AK137" i="41"/>
  <c r="AI137" i="41"/>
  <c r="AG137" i="41"/>
  <c r="AE137" i="41"/>
  <c r="AC137" i="41"/>
  <c r="AA137" i="41"/>
  <c r="Y137" i="41"/>
  <c r="W137" i="41"/>
  <c r="U137" i="41"/>
  <c r="S137" i="41"/>
  <c r="Q137" i="41"/>
  <c r="O137" i="41"/>
  <c r="M137" i="41"/>
  <c r="K137" i="41"/>
  <c r="I137" i="41"/>
  <c r="G137" i="41"/>
  <c r="E137" i="41"/>
  <c r="AQ136" i="41"/>
  <c r="AO136" i="41"/>
  <c r="AM136" i="41"/>
  <c r="AK136" i="41"/>
  <c r="AI136" i="41"/>
  <c r="AG136" i="41"/>
  <c r="AE136" i="41"/>
  <c r="AC136" i="41"/>
  <c r="AA136" i="41"/>
  <c r="Y136" i="41"/>
  <c r="W136" i="41"/>
  <c r="U136" i="41"/>
  <c r="S136" i="41"/>
  <c r="Q136" i="41"/>
  <c r="O136" i="41"/>
  <c r="M136" i="41"/>
  <c r="K136" i="41"/>
  <c r="I136" i="41"/>
  <c r="G136" i="41"/>
  <c r="E136" i="41"/>
  <c r="AQ135" i="41"/>
  <c r="AO135" i="41"/>
  <c r="AM135" i="41"/>
  <c r="AK135" i="41"/>
  <c r="AI135" i="41"/>
  <c r="AG135" i="41"/>
  <c r="AE135" i="41"/>
  <c r="AC135" i="41"/>
  <c r="AA135" i="41"/>
  <c r="Y135" i="41"/>
  <c r="W135" i="41"/>
  <c r="U135" i="41"/>
  <c r="S135" i="41"/>
  <c r="Q135" i="41"/>
  <c r="O135" i="41"/>
  <c r="M135" i="41"/>
  <c r="K135" i="41"/>
  <c r="I135" i="41"/>
  <c r="G135" i="41"/>
  <c r="E135" i="41"/>
  <c r="AQ134" i="41"/>
  <c r="AO134" i="41"/>
  <c r="AM134" i="41"/>
  <c r="AK134" i="41"/>
  <c r="AI134" i="41"/>
  <c r="AG134" i="41"/>
  <c r="AE134" i="41"/>
  <c r="AC134" i="41"/>
  <c r="AA134" i="41"/>
  <c r="Y134" i="41"/>
  <c r="W134" i="41"/>
  <c r="U134" i="41"/>
  <c r="S134" i="41"/>
  <c r="Q134" i="41"/>
  <c r="O134" i="41"/>
  <c r="M134" i="41"/>
  <c r="K134" i="41"/>
  <c r="I134" i="41"/>
  <c r="G134" i="41"/>
  <c r="E134" i="41"/>
  <c r="AQ133" i="41"/>
  <c r="AO133" i="41"/>
  <c r="AM133" i="41"/>
  <c r="AK133" i="41"/>
  <c r="AI133" i="41"/>
  <c r="AG133" i="41"/>
  <c r="AE133" i="41"/>
  <c r="AC133" i="41"/>
  <c r="AA133" i="41"/>
  <c r="Y133" i="41"/>
  <c r="W133" i="41"/>
  <c r="U133" i="41"/>
  <c r="S133" i="41"/>
  <c r="Q133" i="41"/>
  <c r="O133" i="41"/>
  <c r="M133" i="41"/>
  <c r="K133" i="41"/>
  <c r="I133" i="41"/>
  <c r="G133" i="41"/>
  <c r="E133" i="41"/>
  <c r="AQ132" i="41"/>
  <c r="AO132" i="41"/>
  <c r="AM132" i="41"/>
  <c r="AK132" i="41"/>
  <c r="AI132" i="41"/>
  <c r="AG132" i="41"/>
  <c r="AE132" i="41"/>
  <c r="AC132" i="41"/>
  <c r="AA132" i="41"/>
  <c r="Y132" i="41"/>
  <c r="W132" i="41"/>
  <c r="U132" i="41"/>
  <c r="S132" i="41"/>
  <c r="Q132" i="41"/>
  <c r="O132" i="41"/>
  <c r="M132" i="41"/>
  <c r="K132" i="41"/>
  <c r="I132" i="41"/>
  <c r="G132" i="41"/>
  <c r="E132" i="41"/>
  <c r="AQ131" i="41"/>
  <c r="AO131" i="41"/>
  <c r="AM131" i="41"/>
  <c r="AK131" i="41"/>
  <c r="AI131" i="41"/>
  <c r="AG131" i="41"/>
  <c r="AE131" i="41"/>
  <c r="AC131" i="41"/>
  <c r="AA131" i="41"/>
  <c r="Y131" i="41"/>
  <c r="W131" i="41"/>
  <c r="U131" i="41"/>
  <c r="S131" i="41"/>
  <c r="Q131" i="41"/>
  <c r="O131" i="41"/>
  <c r="M131" i="41"/>
  <c r="K131" i="41"/>
  <c r="I131" i="41"/>
  <c r="G131" i="41"/>
  <c r="E131" i="41"/>
  <c r="AQ130" i="41"/>
  <c r="AO130" i="41"/>
  <c r="AM130" i="41"/>
  <c r="AK130" i="41"/>
  <c r="AI130" i="41"/>
  <c r="AG130" i="41"/>
  <c r="AE130" i="41"/>
  <c r="AC130" i="41"/>
  <c r="AA130" i="41"/>
  <c r="Y130" i="41"/>
  <c r="W130" i="41"/>
  <c r="U130" i="41"/>
  <c r="S130" i="41"/>
  <c r="Q130" i="41"/>
  <c r="O130" i="41"/>
  <c r="M130" i="41"/>
  <c r="K130" i="41"/>
  <c r="I130" i="41"/>
  <c r="G130" i="41"/>
  <c r="E130" i="41"/>
  <c r="AQ129" i="41"/>
  <c r="AO129" i="41"/>
  <c r="AM129" i="41"/>
  <c r="AK129" i="41"/>
  <c r="AI129" i="41"/>
  <c r="AG129" i="41"/>
  <c r="AE129" i="41"/>
  <c r="AC129" i="41"/>
  <c r="AA129" i="41"/>
  <c r="Y129" i="41"/>
  <c r="W129" i="41"/>
  <c r="U129" i="41"/>
  <c r="S129" i="41"/>
  <c r="Q129" i="41"/>
  <c r="O129" i="41"/>
  <c r="M129" i="41"/>
  <c r="K129" i="41"/>
  <c r="I129" i="41"/>
  <c r="G129" i="41"/>
  <c r="E129" i="41"/>
  <c r="AQ128" i="41"/>
  <c r="AO128" i="41"/>
  <c r="AM128" i="41"/>
  <c r="AK128" i="41"/>
  <c r="AI128" i="41"/>
  <c r="AG128" i="41"/>
  <c r="AE128" i="41"/>
  <c r="AC128" i="41"/>
  <c r="AA128" i="41"/>
  <c r="Y128" i="41"/>
  <c r="W128" i="41"/>
  <c r="U128" i="41"/>
  <c r="S128" i="41"/>
  <c r="Q128" i="41"/>
  <c r="O128" i="41"/>
  <c r="M128" i="41"/>
  <c r="K128" i="41"/>
  <c r="I128" i="41"/>
  <c r="G128" i="41"/>
  <c r="E128" i="41"/>
  <c r="AQ127" i="41"/>
  <c r="AO127" i="41"/>
  <c r="AM127" i="41"/>
  <c r="AK127" i="41"/>
  <c r="AI127" i="41"/>
  <c r="AG127" i="41"/>
  <c r="AE127" i="41"/>
  <c r="AC127" i="41"/>
  <c r="AA127" i="41"/>
  <c r="Y127" i="41"/>
  <c r="W127" i="41"/>
  <c r="U127" i="41"/>
  <c r="S127" i="41"/>
  <c r="Q127" i="41"/>
  <c r="O127" i="41"/>
  <c r="M127" i="41"/>
  <c r="K127" i="41"/>
  <c r="I127" i="41"/>
  <c r="G127" i="41"/>
  <c r="E127" i="41"/>
  <c r="AQ126" i="41"/>
  <c r="AO126" i="41"/>
  <c r="AM126" i="41"/>
  <c r="AK126" i="41"/>
  <c r="AI126" i="41"/>
  <c r="AG126" i="41"/>
  <c r="AE126" i="41"/>
  <c r="AC126" i="41"/>
  <c r="AA126" i="41"/>
  <c r="Y126" i="41"/>
  <c r="W126" i="41"/>
  <c r="U126" i="41"/>
  <c r="S126" i="41"/>
  <c r="Q126" i="41"/>
  <c r="O126" i="41"/>
  <c r="M126" i="41"/>
  <c r="K126" i="41"/>
  <c r="I126" i="41"/>
  <c r="G126" i="41"/>
  <c r="E126" i="41"/>
  <c r="AQ125" i="41"/>
  <c r="AO125" i="41"/>
  <c r="AM125" i="41"/>
  <c r="AK125" i="41"/>
  <c r="AI125" i="41"/>
  <c r="AG125" i="41"/>
  <c r="AE125" i="41"/>
  <c r="AC125" i="41"/>
  <c r="AA125" i="41"/>
  <c r="Y125" i="41"/>
  <c r="W125" i="41"/>
  <c r="U125" i="41"/>
  <c r="S125" i="41"/>
  <c r="Q125" i="41"/>
  <c r="O125" i="41"/>
  <c r="M125" i="41"/>
  <c r="K125" i="41"/>
  <c r="I125" i="41"/>
  <c r="G125" i="41"/>
  <c r="E125" i="41"/>
  <c r="AQ124" i="41"/>
  <c r="AO124" i="41"/>
  <c r="AM124" i="41"/>
  <c r="AK124" i="41"/>
  <c r="AI124" i="41"/>
  <c r="AG124" i="41"/>
  <c r="AE124" i="41"/>
  <c r="AC124" i="41"/>
  <c r="AA124" i="41"/>
  <c r="Y124" i="41"/>
  <c r="W124" i="41"/>
  <c r="U124" i="41"/>
  <c r="S124" i="41"/>
  <c r="Q124" i="41"/>
  <c r="O124" i="41"/>
  <c r="M124" i="41"/>
  <c r="K124" i="41"/>
  <c r="I124" i="41"/>
  <c r="G124" i="41"/>
  <c r="E124" i="41"/>
  <c r="AQ123" i="41"/>
  <c r="AO123" i="41"/>
  <c r="AM123" i="41"/>
  <c r="AK123" i="41"/>
  <c r="AI123" i="41"/>
  <c r="AG123" i="41"/>
  <c r="AE123" i="41"/>
  <c r="AC123" i="41"/>
  <c r="AA123" i="41"/>
  <c r="Y123" i="41"/>
  <c r="W123" i="41"/>
  <c r="U123" i="41"/>
  <c r="S123" i="41"/>
  <c r="Q123" i="41"/>
  <c r="O123" i="41"/>
  <c r="M123" i="41"/>
  <c r="K123" i="41"/>
  <c r="I123" i="41"/>
  <c r="G123" i="41"/>
  <c r="E123" i="41"/>
  <c r="AQ122" i="41"/>
  <c r="AO122" i="41"/>
  <c r="AM122" i="41"/>
  <c r="AK122" i="41"/>
  <c r="AI122" i="41"/>
  <c r="AG122" i="41"/>
  <c r="AE122" i="41"/>
  <c r="AC122" i="41"/>
  <c r="AA122" i="41"/>
  <c r="Y122" i="41"/>
  <c r="W122" i="41"/>
  <c r="U122" i="41"/>
  <c r="S122" i="41"/>
  <c r="Q122" i="41"/>
  <c r="O122" i="41"/>
  <c r="M122" i="41"/>
  <c r="K122" i="41"/>
  <c r="I122" i="41"/>
  <c r="G122" i="41"/>
  <c r="E122" i="41"/>
  <c r="AQ121" i="41"/>
  <c r="AO121" i="41"/>
  <c r="AM121" i="41"/>
  <c r="AK121" i="41"/>
  <c r="AI121" i="41"/>
  <c r="AG121" i="41"/>
  <c r="AE121" i="41"/>
  <c r="AC121" i="41"/>
  <c r="AA121" i="41"/>
  <c r="Y121" i="41"/>
  <c r="W121" i="41"/>
  <c r="U121" i="41"/>
  <c r="S121" i="41"/>
  <c r="Q121" i="41"/>
  <c r="O121" i="41"/>
  <c r="M121" i="41"/>
  <c r="K121" i="41"/>
  <c r="I121" i="41"/>
  <c r="G121" i="41"/>
  <c r="E121" i="41"/>
  <c r="AQ120" i="41"/>
  <c r="AO120" i="41"/>
  <c r="AM120" i="41"/>
  <c r="AK120" i="41"/>
  <c r="AI120" i="41"/>
  <c r="AG120" i="41"/>
  <c r="AE120" i="41"/>
  <c r="AC120" i="41"/>
  <c r="AA120" i="41"/>
  <c r="Y120" i="41"/>
  <c r="W120" i="41"/>
  <c r="U120" i="41"/>
  <c r="S120" i="41"/>
  <c r="Q120" i="41"/>
  <c r="O120" i="41"/>
  <c r="M120" i="41"/>
  <c r="K120" i="41"/>
  <c r="I120" i="41"/>
  <c r="G120" i="41"/>
  <c r="E120" i="41"/>
  <c r="AQ119" i="41"/>
  <c r="AO119" i="41"/>
  <c r="AM119" i="41"/>
  <c r="AK119" i="41"/>
  <c r="AI119" i="41"/>
  <c r="AG119" i="41"/>
  <c r="AE119" i="41"/>
  <c r="AC119" i="41"/>
  <c r="AA119" i="41"/>
  <c r="Y119" i="41"/>
  <c r="W119" i="41"/>
  <c r="U119" i="41"/>
  <c r="S119" i="41"/>
  <c r="Q119" i="41"/>
  <c r="O119" i="41"/>
  <c r="M119" i="41"/>
  <c r="K119" i="41"/>
  <c r="I119" i="41"/>
  <c r="G119" i="41"/>
  <c r="E119" i="41"/>
  <c r="AQ118" i="41"/>
  <c r="AO118" i="41"/>
  <c r="AM118" i="41"/>
  <c r="AK118" i="41"/>
  <c r="AI118" i="41"/>
  <c r="AG118" i="41"/>
  <c r="AE118" i="41"/>
  <c r="AC118" i="41"/>
  <c r="AA118" i="41"/>
  <c r="Y118" i="41"/>
  <c r="W118" i="41"/>
  <c r="U118" i="41"/>
  <c r="S118" i="41"/>
  <c r="Q118" i="41"/>
  <c r="O118" i="41"/>
  <c r="M118" i="41"/>
  <c r="K118" i="41"/>
  <c r="I118" i="41"/>
  <c r="G118" i="41"/>
  <c r="E118" i="41"/>
  <c r="AQ117" i="41"/>
  <c r="AO117" i="41"/>
  <c r="AM117" i="41"/>
  <c r="AK117" i="41"/>
  <c r="AI117" i="41"/>
  <c r="AG117" i="41"/>
  <c r="AE117" i="41"/>
  <c r="AC117" i="41"/>
  <c r="AA117" i="41"/>
  <c r="Y117" i="41"/>
  <c r="W117" i="41"/>
  <c r="U117" i="41"/>
  <c r="S117" i="41"/>
  <c r="Q117" i="41"/>
  <c r="O117" i="41"/>
  <c r="M117" i="41"/>
  <c r="K117" i="41"/>
  <c r="I117" i="41"/>
  <c r="G117" i="41"/>
  <c r="E117" i="41"/>
  <c r="AQ116" i="41"/>
  <c r="AO116" i="41"/>
  <c r="AM116" i="41"/>
  <c r="AK116" i="41"/>
  <c r="AI116" i="41"/>
  <c r="AG116" i="41"/>
  <c r="AE116" i="41"/>
  <c r="AC116" i="41"/>
  <c r="AA116" i="41"/>
  <c r="Y116" i="41"/>
  <c r="W116" i="41"/>
  <c r="U116" i="41"/>
  <c r="S116" i="41"/>
  <c r="Q116" i="41"/>
  <c r="O116" i="41"/>
  <c r="M116" i="41"/>
  <c r="K116" i="41"/>
  <c r="I116" i="41"/>
  <c r="G116" i="41"/>
  <c r="E116" i="41"/>
  <c r="AQ115" i="41"/>
  <c r="AO115" i="41"/>
  <c r="AM115" i="41"/>
  <c r="AK115" i="41"/>
  <c r="AI115" i="41"/>
  <c r="AG115" i="41"/>
  <c r="AE115" i="41"/>
  <c r="AC115" i="41"/>
  <c r="AA115" i="41"/>
  <c r="Y115" i="41"/>
  <c r="W115" i="41"/>
  <c r="U115" i="41"/>
  <c r="S115" i="41"/>
  <c r="Q115" i="41"/>
  <c r="O115" i="41"/>
  <c r="M115" i="41"/>
  <c r="K115" i="41"/>
  <c r="I115" i="41"/>
  <c r="G115" i="41"/>
  <c r="E115" i="41"/>
  <c r="AQ114" i="41"/>
  <c r="AO114" i="41"/>
  <c r="AM114" i="41"/>
  <c r="AK114" i="41"/>
  <c r="AI114" i="41"/>
  <c r="AG114" i="41"/>
  <c r="AE114" i="41"/>
  <c r="AC114" i="41"/>
  <c r="AA114" i="41"/>
  <c r="Y114" i="41"/>
  <c r="W114" i="41"/>
  <c r="U114" i="41"/>
  <c r="S114" i="41"/>
  <c r="Q114" i="41"/>
  <c r="O114" i="41"/>
  <c r="M114" i="41"/>
  <c r="K114" i="41"/>
  <c r="I114" i="41"/>
  <c r="G114" i="41"/>
  <c r="E114" i="41"/>
  <c r="AQ113" i="41"/>
  <c r="AO113" i="41"/>
  <c r="AM113" i="41"/>
  <c r="AK113" i="41"/>
  <c r="AI113" i="41"/>
  <c r="AG113" i="41"/>
  <c r="AE113" i="41"/>
  <c r="AC113" i="41"/>
  <c r="AA113" i="41"/>
  <c r="Y113" i="41"/>
  <c r="W113" i="41"/>
  <c r="U113" i="41"/>
  <c r="S113" i="41"/>
  <c r="Q113" i="41"/>
  <c r="O113" i="41"/>
  <c r="M113" i="41"/>
  <c r="K113" i="41"/>
  <c r="I113" i="41"/>
  <c r="G113" i="41"/>
  <c r="E113" i="41"/>
  <c r="AQ112" i="41"/>
  <c r="AO112" i="41"/>
  <c r="AM112" i="41"/>
  <c r="AK112" i="41"/>
  <c r="AI112" i="41"/>
  <c r="AG112" i="41"/>
  <c r="AE112" i="41"/>
  <c r="AC112" i="41"/>
  <c r="AA112" i="41"/>
  <c r="Y112" i="41"/>
  <c r="W112" i="41"/>
  <c r="U112" i="41"/>
  <c r="S112" i="41"/>
  <c r="Q112" i="41"/>
  <c r="O112" i="41"/>
  <c r="M112" i="41"/>
  <c r="K112" i="41"/>
  <c r="I112" i="41"/>
  <c r="G112" i="41"/>
  <c r="E112" i="41"/>
  <c r="AQ111" i="41"/>
  <c r="AO111" i="41"/>
  <c r="AM111" i="41"/>
  <c r="AK111" i="41"/>
  <c r="AI111" i="41"/>
  <c r="AG111" i="41"/>
  <c r="AE111" i="41"/>
  <c r="AC111" i="41"/>
  <c r="AA111" i="41"/>
  <c r="Y111" i="41"/>
  <c r="W111" i="41"/>
  <c r="U111" i="41"/>
  <c r="S111" i="41"/>
  <c r="Q111" i="41"/>
  <c r="O111" i="41"/>
  <c r="M111" i="41"/>
  <c r="K111" i="41"/>
  <c r="I111" i="41"/>
  <c r="G111" i="41"/>
  <c r="E111" i="41"/>
  <c r="AQ110" i="41"/>
  <c r="AO110" i="41"/>
  <c r="AM110" i="41"/>
  <c r="AK110" i="41"/>
  <c r="AI110" i="41"/>
  <c r="AG110" i="41"/>
  <c r="AE110" i="41"/>
  <c r="AC110" i="41"/>
  <c r="AA110" i="41"/>
  <c r="Y110" i="41"/>
  <c r="W110" i="41"/>
  <c r="U110" i="41"/>
  <c r="S110" i="41"/>
  <c r="Q110" i="41"/>
  <c r="O110" i="41"/>
  <c r="M110" i="41"/>
  <c r="K110" i="41"/>
  <c r="I110" i="41"/>
  <c r="G110" i="41"/>
  <c r="E110" i="41"/>
  <c r="AQ109" i="41"/>
  <c r="AO109" i="41"/>
  <c r="AM109" i="41"/>
  <c r="AK109" i="41"/>
  <c r="AI109" i="41"/>
  <c r="AG109" i="41"/>
  <c r="AE109" i="41"/>
  <c r="AC109" i="41"/>
  <c r="AA109" i="41"/>
  <c r="Y109" i="41"/>
  <c r="W109" i="41"/>
  <c r="U109" i="41"/>
  <c r="S109" i="41"/>
  <c r="Q109" i="41"/>
  <c r="O109" i="41"/>
  <c r="M109" i="41"/>
  <c r="K109" i="41"/>
  <c r="I109" i="41"/>
  <c r="G109" i="41"/>
  <c r="E109" i="41"/>
  <c r="AQ108" i="41"/>
  <c r="AO108" i="41"/>
  <c r="AM108" i="41"/>
  <c r="AK108" i="41"/>
  <c r="AI108" i="41"/>
  <c r="AG108" i="41"/>
  <c r="AE108" i="41"/>
  <c r="AC108" i="41"/>
  <c r="AA108" i="41"/>
  <c r="Y108" i="41"/>
  <c r="W108" i="41"/>
  <c r="U108" i="41"/>
  <c r="S108" i="41"/>
  <c r="Q108" i="41"/>
  <c r="O108" i="41"/>
  <c r="M108" i="41"/>
  <c r="K108" i="41"/>
  <c r="I108" i="41"/>
  <c r="G108" i="41"/>
  <c r="E108" i="41"/>
  <c r="AQ107" i="41"/>
  <c r="AO107" i="41"/>
  <c r="AM107" i="41"/>
  <c r="AK107" i="41"/>
  <c r="AI107" i="41"/>
  <c r="AG107" i="41"/>
  <c r="AE107" i="41"/>
  <c r="AC107" i="41"/>
  <c r="AA107" i="41"/>
  <c r="Y107" i="41"/>
  <c r="W107" i="41"/>
  <c r="U107" i="41"/>
  <c r="S107" i="41"/>
  <c r="Q107" i="41"/>
  <c r="O107" i="41"/>
  <c r="M107" i="41"/>
  <c r="K107" i="41"/>
  <c r="I107" i="41"/>
  <c r="G107" i="41"/>
  <c r="E107" i="41"/>
  <c r="AQ106" i="41"/>
  <c r="AO106" i="41"/>
  <c r="AM106" i="41"/>
  <c r="AK106" i="41"/>
  <c r="AI106" i="41"/>
  <c r="AG106" i="41"/>
  <c r="AE106" i="41"/>
  <c r="AC106" i="41"/>
  <c r="AA106" i="41"/>
  <c r="Y106" i="41"/>
  <c r="W106" i="41"/>
  <c r="U106" i="41"/>
  <c r="S106" i="41"/>
  <c r="Q106" i="41"/>
  <c r="O106" i="41"/>
  <c r="M106" i="41"/>
  <c r="K106" i="41"/>
  <c r="I106" i="41"/>
  <c r="G106" i="41"/>
  <c r="E106" i="41"/>
  <c r="AQ105" i="41"/>
  <c r="AO105" i="41"/>
  <c r="AM105" i="41"/>
  <c r="AK105" i="41"/>
  <c r="AI105" i="41"/>
  <c r="AG105" i="41"/>
  <c r="AE105" i="41"/>
  <c r="AC105" i="41"/>
  <c r="AA105" i="41"/>
  <c r="Y105" i="41"/>
  <c r="W105" i="41"/>
  <c r="U105" i="41"/>
  <c r="S105" i="41"/>
  <c r="Q105" i="41"/>
  <c r="O105" i="41"/>
  <c r="M105" i="41"/>
  <c r="K105" i="41"/>
  <c r="I105" i="41"/>
  <c r="G105" i="41"/>
  <c r="E105" i="41"/>
  <c r="AQ104" i="41"/>
  <c r="AO104" i="41"/>
  <c r="AM104" i="41"/>
  <c r="AK104" i="41"/>
  <c r="AI104" i="41"/>
  <c r="AG104" i="41"/>
  <c r="AE104" i="41"/>
  <c r="AC104" i="41"/>
  <c r="AA104" i="41"/>
  <c r="Y104" i="41"/>
  <c r="W104" i="41"/>
  <c r="U104" i="41"/>
  <c r="S104" i="41"/>
  <c r="Q104" i="41"/>
  <c r="O104" i="41"/>
  <c r="M104" i="41"/>
  <c r="K104" i="41"/>
  <c r="I104" i="41"/>
  <c r="G104" i="41"/>
  <c r="E104" i="41"/>
  <c r="AQ103" i="41"/>
  <c r="AO103" i="41"/>
  <c r="AM103" i="41"/>
  <c r="AK103" i="41"/>
  <c r="AI103" i="41"/>
  <c r="AG103" i="41"/>
  <c r="AE103" i="41"/>
  <c r="AC103" i="41"/>
  <c r="AA103" i="41"/>
  <c r="Y103" i="41"/>
  <c r="W103" i="41"/>
  <c r="U103" i="41"/>
  <c r="S103" i="41"/>
  <c r="Q103" i="41"/>
  <c r="O103" i="41"/>
  <c r="M103" i="41"/>
  <c r="K103" i="41"/>
  <c r="I103" i="41"/>
  <c r="G103" i="41"/>
  <c r="E103" i="41"/>
  <c r="AQ102" i="41"/>
  <c r="AO102" i="41"/>
  <c r="AM102" i="41"/>
  <c r="AK102" i="41"/>
  <c r="AI102" i="41"/>
  <c r="AG102" i="41"/>
  <c r="AE102" i="41"/>
  <c r="AC102" i="41"/>
  <c r="AA102" i="41"/>
  <c r="Y102" i="41"/>
  <c r="W102" i="41"/>
  <c r="U102" i="41"/>
  <c r="S102" i="41"/>
  <c r="Q102" i="41"/>
  <c r="O102" i="41"/>
  <c r="M102" i="41"/>
  <c r="K102" i="41"/>
  <c r="I102" i="41"/>
  <c r="G102" i="41"/>
  <c r="E102" i="41"/>
  <c r="AQ101" i="41"/>
  <c r="AO101" i="41"/>
  <c r="AM101" i="41"/>
  <c r="AK101" i="41"/>
  <c r="AI101" i="41"/>
  <c r="AG101" i="41"/>
  <c r="AE101" i="41"/>
  <c r="AC101" i="41"/>
  <c r="AA101" i="41"/>
  <c r="Y101" i="41"/>
  <c r="W101" i="41"/>
  <c r="U101" i="41"/>
  <c r="S101" i="41"/>
  <c r="Q101" i="41"/>
  <c r="O101" i="41"/>
  <c r="M101" i="41"/>
  <c r="K101" i="41"/>
  <c r="I101" i="41"/>
  <c r="G101" i="41"/>
  <c r="E101" i="41"/>
  <c r="AQ100" i="41"/>
  <c r="AO100" i="41"/>
  <c r="AM100" i="41"/>
  <c r="AK100" i="41"/>
  <c r="AI100" i="41"/>
  <c r="AG100" i="41"/>
  <c r="AE100" i="41"/>
  <c r="AC100" i="41"/>
  <c r="AA100" i="41"/>
  <c r="Y100" i="41"/>
  <c r="W100" i="41"/>
  <c r="U100" i="41"/>
  <c r="S100" i="41"/>
  <c r="Q100" i="41"/>
  <c r="O100" i="41"/>
  <c r="M100" i="41"/>
  <c r="K100" i="41"/>
  <c r="I100" i="41"/>
  <c r="G100" i="41"/>
  <c r="E100" i="41"/>
  <c r="AQ99" i="41"/>
  <c r="AO99" i="41"/>
  <c r="AM99" i="41"/>
  <c r="AK99" i="41"/>
  <c r="AI99" i="41"/>
  <c r="AG99" i="41"/>
  <c r="AE99" i="41"/>
  <c r="AC99" i="41"/>
  <c r="AA99" i="41"/>
  <c r="Y99" i="41"/>
  <c r="W99" i="41"/>
  <c r="U99" i="41"/>
  <c r="S99" i="41"/>
  <c r="Q99" i="41"/>
  <c r="O99" i="41"/>
  <c r="M99" i="41"/>
  <c r="K99" i="41"/>
  <c r="I99" i="41"/>
  <c r="G99" i="41"/>
  <c r="E99" i="41"/>
  <c r="AQ98" i="41"/>
  <c r="AO98" i="41"/>
  <c r="AM98" i="41"/>
  <c r="AK98" i="41"/>
  <c r="AI98" i="41"/>
  <c r="AG98" i="41"/>
  <c r="AE98" i="41"/>
  <c r="AC98" i="41"/>
  <c r="AA98" i="41"/>
  <c r="Y98" i="41"/>
  <c r="W98" i="41"/>
  <c r="U98" i="41"/>
  <c r="S98" i="41"/>
  <c r="Q98" i="41"/>
  <c r="O98" i="41"/>
  <c r="M98" i="41"/>
  <c r="K98" i="41"/>
  <c r="I98" i="41"/>
  <c r="G98" i="41"/>
  <c r="E98" i="41"/>
  <c r="AQ97" i="41"/>
  <c r="AO97" i="41"/>
  <c r="AM97" i="41"/>
  <c r="AK97" i="41"/>
  <c r="AI97" i="41"/>
  <c r="AG97" i="41"/>
  <c r="AE97" i="41"/>
  <c r="AC97" i="41"/>
  <c r="AA97" i="41"/>
  <c r="Y97" i="41"/>
  <c r="W97" i="41"/>
  <c r="U97" i="41"/>
  <c r="S97" i="41"/>
  <c r="Q97" i="41"/>
  <c r="O97" i="41"/>
  <c r="M97" i="41"/>
  <c r="K97" i="41"/>
  <c r="I97" i="41"/>
  <c r="G97" i="41"/>
  <c r="E97" i="41"/>
  <c r="AQ96" i="41"/>
  <c r="AO96" i="41"/>
  <c r="AM96" i="41"/>
  <c r="AK96" i="41"/>
  <c r="AI96" i="41"/>
  <c r="AG96" i="41"/>
  <c r="AE96" i="41"/>
  <c r="AC96" i="41"/>
  <c r="AA96" i="41"/>
  <c r="Y96" i="41"/>
  <c r="W96" i="41"/>
  <c r="U96" i="41"/>
  <c r="S96" i="41"/>
  <c r="Q96" i="41"/>
  <c r="O96" i="41"/>
  <c r="M96" i="41"/>
  <c r="K96" i="41"/>
  <c r="I96" i="41"/>
  <c r="G96" i="41"/>
  <c r="E96" i="41"/>
  <c r="AQ95" i="41"/>
  <c r="AO95" i="41"/>
  <c r="AM95" i="41"/>
  <c r="AK95" i="41"/>
  <c r="AI95" i="41"/>
  <c r="AG95" i="41"/>
  <c r="AE95" i="41"/>
  <c r="AC95" i="41"/>
  <c r="AA95" i="41"/>
  <c r="Y95" i="41"/>
  <c r="W95" i="41"/>
  <c r="U95" i="41"/>
  <c r="S95" i="41"/>
  <c r="Q95" i="41"/>
  <c r="O95" i="41"/>
  <c r="M95" i="41"/>
  <c r="K95" i="41"/>
  <c r="I95" i="41"/>
  <c r="G95" i="41"/>
  <c r="E95" i="41"/>
  <c r="AQ94" i="41"/>
  <c r="AO94" i="41"/>
  <c r="AM94" i="41"/>
  <c r="AK94" i="41"/>
  <c r="AI94" i="41"/>
  <c r="AG94" i="41"/>
  <c r="AE94" i="41"/>
  <c r="AC94" i="41"/>
  <c r="AA94" i="41"/>
  <c r="Y94" i="41"/>
  <c r="W94" i="41"/>
  <c r="U94" i="41"/>
  <c r="S94" i="41"/>
  <c r="Q94" i="41"/>
  <c r="O94" i="41"/>
  <c r="M94" i="41"/>
  <c r="K94" i="41"/>
  <c r="I94" i="41"/>
  <c r="G94" i="41"/>
  <c r="E94" i="41"/>
  <c r="AQ93" i="41"/>
  <c r="AO93" i="41"/>
  <c r="AM93" i="41"/>
  <c r="AK93" i="41"/>
  <c r="AI93" i="41"/>
  <c r="AG93" i="41"/>
  <c r="AE93" i="41"/>
  <c r="AC93" i="41"/>
  <c r="AA93" i="41"/>
  <c r="Y93" i="41"/>
  <c r="W93" i="41"/>
  <c r="U93" i="41"/>
  <c r="S93" i="41"/>
  <c r="Q93" i="41"/>
  <c r="O93" i="41"/>
  <c r="M93" i="41"/>
  <c r="K93" i="41"/>
  <c r="I93" i="41"/>
  <c r="G93" i="41"/>
  <c r="E93" i="41"/>
  <c r="AQ92" i="41"/>
  <c r="AO92" i="41"/>
  <c r="AM92" i="41"/>
  <c r="AK92" i="41"/>
  <c r="AI92" i="41"/>
  <c r="AG92" i="41"/>
  <c r="AE92" i="41"/>
  <c r="AC92" i="41"/>
  <c r="AA92" i="41"/>
  <c r="Y92" i="41"/>
  <c r="W92" i="41"/>
  <c r="U92" i="41"/>
  <c r="S92" i="41"/>
  <c r="Q92" i="41"/>
  <c r="O92" i="41"/>
  <c r="M92" i="41"/>
  <c r="K92" i="41"/>
  <c r="I92" i="41"/>
  <c r="G92" i="41"/>
  <c r="E92" i="41"/>
  <c r="AQ91" i="41"/>
  <c r="AO91" i="41"/>
  <c r="AM91" i="41"/>
  <c r="AK91" i="41"/>
  <c r="AI91" i="41"/>
  <c r="AG91" i="41"/>
  <c r="AE91" i="41"/>
  <c r="AC91" i="41"/>
  <c r="AA91" i="41"/>
  <c r="Y91" i="41"/>
  <c r="W91" i="41"/>
  <c r="U91" i="41"/>
  <c r="S91" i="41"/>
  <c r="Q91" i="41"/>
  <c r="O91" i="41"/>
  <c r="M91" i="41"/>
  <c r="K91" i="41"/>
  <c r="I91" i="41"/>
  <c r="G91" i="41"/>
  <c r="E91" i="41"/>
  <c r="AQ90" i="41"/>
  <c r="AO90" i="41"/>
  <c r="AM90" i="41"/>
  <c r="AK90" i="41"/>
  <c r="AI90" i="41"/>
  <c r="AG90" i="41"/>
  <c r="AE90" i="41"/>
  <c r="AC90" i="41"/>
  <c r="AA90" i="41"/>
  <c r="Y90" i="41"/>
  <c r="W90" i="41"/>
  <c r="U90" i="41"/>
  <c r="S90" i="41"/>
  <c r="Q90" i="41"/>
  <c r="O90" i="41"/>
  <c r="M90" i="41"/>
  <c r="K90" i="41"/>
  <c r="I90" i="41"/>
  <c r="G90" i="41"/>
  <c r="E90" i="41"/>
  <c r="AQ89" i="41"/>
  <c r="AO89" i="41"/>
  <c r="AM89" i="41"/>
  <c r="AK89" i="41"/>
  <c r="AI89" i="41"/>
  <c r="AG89" i="41"/>
  <c r="AE89" i="41"/>
  <c r="AC89" i="41"/>
  <c r="AA89" i="41"/>
  <c r="Y89" i="41"/>
  <c r="W89" i="41"/>
  <c r="U89" i="41"/>
  <c r="S89" i="41"/>
  <c r="Q89" i="41"/>
  <c r="O89" i="41"/>
  <c r="M89" i="41"/>
  <c r="K89" i="41"/>
  <c r="I89" i="41"/>
  <c r="G89" i="41"/>
  <c r="E89" i="41"/>
  <c r="AQ88" i="41"/>
  <c r="AO88" i="41"/>
  <c r="AM88" i="41"/>
  <c r="AK88" i="41"/>
  <c r="AI88" i="41"/>
  <c r="AG88" i="41"/>
  <c r="AE88" i="41"/>
  <c r="AC88" i="41"/>
  <c r="AA88" i="41"/>
  <c r="Y88" i="41"/>
  <c r="W88" i="41"/>
  <c r="U88" i="41"/>
  <c r="S88" i="41"/>
  <c r="Q88" i="41"/>
  <c r="O88" i="41"/>
  <c r="M88" i="41"/>
  <c r="K88" i="41"/>
  <c r="I88" i="41"/>
  <c r="G88" i="41"/>
  <c r="E88" i="41"/>
  <c r="AQ87" i="41"/>
  <c r="AO87" i="41"/>
  <c r="AM87" i="41"/>
  <c r="AK87" i="41"/>
  <c r="AI87" i="41"/>
  <c r="AG87" i="41"/>
  <c r="AE87" i="41"/>
  <c r="AC87" i="41"/>
  <c r="AA87" i="41"/>
  <c r="Y87" i="41"/>
  <c r="W87" i="41"/>
  <c r="U87" i="41"/>
  <c r="S87" i="41"/>
  <c r="Q87" i="41"/>
  <c r="O87" i="41"/>
  <c r="M87" i="41"/>
  <c r="K87" i="41"/>
  <c r="I87" i="41"/>
  <c r="G87" i="41"/>
  <c r="E87" i="41"/>
  <c r="AQ86" i="41"/>
  <c r="AO86" i="41"/>
  <c r="AM86" i="41"/>
  <c r="AK86" i="41"/>
  <c r="AI86" i="41"/>
  <c r="AG86" i="41"/>
  <c r="AE86" i="41"/>
  <c r="AC86" i="41"/>
  <c r="AA86" i="41"/>
  <c r="Y86" i="41"/>
  <c r="W86" i="41"/>
  <c r="U86" i="41"/>
  <c r="S86" i="41"/>
  <c r="Q86" i="41"/>
  <c r="O86" i="41"/>
  <c r="M86" i="41"/>
  <c r="K86" i="41"/>
  <c r="I86" i="41"/>
  <c r="G86" i="41"/>
  <c r="E86" i="41"/>
  <c r="AQ85" i="41"/>
  <c r="AO85" i="41"/>
  <c r="AM85" i="41"/>
  <c r="AK85" i="41"/>
  <c r="AI85" i="41"/>
  <c r="AG85" i="41"/>
  <c r="AE85" i="41"/>
  <c r="AC85" i="41"/>
  <c r="AA85" i="41"/>
  <c r="Y85" i="41"/>
  <c r="W85" i="41"/>
  <c r="U85" i="41"/>
  <c r="S85" i="41"/>
  <c r="Q85" i="41"/>
  <c r="O85" i="41"/>
  <c r="M85" i="41"/>
  <c r="K85" i="41"/>
  <c r="I85" i="41"/>
  <c r="G85" i="41"/>
  <c r="E85" i="41"/>
  <c r="AQ84" i="41"/>
  <c r="AO84" i="41"/>
  <c r="AM84" i="41"/>
  <c r="AK84" i="41"/>
  <c r="AI84" i="41"/>
  <c r="AG84" i="41"/>
  <c r="AE84" i="41"/>
  <c r="AC84" i="41"/>
  <c r="AA84" i="41"/>
  <c r="Y84" i="41"/>
  <c r="W84" i="41"/>
  <c r="U84" i="41"/>
  <c r="S84" i="41"/>
  <c r="Q84" i="41"/>
  <c r="O84" i="41"/>
  <c r="M84" i="41"/>
  <c r="K84" i="41"/>
  <c r="I84" i="41"/>
  <c r="G84" i="41"/>
  <c r="E84" i="41"/>
  <c r="AQ83" i="41"/>
  <c r="AO83" i="41"/>
  <c r="AM83" i="41"/>
  <c r="AK83" i="41"/>
  <c r="AI83" i="41"/>
  <c r="AG83" i="41"/>
  <c r="AE83" i="41"/>
  <c r="AC83" i="41"/>
  <c r="AA83" i="41"/>
  <c r="Y83" i="41"/>
  <c r="W83" i="41"/>
  <c r="U83" i="41"/>
  <c r="S83" i="41"/>
  <c r="Q83" i="41"/>
  <c r="O83" i="41"/>
  <c r="M83" i="41"/>
  <c r="K83" i="41"/>
  <c r="I83" i="41"/>
  <c r="G83" i="41"/>
  <c r="E83" i="41"/>
  <c r="AQ82" i="41"/>
  <c r="AO82" i="41"/>
  <c r="AM82" i="41"/>
  <c r="AK82" i="41"/>
  <c r="AI82" i="41"/>
  <c r="AG82" i="41"/>
  <c r="AE82" i="41"/>
  <c r="AC82" i="41"/>
  <c r="AA82" i="41"/>
  <c r="Y82" i="41"/>
  <c r="W82" i="41"/>
  <c r="U82" i="41"/>
  <c r="S82" i="41"/>
  <c r="Q82" i="41"/>
  <c r="O82" i="41"/>
  <c r="M82" i="41"/>
  <c r="K82" i="41"/>
  <c r="I82" i="41"/>
  <c r="G82" i="41"/>
  <c r="E82" i="41"/>
  <c r="AQ81" i="41"/>
  <c r="AO81" i="41"/>
  <c r="AM81" i="41"/>
  <c r="AK81" i="41"/>
  <c r="AI81" i="41"/>
  <c r="AG81" i="41"/>
  <c r="AE81" i="41"/>
  <c r="AC81" i="41"/>
  <c r="AA81" i="41"/>
  <c r="Y81" i="41"/>
  <c r="W81" i="41"/>
  <c r="U81" i="41"/>
  <c r="S81" i="41"/>
  <c r="Q81" i="41"/>
  <c r="O81" i="41"/>
  <c r="M81" i="41"/>
  <c r="K81" i="41"/>
  <c r="I81" i="41"/>
  <c r="G81" i="41"/>
  <c r="E81" i="41"/>
  <c r="AQ80" i="41"/>
  <c r="AO80" i="41"/>
  <c r="AM80" i="41"/>
  <c r="AK80" i="41"/>
  <c r="AI80" i="41"/>
  <c r="AG80" i="41"/>
  <c r="AE80" i="41"/>
  <c r="AC80" i="41"/>
  <c r="AA80" i="41"/>
  <c r="Y80" i="41"/>
  <c r="W80" i="41"/>
  <c r="U80" i="41"/>
  <c r="S80" i="41"/>
  <c r="Q80" i="41"/>
  <c r="O80" i="41"/>
  <c r="M80" i="41"/>
  <c r="K80" i="41"/>
  <c r="I80" i="41"/>
  <c r="G80" i="41"/>
  <c r="E80" i="41"/>
  <c r="AQ79" i="41"/>
  <c r="AO79" i="41"/>
  <c r="AM79" i="41"/>
  <c r="AK79" i="41"/>
  <c r="AI79" i="41"/>
  <c r="AG79" i="41"/>
  <c r="AE79" i="41"/>
  <c r="AC79" i="41"/>
  <c r="AA79" i="41"/>
  <c r="Y79" i="41"/>
  <c r="W79" i="41"/>
  <c r="U79" i="41"/>
  <c r="S79" i="41"/>
  <c r="Q79" i="41"/>
  <c r="O79" i="41"/>
  <c r="M79" i="41"/>
  <c r="K79" i="41"/>
  <c r="I79" i="41"/>
  <c r="G79" i="41"/>
  <c r="E79" i="41"/>
  <c r="AQ78" i="41"/>
  <c r="AO78" i="41"/>
  <c r="AM78" i="41"/>
  <c r="AK78" i="41"/>
  <c r="AI78" i="41"/>
  <c r="AG78" i="41"/>
  <c r="AE78" i="41"/>
  <c r="AC78" i="41"/>
  <c r="AA78" i="41"/>
  <c r="Y78" i="41"/>
  <c r="W78" i="41"/>
  <c r="U78" i="41"/>
  <c r="S78" i="41"/>
  <c r="Q78" i="41"/>
  <c r="O78" i="41"/>
  <c r="M78" i="41"/>
  <c r="K78" i="41"/>
  <c r="I78" i="41"/>
  <c r="G78" i="41"/>
  <c r="E78" i="41"/>
  <c r="AQ77" i="41"/>
  <c r="AO77" i="41"/>
  <c r="AM77" i="41"/>
  <c r="AK77" i="41"/>
  <c r="AI77" i="41"/>
  <c r="AG77" i="41"/>
  <c r="AE77" i="41"/>
  <c r="AC77" i="41"/>
  <c r="AA77" i="41"/>
  <c r="Y77" i="41"/>
  <c r="W77" i="41"/>
  <c r="U77" i="41"/>
  <c r="S77" i="41"/>
  <c r="Q77" i="41"/>
  <c r="O77" i="41"/>
  <c r="M77" i="41"/>
  <c r="K77" i="41"/>
  <c r="I77" i="41"/>
  <c r="G77" i="41"/>
  <c r="E77" i="41"/>
  <c r="AQ76" i="41"/>
  <c r="AO76" i="41"/>
  <c r="AM76" i="41"/>
  <c r="AK76" i="41"/>
  <c r="AI76" i="41"/>
  <c r="AG76" i="41"/>
  <c r="AE76" i="41"/>
  <c r="AC76" i="41"/>
  <c r="AA76" i="41"/>
  <c r="Y76" i="41"/>
  <c r="W76" i="41"/>
  <c r="U76" i="41"/>
  <c r="S76" i="41"/>
  <c r="Q76" i="41"/>
  <c r="O76" i="41"/>
  <c r="M76" i="41"/>
  <c r="K76" i="41"/>
  <c r="I76" i="41"/>
  <c r="G76" i="41"/>
  <c r="E76" i="41"/>
  <c r="AQ75" i="41"/>
  <c r="AO75" i="41"/>
  <c r="AM75" i="41"/>
  <c r="AK75" i="41"/>
  <c r="AI75" i="41"/>
  <c r="AG75" i="41"/>
  <c r="AE75" i="41"/>
  <c r="AC75" i="41"/>
  <c r="AA75" i="41"/>
  <c r="Y75" i="41"/>
  <c r="W75" i="41"/>
  <c r="U75" i="41"/>
  <c r="S75" i="41"/>
  <c r="Q75" i="41"/>
  <c r="O75" i="41"/>
  <c r="M75" i="41"/>
  <c r="K75" i="41"/>
  <c r="I75" i="41"/>
  <c r="G75" i="41"/>
  <c r="E75" i="41"/>
  <c r="AQ74" i="41"/>
  <c r="AO74" i="41"/>
  <c r="AM74" i="41"/>
  <c r="AK74" i="41"/>
  <c r="AI74" i="41"/>
  <c r="AG74" i="41"/>
  <c r="AE74" i="41"/>
  <c r="AC74" i="41"/>
  <c r="AA74" i="41"/>
  <c r="Y74" i="41"/>
  <c r="W74" i="41"/>
  <c r="U74" i="41"/>
  <c r="S74" i="41"/>
  <c r="Q74" i="41"/>
  <c r="O74" i="41"/>
  <c r="M74" i="41"/>
  <c r="K74" i="41"/>
  <c r="I74" i="41"/>
  <c r="G74" i="41"/>
  <c r="E74" i="41"/>
  <c r="AQ73" i="41"/>
  <c r="AO73" i="41"/>
  <c r="AM73" i="41"/>
  <c r="AK73" i="41"/>
  <c r="AI73" i="41"/>
  <c r="AG73" i="41"/>
  <c r="AE73" i="41"/>
  <c r="AC73" i="41"/>
  <c r="AA73" i="41"/>
  <c r="Y73" i="41"/>
  <c r="W73" i="41"/>
  <c r="U73" i="41"/>
  <c r="S73" i="41"/>
  <c r="Q73" i="41"/>
  <c r="O73" i="41"/>
  <c r="M73" i="41"/>
  <c r="K73" i="41"/>
  <c r="I73" i="41"/>
  <c r="G73" i="41"/>
  <c r="E73" i="41"/>
  <c r="AQ72" i="41"/>
  <c r="AO72" i="41"/>
  <c r="AM72" i="41"/>
  <c r="AK72" i="41"/>
  <c r="AI72" i="41"/>
  <c r="AG72" i="41"/>
  <c r="AE72" i="41"/>
  <c r="AC72" i="41"/>
  <c r="AA72" i="41"/>
  <c r="Y72" i="41"/>
  <c r="W72" i="41"/>
  <c r="U72" i="41"/>
  <c r="S72" i="41"/>
  <c r="Q72" i="41"/>
  <c r="O72" i="41"/>
  <c r="M72" i="41"/>
  <c r="K72" i="41"/>
  <c r="I72" i="41"/>
  <c r="G72" i="41"/>
  <c r="E72" i="41"/>
  <c r="AQ71" i="41"/>
  <c r="AO71" i="41"/>
  <c r="AM71" i="41"/>
  <c r="AK71" i="41"/>
  <c r="AI71" i="41"/>
  <c r="AG71" i="41"/>
  <c r="AE71" i="41"/>
  <c r="AC71" i="41"/>
  <c r="AA71" i="41"/>
  <c r="Y71" i="41"/>
  <c r="W71" i="41"/>
  <c r="U71" i="41"/>
  <c r="S71" i="41"/>
  <c r="Q71" i="41"/>
  <c r="O71" i="41"/>
  <c r="M71" i="41"/>
  <c r="K71" i="41"/>
  <c r="I71" i="41"/>
  <c r="G71" i="41"/>
  <c r="E71" i="41"/>
  <c r="AQ70" i="41"/>
  <c r="AO70" i="41"/>
  <c r="AM70" i="41"/>
  <c r="AK70" i="41"/>
  <c r="AI70" i="41"/>
  <c r="AG70" i="41"/>
  <c r="AE70" i="41"/>
  <c r="AC70" i="41"/>
  <c r="AA70" i="41"/>
  <c r="Y70" i="41"/>
  <c r="W70" i="41"/>
  <c r="U70" i="41"/>
  <c r="S70" i="41"/>
  <c r="Q70" i="41"/>
  <c r="O70" i="41"/>
  <c r="M70" i="41"/>
  <c r="K70" i="41"/>
  <c r="I70" i="41"/>
  <c r="G70" i="41"/>
  <c r="E70" i="41"/>
  <c r="AQ69" i="41"/>
  <c r="AO69" i="41"/>
  <c r="AM69" i="41"/>
  <c r="AK69" i="41"/>
  <c r="AI69" i="41"/>
  <c r="AG69" i="41"/>
  <c r="AE69" i="41"/>
  <c r="AC69" i="41"/>
  <c r="AA69" i="41"/>
  <c r="Y69" i="41"/>
  <c r="W69" i="41"/>
  <c r="U69" i="41"/>
  <c r="S69" i="41"/>
  <c r="Q69" i="41"/>
  <c r="O69" i="41"/>
  <c r="M69" i="41"/>
  <c r="K69" i="41"/>
  <c r="I69" i="41"/>
  <c r="G69" i="41"/>
  <c r="E69" i="41"/>
  <c r="AQ68" i="41"/>
  <c r="AO68" i="41"/>
  <c r="AM68" i="41"/>
  <c r="AK68" i="41"/>
  <c r="AI68" i="41"/>
  <c r="AG68" i="41"/>
  <c r="AE68" i="41"/>
  <c r="AC68" i="41"/>
  <c r="AA68" i="41"/>
  <c r="Y68" i="41"/>
  <c r="W68" i="41"/>
  <c r="U68" i="41"/>
  <c r="S68" i="41"/>
  <c r="Q68" i="41"/>
  <c r="O68" i="41"/>
  <c r="M68" i="41"/>
  <c r="K68" i="41"/>
  <c r="I68" i="41"/>
  <c r="G68" i="41"/>
  <c r="E68" i="41"/>
  <c r="AQ67" i="41"/>
  <c r="AO67" i="41"/>
  <c r="AM67" i="41"/>
  <c r="AK67" i="41"/>
  <c r="AI67" i="41"/>
  <c r="AG67" i="41"/>
  <c r="AE67" i="41"/>
  <c r="AC67" i="41"/>
  <c r="AA67" i="41"/>
  <c r="Y67" i="41"/>
  <c r="W67" i="41"/>
  <c r="U67" i="41"/>
  <c r="S67" i="41"/>
  <c r="Q67" i="41"/>
  <c r="O67" i="41"/>
  <c r="M67" i="41"/>
  <c r="K67" i="41"/>
  <c r="I67" i="41"/>
  <c r="G67" i="41"/>
  <c r="E67" i="41"/>
  <c r="AQ66" i="41"/>
  <c r="AO66" i="41"/>
  <c r="AM66" i="41"/>
  <c r="AK66" i="41"/>
  <c r="AI66" i="41"/>
  <c r="AG66" i="41"/>
  <c r="AE66" i="41"/>
  <c r="AC66" i="41"/>
  <c r="AA66" i="41"/>
  <c r="Y66" i="41"/>
  <c r="W66" i="41"/>
  <c r="U66" i="41"/>
  <c r="S66" i="41"/>
  <c r="Q66" i="41"/>
  <c r="O66" i="41"/>
  <c r="M66" i="41"/>
  <c r="K66" i="41"/>
  <c r="I66" i="41"/>
  <c r="G66" i="41"/>
  <c r="E66" i="41"/>
  <c r="AQ65" i="41"/>
  <c r="AO65" i="41"/>
  <c r="AM65" i="41"/>
  <c r="AK65" i="41"/>
  <c r="AI65" i="41"/>
  <c r="AG65" i="41"/>
  <c r="AE65" i="41"/>
  <c r="AC65" i="41"/>
  <c r="AA65" i="41"/>
  <c r="Y65" i="41"/>
  <c r="W65" i="41"/>
  <c r="U65" i="41"/>
  <c r="S65" i="41"/>
  <c r="Q65" i="41"/>
  <c r="O65" i="41"/>
  <c r="M65" i="41"/>
  <c r="K65" i="41"/>
  <c r="I65" i="41"/>
  <c r="G65" i="41"/>
  <c r="E65" i="41"/>
  <c r="AQ64" i="41"/>
  <c r="AO64" i="41"/>
  <c r="AM64" i="41"/>
  <c r="AK64" i="41"/>
  <c r="AI64" i="41"/>
  <c r="AG64" i="41"/>
  <c r="AE64" i="41"/>
  <c r="AC64" i="41"/>
  <c r="AA64" i="41"/>
  <c r="Y64" i="41"/>
  <c r="W64" i="41"/>
  <c r="U64" i="41"/>
  <c r="S64" i="41"/>
  <c r="Q64" i="41"/>
  <c r="O64" i="41"/>
  <c r="M64" i="41"/>
  <c r="K64" i="41"/>
  <c r="I64" i="41"/>
  <c r="G64" i="41"/>
  <c r="E64" i="41"/>
  <c r="AQ63" i="41"/>
  <c r="AO63" i="41"/>
  <c r="AM63" i="41"/>
  <c r="AK63" i="41"/>
  <c r="AI63" i="41"/>
  <c r="AG63" i="41"/>
  <c r="AE63" i="41"/>
  <c r="AC63" i="41"/>
  <c r="AA63" i="41"/>
  <c r="Y63" i="41"/>
  <c r="W63" i="41"/>
  <c r="U63" i="41"/>
  <c r="S63" i="41"/>
  <c r="Q63" i="41"/>
  <c r="O63" i="41"/>
  <c r="M63" i="41"/>
  <c r="K63" i="41"/>
  <c r="I63" i="41"/>
  <c r="G63" i="41"/>
  <c r="E63" i="41"/>
  <c r="AQ62" i="41"/>
  <c r="AO62" i="41"/>
  <c r="AM62" i="41"/>
  <c r="AK62" i="41"/>
  <c r="AI62" i="41"/>
  <c r="AG62" i="41"/>
  <c r="AE62" i="41"/>
  <c r="AC62" i="41"/>
  <c r="AA62" i="41"/>
  <c r="Y62" i="41"/>
  <c r="W62" i="41"/>
  <c r="U62" i="41"/>
  <c r="S62" i="41"/>
  <c r="Q62" i="41"/>
  <c r="O62" i="41"/>
  <c r="M62" i="41"/>
  <c r="K62" i="41"/>
  <c r="I62" i="41"/>
  <c r="G62" i="41"/>
  <c r="E62" i="41"/>
  <c r="AQ61" i="41"/>
  <c r="AO61" i="41"/>
  <c r="AM61" i="41"/>
  <c r="AK61" i="41"/>
  <c r="AI61" i="41"/>
  <c r="AG61" i="41"/>
  <c r="AE61" i="41"/>
  <c r="AC61" i="41"/>
  <c r="AA61" i="41"/>
  <c r="Y61" i="41"/>
  <c r="W61" i="41"/>
  <c r="U61" i="41"/>
  <c r="S61" i="41"/>
  <c r="Q61" i="41"/>
  <c r="O61" i="41"/>
  <c r="M61" i="41"/>
  <c r="K61" i="41"/>
  <c r="I61" i="41"/>
  <c r="G61" i="41"/>
  <c r="E61" i="41"/>
  <c r="AQ60" i="41"/>
  <c r="AO60" i="41"/>
  <c r="AM60" i="41"/>
  <c r="AK60" i="41"/>
  <c r="AI60" i="41"/>
  <c r="AG60" i="41"/>
  <c r="AE60" i="41"/>
  <c r="AC60" i="41"/>
  <c r="AA60" i="41"/>
  <c r="Y60" i="41"/>
  <c r="W60" i="41"/>
  <c r="U60" i="41"/>
  <c r="S60" i="41"/>
  <c r="Q60" i="41"/>
  <c r="O60" i="41"/>
  <c r="M60" i="41"/>
  <c r="K60" i="41"/>
  <c r="I60" i="41"/>
  <c r="G60" i="41"/>
  <c r="E60" i="41"/>
  <c r="AQ59" i="41"/>
  <c r="AO59" i="41"/>
  <c r="AM59" i="41"/>
  <c r="AK59" i="41"/>
  <c r="AI59" i="41"/>
  <c r="AG59" i="41"/>
  <c r="AE59" i="41"/>
  <c r="AC59" i="41"/>
  <c r="AA59" i="41"/>
  <c r="Y59" i="41"/>
  <c r="W59" i="41"/>
  <c r="U59" i="41"/>
  <c r="S59" i="41"/>
  <c r="Q59" i="41"/>
  <c r="O59" i="41"/>
  <c r="M59" i="41"/>
  <c r="K59" i="41"/>
  <c r="I59" i="41"/>
  <c r="G59" i="41"/>
  <c r="E59" i="41"/>
  <c r="AQ58" i="41"/>
  <c r="AO58" i="41"/>
  <c r="AM58" i="41"/>
  <c r="AK58" i="41"/>
  <c r="AI58" i="41"/>
  <c r="AG58" i="41"/>
  <c r="AE58" i="41"/>
  <c r="AC58" i="41"/>
  <c r="AA58" i="41"/>
  <c r="Y58" i="41"/>
  <c r="W58" i="41"/>
  <c r="U58" i="41"/>
  <c r="S58" i="41"/>
  <c r="Q58" i="41"/>
  <c r="O58" i="41"/>
  <c r="M58" i="41"/>
  <c r="K58" i="41"/>
  <c r="I58" i="41"/>
  <c r="G58" i="41"/>
  <c r="E58" i="41"/>
  <c r="AQ57" i="41"/>
  <c r="AO57" i="41"/>
  <c r="AM57" i="41"/>
  <c r="AK57" i="41"/>
  <c r="AI57" i="41"/>
  <c r="AG57" i="41"/>
  <c r="AE57" i="41"/>
  <c r="AC57" i="41"/>
  <c r="AA57" i="41"/>
  <c r="Y57" i="41"/>
  <c r="W57" i="41"/>
  <c r="U57" i="41"/>
  <c r="S57" i="41"/>
  <c r="Q57" i="41"/>
  <c r="O57" i="41"/>
  <c r="M57" i="41"/>
  <c r="K57" i="41"/>
  <c r="I57" i="41"/>
  <c r="G57" i="41"/>
  <c r="E57" i="41"/>
  <c r="AQ56" i="41"/>
  <c r="AO56" i="41"/>
  <c r="AM56" i="41"/>
  <c r="AK56" i="41"/>
  <c r="AI56" i="41"/>
  <c r="AG56" i="41"/>
  <c r="AE56" i="41"/>
  <c r="AC56" i="41"/>
  <c r="AA56" i="41"/>
  <c r="Y56" i="41"/>
  <c r="W56" i="41"/>
  <c r="U56" i="41"/>
  <c r="S56" i="41"/>
  <c r="Q56" i="41"/>
  <c r="O56" i="41"/>
  <c r="M56" i="41"/>
  <c r="K56" i="41"/>
  <c r="I56" i="41"/>
  <c r="G56" i="41"/>
  <c r="E56" i="41"/>
  <c r="AQ55" i="41"/>
  <c r="AO55" i="41"/>
  <c r="AM55" i="41"/>
  <c r="AK55" i="41"/>
  <c r="AI55" i="41"/>
  <c r="AG55" i="41"/>
  <c r="AE55" i="41"/>
  <c r="AC55" i="41"/>
  <c r="AA55" i="41"/>
  <c r="Y55" i="41"/>
  <c r="W55" i="41"/>
  <c r="U55" i="41"/>
  <c r="S55" i="41"/>
  <c r="Q55" i="41"/>
  <c r="O55" i="41"/>
  <c r="M55" i="41"/>
  <c r="K55" i="41"/>
  <c r="I55" i="41"/>
  <c r="G55" i="41"/>
  <c r="E55" i="41"/>
  <c r="AQ54" i="41"/>
  <c r="AO54" i="41"/>
  <c r="AM54" i="41"/>
  <c r="AK54" i="41"/>
  <c r="AI54" i="41"/>
  <c r="AG54" i="41"/>
  <c r="AE54" i="41"/>
  <c r="AC54" i="41"/>
  <c r="AA54" i="41"/>
  <c r="Y54" i="41"/>
  <c r="W54" i="41"/>
  <c r="U54" i="41"/>
  <c r="S54" i="41"/>
  <c r="Q54" i="41"/>
  <c r="O54" i="41"/>
  <c r="M54" i="41"/>
  <c r="K54" i="41"/>
  <c r="I54" i="41"/>
  <c r="G54" i="41"/>
  <c r="E54" i="41"/>
  <c r="AQ53" i="41"/>
  <c r="AO53" i="41"/>
  <c r="AM53" i="41"/>
  <c r="AK53" i="41"/>
  <c r="AI53" i="41"/>
  <c r="AG53" i="41"/>
  <c r="AE53" i="41"/>
  <c r="AC53" i="41"/>
  <c r="AA53" i="41"/>
  <c r="Y53" i="41"/>
  <c r="W53" i="41"/>
  <c r="U53" i="41"/>
  <c r="S53" i="41"/>
  <c r="Q53" i="41"/>
  <c r="O53" i="41"/>
  <c r="M53" i="41"/>
  <c r="K53" i="41"/>
  <c r="I53" i="41"/>
  <c r="G53" i="41"/>
  <c r="E53" i="41"/>
  <c r="AQ52" i="41"/>
  <c r="AO52" i="41"/>
  <c r="AM52" i="41"/>
  <c r="AK52" i="41"/>
  <c r="AI52" i="41"/>
  <c r="AG52" i="41"/>
  <c r="AE52" i="41"/>
  <c r="AC52" i="41"/>
  <c r="AA52" i="41"/>
  <c r="Y52" i="41"/>
  <c r="W52" i="41"/>
  <c r="U52" i="41"/>
  <c r="S52" i="41"/>
  <c r="Q52" i="41"/>
  <c r="O52" i="41"/>
  <c r="M52" i="41"/>
  <c r="K52" i="41"/>
  <c r="I52" i="41"/>
  <c r="G52" i="41"/>
  <c r="E52" i="41"/>
  <c r="AQ51" i="41"/>
  <c r="AO51" i="41"/>
  <c r="AM51" i="41"/>
  <c r="AK51" i="41"/>
  <c r="AI51" i="41"/>
  <c r="AG51" i="41"/>
  <c r="AE51" i="41"/>
  <c r="AC51" i="41"/>
  <c r="AA51" i="41"/>
  <c r="Y51" i="41"/>
  <c r="W51" i="41"/>
  <c r="U51" i="41"/>
  <c r="S51" i="41"/>
  <c r="Q51" i="41"/>
  <c r="O51" i="41"/>
  <c r="M51" i="41"/>
  <c r="K51" i="41"/>
  <c r="I51" i="41"/>
  <c r="G51" i="41"/>
  <c r="E51" i="41"/>
  <c r="AQ50" i="41"/>
  <c r="AO50" i="41"/>
  <c r="AM50" i="41"/>
  <c r="AK50" i="41"/>
  <c r="AI50" i="41"/>
  <c r="AG50" i="41"/>
  <c r="AE50" i="41"/>
  <c r="AC50" i="41"/>
  <c r="AA50" i="41"/>
  <c r="Y50" i="41"/>
  <c r="W50" i="41"/>
  <c r="U50" i="41"/>
  <c r="S50" i="41"/>
  <c r="Q50" i="41"/>
  <c r="O50" i="41"/>
  <c r="M50" i="41"/>
  <c r="K50" i="41"/>
  <c r="I50" i="41"/>
  <c r="G50" i="41"/>
  <c r="E50" i="41"/>
  <c r="AQ49" i="41"/>
  <c r="AO49" i="41"/>
  <c r="AM49" i="41"/>
  <c r="AK49" i="41"/>
  <c r="AI49" i="41"/>
  <c r="AG49" i="41"/>
  <c r="AE49" i="41"/>
  <c r="AC49" i="41"/>
  <c r="AA49" i="41"/>
  <c r="Y49" i="41"/>
  <c r="W49" i="41"/>
  <c r="U49" i="41"/>
  <c r="S49" i="41"/>
  <c r="Q49" i="41"/>
  <c r="O49" i="41"/>
  <c r="M49" i="41"/>
  <c r="K49" i="41"/>
  <c r="I49" i="41"/>
  <c r="G49" i="41"/>
  <c r="E49" i="41"/>
  <c r="AQ48" i="41"/>
  <c r="AO48" i="41"/>
  <c r="AM48" i="41"/>
  <c r="AK48" i="41"/>
  <c r="AI48" i="41"/>
  <c r="AG48" i="41"/>
  <c r="AE48" i="41"/>
  <c r="AC48" i="41"/>
  <c r="AA48" i="41"/>
  <c r="Y48" i="41"/>
  <c r="W48" i="41"/>
  <c r="U48" i="41"/>
  <c r="S48" i="41"/>
  <c r="Q48" i="41"/>
  <c r="O48" i="41"/>
  <c r="M48" i="41"/>
  <c r="K48" i="41"/>
  <c r="I48" i="41"/>
  <c r="G48" i="41"/>
  <c r="E48" i="41"/>
  <c r="AQ47" i="41"/>
  <c r="AO47" i="41"/>
  <c r="AM47" i="41"/>
  <c r="AK47" i="41"/>
  <c r="AI47" i="41"/>
  <c r="AG47" i="41"/>
  <c r="AE47" i="41"/>
  <c r="AC47" i="41"/>
  <c r="AA47" i="41"/>
  <c r="Y47" i="41"/>
  <c r="W47" i="41"/>
  <c r="U47" i="41"/>
  <c r="S47" i="41"/>
  <c r="Q47" i="41"/>
  <c r="O47" i="41"/>
  <c r="M47" i="41"/>
  <c r="K47" i="41"/>
  <c r="I47" i="41"/>
  <c r="G47" i="41"/>
  <c r="E47" i="41"/>
  <c r="AQ46" i="41"/>
  <c r="AO46" i="41"/>
  <c r="AM46" i="41"/>
  <c r="AK46" i="41"/>
  <c r="AI46" i="41"/>
  <c r="AG46" i="41"/>
  <c r="AE46" i="41"/>
  <c r="AC46" i="41"/>
  <c r="AA46" i="41"/>
  <c r="Y46" i="41"/>
  <c r="W46" i="41"/>
  <c r="U46" i="41"/>
  <c r="S46" i="41"/>
  <c r="Q46" i="41"/>
  <c r="O46" i="41"/>
  <c r="M46" i="41"/>
  <c r="K46" i="41"/>
  <c r="I46" i="41"/>
  <c r="G46" i="41"/>
  <c r="E46" i="41"/>
  <c r="AQ45" i="41"/>
  <c r="AO45" i="41"/>
  <c r="AM45" i="41"/>
  <c r="AK45" i="41"/>
  <c r="AI45" i="41"/>
  <c r="AG45" i="41"/>
  <c r="AE45" i="41"/>
  <c r="AC45" i="41"/>
  <c r="AA45" i="41"/>
  <c r="Y45" i="41"/>
  <c r="W45" i="41"/>
  <c r="U45" i="41"/>
  <c r="S45" i="41"/>
  <c r="Q45" i="41"/>
  <c r="O45" i="41"/>
  <c r="M45" i="41"/>
  <c r="K45" i="41"/>
  <c r="I45" i="41"/>
  <c r="G45" i="41"/>
  <c r="E45" i="41"/>
  <c r="AQ44" i="41"/>
  <c r="AO44" i="41"/>
  <c r="AM44" i="41"/>
  <c r="AK44" i="41"/>
  <c r="AI44" i="41"/>
  <c r="AG44" i="41"/>
  <c r="AE44" i="41"/>
  <c r="AC44" i="41"/>
  <c r="AA44" i="41"/>
  <c r="Y44" i="41"/>
  <c r="W44" i="41"/>
  <c r="U44" i="41"/>
  <c r="S44" i="41"/>
  <c r="Q44" i="41"/>
  <c r="O44" i="41"/>
  <c r="M44" i="41"/>
  <c r="K44" i="41"/>
  <c r="I44" i="41"/>
  <c r="G44" i="41"/>
  <c r="E44" i="41"/>
  <c r="AQ43" i="41"/>
  <c r="AO43" i="41"/>
  <c r="AM43" i="41"/>
  <c r="AK43" i="41"/>
  <c r="AI43" i="41"/>
  <c r="AG43" i="41"/>
  <c r="AE43" i="41"/>
  <c r="AC43" i="41"/>
  <c r="AA43" i="41"/>
  <c r="Y43" i="41"/>
  <c r="W43" i="41"/>
  <c r="U43" i="41"/>
  <c r="S43" i="41"/>
  <c r="Q43" i="41"/>
  <c r="O43" i="41"/>
  <c r="M43" i="41"/>
  <c r="K43" i="41"/>
  <c r="I43" i="41"/>
  <c r="G43" i="41"/>
  <c r="E43" i="41"/>
  <c r="AQ42" i="41"/>
  <c r="AO42" i="41"/>
  <c r="AM42" i="41"/>
  <c r="AK42" i="41"/>
  <c r="AI42" i="41"/>
  <c r="AG42" i="41"/>
  <c r="AE42" i="41"/>
  <c r="AC42" i="41"/>
  <c r="AA42" i="41"/>
  <c r="Y42" i="41"/>
  <c r="W42" i="41"/>
  <c r="U42" i="41"/>
  <c r="S42" i="41"/>
  <c r="Q42" i="41"/>
  <c r="O42" i="41"/>
  <c r="M42" i="41"/>
  <c r="K42" i="41"/>
  <c r="I42" i="41"/>
  <c r="G42" i="41"/>
  <c r="E42" i="41"/>
  <c r="AQ41" i="41"/>
  <c r="AO41" i="41"/>
  <c r="AM41" i="41"/>
  <c r="AK41" i="41"/>
  <c r="AI41" i="41"/>
  <c r="AG41" i="41"/>
  <c r="AE41" i="41"/>
  <c r="AC41" i="41"/>
  <c r="AA41" i="41"/>
  <c r="Y41" i="41"/>
  <c r="W41" i="41"/>
  <c r="U41" i="41"/>
  <c r="S41" i="41"/>
  <c r="Q41" i="41"/>
  <c r="O41" i="41"/>
  <c r="M41" i="41"/>
  <c r="K41" i="41"/>
  <c r="I41" i="41"/>
  <c r="G41" i="41"/>
  <c r="E41" i="41"/>
  <c r="AQ40" i="41"/>
  <c r="AO40" i="41"/>
  <c r="AM40" i="41"/>
  <c r="AK40" i="41"/>
  <c r="AI40" i="41"/>
  <c r="AG40" i="41"/>
  <c r="AE40" i="41"/>
  <c r="AC40" i="41"/>
  <c r="AA40" i="41"/>
  <c r="Y40" i="41"/>
  <c r="W40" i="41"/>
  <c r="U40" i="41"/>
  <c r="S40" i="41"/>
  <c r="Q40" i="41"/>
  <c r="O40" i="41"/>
  <c r="M40" i="41"/>
  <c r="K40" i="41"/>
  <c r="I40" i="41"/>
  <c r="G40" i="41"/>
  <c r="E40" i="41"/>
  <c r="AQ39" i="41"/>
  <c r="AO39" i="41"/>
  <c r="AM39" i="41"/>
  <c r="AK39" i="41"/>
  <c r="AI39" i="41"/>
  <c r="AG39" i="41"/>
  <c r="AE39" i="41"/>
  <c r="AC39" i="41"/>
  <c r="AA39" i="41"/>
  <c r="Y39" i="41"/>
  <c r="W39" i="41"/>
  <c r="U39" i="41"/>
  <c r="S39" i="41"/>
  <c r="Q39" i="41"/>
  <c r="O39" i="41"/>
  <c r="M39" i="41"/>
  <c r="K39" i="41"/>
  <c r="I39" i="41"/>
  <c r="G39" i="41"/>
  <c r="E39" i="41"/>
  <c r="AQ38" i="41"/>
  <c r="AO38" i="41"/>
  <c r="AM38" i="41"/>
  <c r="AK38" i="41"/>
  <c r="AI38" i="41"/>
  <c r="AG38" i="41"/>
  <c r="AE38" i="41"/>
  <c r="AC38" i="41"/>
  <c r="AA38" i="41"/>
  <c r="Y38" i="41"/>
  <c r="W38" i="41"/>
  <c r="U38" i="41"/>
  <c r="S38" i="41"/>
  <c r="Q38" i="41"/>
  <c r="O38" i="41"/>
  <c r="M38" i="41"/>
  <c r="K38" i="41"/>
  <c r="I38" i="41"/>
  <c r="G38" i="41"/>
  <c r="E38" i="41"/>
  <c r="AQ37" i="41"/>
  <c r="AO37" i="41"/>
  <c r="AM37" i="41"/>
  <c r="AK37" i="41"/>
  <c r="AI37" i="41"/>
  <c r="AG37" i="41"/>
  <c r="AE37" i="41"/>
  <c r="AC37" i="41"/>
  <c r="AA37" i="41"/>
  <c r="Y37" i="41"/>
  <c r="W37" i="41"/>
  <c r="U37" i="41"/>
  <c r="S37" i="41"/>
  <c r="Q37" i="41"/>
  <c r="O37" i="41"/>
  <c r="M37" i="41"/>
  <c r="K37" i="41"/>
  <c r="I37" i="41"/>
  <c r="G37" i="41"/>
  <c r="E37" i="41"/>
  <c r="AQ36" i="41"/>
  <c r="AO36" i="41"/>
  <c r="AM36" i="41"/>
  <c r="AK36" i="41"/>
  <c r="AI36" i="41"/>
  <c r="AG36" i="41"/>
  <c r="AE36" i="41"/>
  <c r="AC36" i="41"/>
  <c r="AA36" i="41"/>
  <c r="Y36" i="41"/>
  <c r="W36" i="41"/>
  <c r="U36" i="41"/>
  <c r="S36" i="41"/>
  <c r="Q36" i="41"/>
  <c r="O36" i="41"/>
  <c r="M36" i="41"/>
  <c r="K36" i="41"/>
  <c r="I36" i="41"/>
  <c r="G36" i="41"/>
  <c r="E36" i="41"/>
  <c r="AQ35" i="41"/>
  <c r="AO35" i="41"/>
  <c r="AM35" i="41"/>
  <c r="AK35" i="41"/>
  <c r="AI35" i="41"/>
  <c r="AG35" i="41"/>
  <c r="AE35" i="41"/>
  <c r="AC35" i="41"/>
  <c r="AA35" i="41"/>
  <c r="Y35" i="41"/>
  <c r="W35" i="41"/>
  <c r="U35" i="41"/>
  <c r="S35" i="41"/>
  <c r="Q35" i="41"/>
  <c r="O35" i="41"/>
  <c r="M35" i="41"/>
  <c r="K35" i="41"/>
  <c r="I35" i="41"/>
  <c r="G35" i="41"/>
  <c r="E35" i="41"/>
  <c r="AQ34" i="41"/>
  <c r="AO34" i="41"/>
  <c r="AM34" i="41"/>
  <c r="AK34" i="41"/>
  <c r="AI34" i="41"/>
  <c r="AG34" i="41"/>
  <c r="AE34" i="41"/>
  <c r="AC34" i="41"/>
  <c r="AA34" i="41"/>
  <c r="Y34" i="41"/>
  <c r="W34" i="41"/>
  <c r="U34" i="41"/>
  <c r="S34" i="41"/>
  <c r="Q34" i="41"/>
  <c r="O34" i="41"/>
  <c r="M34" i="41"/>
  <c r="K34" i="41"/>
  <c r="I34" i="41"/>
  <c r="G34" i="41"/>
  <c r="E34" i="41"/>
  <c r="AQ33" i="41"/>
  <c r="AO33" i="41"/>
  <c r="AM33" i="41"/>
  <c r="AK33" i="41"/>
  <c r="AI33" i="41"/>
  <c r="AG33" i="41"/>
  <c r="AE33" i="41"/>
  <c r="AC33" i="41"/>
  <c r="AA33" i="41"/>
  <c r="Y33" i="41"/>
  <c r="W33" i="41"/>
  <c r="U33" i="41"/>
  <c r="S33" i="41"/>
  <c r="Q33" i="41"/>
  <c r="O33" i="41"/>
  <c r="M33" i="41"/>
  <c r="K33" i="41"/>
  <c r="I33" i="41"/>
  <c r="G33" i="41"/>
  <c r="E33" i="41"/>
  <c r="AQ32" i="41"/>
  <c r="AO32" i="41"/>
  <c r="AM32" i="41"/>
  <c r="AK32" i="41"/>
  <c r="AI32" i="41"/>
  <c r="AG32" i="41"/>
  <c r="AE32" i="41"/>
  <c r="AC32" i="41"/>
  <c r="AA32" i="41"/>
  <c r="Y32" i="41"/>
  <c r="W32" i="41"/>
  <c r="U32" i="41"/>
  <c r="S32" i="41"/>
  <c r="Q32" i="41"/>
  <c r="O32" i="41"/>
  <c r="M32" i="41"/>
  <c r="K32" i="41"/>
  <c r="I32" i="41"/>
  <c r="G32" i="41"/>
  <c r="E32" i="41"/>
  <c r="AQ31" i="41"/>
  <c r="AO31" i="41"/>
  <c r="AM31" i="41"/>
  <c r="AK31" i="41"/>
  <c r="AI31" i="41"/>
  <c r="AG31" i="41"/>
  <c r="AE31" i="41"/>
  <c r="AC31" i="41"/>
  <c r="AA31" i="41"/>
  <c r="Y31" i="41"/>
  <c r="W31" i="41"/>
  <c r="U31" i="41"/>
  <c r="S31" i="41"/>
  <c r="Q31" i="41"/>
  <c r="O31" i="41"/>
  <c r="M31" i="41"/>
  <c r="K31" i="41"/>
  <c r="I31" i="41"/>
  <c r="G31" i="41"/>
  <c r="E31" i="41"/>
  <c r="AQ30" i="41"/>
  <c r="AO30" i="41"/>
  <c r="AM30" i="41"/>
  <c r="AK30" i="41"/>
  <c r="AI30" i="41"/>
  <c r="AG30" i="41"/>
  <c r="AE30" i="41"/>
  <c r="AC30" i="41"/>
  <c r="AA30" i="41"/>
  <c r="Y30" i="41"/>
  <c r="W30" i="41"/>
  <c r="U30" i="41"/>
  <c r="S30" i="41"/>
  <c r="Q30" i="41"/>
  <c r="O30" i="41"/>
  <c r="M30" i="41"/>
  <c r="K30" i="41"/>
  <c r="I30" i="41"/>
  <c r="G30" i="41"/>
  <c r="E30" i="41"/>
  <c r="AQ29" i="41"/>
  <c r="AO29" i="41"/>
  <c r="AM29" i="41"/>
  <c r="AK29" i="41"/>
  <c r="AI29" i="41"/>
  <c r="AG29" i="41"/>
  <c r="AE29" i="41"/>
  <c r="AC29" i="41"/>
  <c r="AA29" i="41"/>
  <c r="Y29" i="41"/>
  <c r="W29" i="41"/>
  <c r="U29" i="41"/>
  <c r="S29" i="41"/>
  <c r="Q29" i="41"/>
  <c r="O29" i="41"/>
  <c r="M29" i="41"/>
  <c r="K29" i="41"/>
  <c r="I29" i="41"/>
  <c r="G29" i="41"/>
  <c r="E29" i="41"/>
  <c r="AQ28" i="41"/>
  <c r="AO28" i="41"/>
  <c r="AM28" i="41"/>
  <c r="AK28" i="41"/>
  <c r="AI28" i="41"/>
  <c r="AG28" i="41"/>
  <c r="AE28" i="41"/>
  <c r="AC28" i="41"/>
  <c r="AA28" i="41"/>
  <c r="Y28" i="41"/>
  <c r="W28" i="41"/>
  <c r="U28" i="41"/>
  <c r="S28" i="41"/>
  <c r="Q28" i="41"/>
  <c r="O28" i="41"/>
  <c r="M28" i="41"/>
  <c r="K28" i="41"/>
  <c r="I28" i="41"/>
  <c r="G28" i="41"/>
  <c r="E28" i="41"/>
  <c r="AQ27" i="41"/>
  <c r="AO27" i="41"/>
  <c r="AM27" i="41"/>
  <c r="AK27" i="41"/>
  <c r="AI27" i="41"/>
  <c r="AG27" i="41"/>
  <c r="AE27" i="41"/>
  <c r="AC27" i="41"/>
  <c r="AA27" i="41"/>
  <c r="Y27" i="41"/>
  <c r="W27" i="41"/>
  <c r="U27" i="41"/>
  <c r="S27" i="41"/>
  <c r="Q27" i="41"/>
  <c r="O27" i="41"/>
  <c r="M27" i="41"/>
  <c r="K27" i="41"/>
  <c r="I27" i="41"/>
  <c r="G27" i="41"/>
  <c r="E27" i="41"/>
  <c r="AQ26" i="41"/>
  <c r="AO26" i="41"/>
  <c r="AM26" i="41"/>
  <c r="AK26" i="41"/>
  <c r="AI26" i="41"/>
  <c r="AG26" i="41"/>
  <c r="AE26" i="41"/>
  <c r="AC26" i="41"/>
  <c r="AA26" i="41"/>
  <c r="Y26" i="41"/>
  <c r="W26" i="41"/>
  <c r="U26" i="41"/>
  <c r="S26" i="41"/>
  <c r="Q26" i="41"/>
  <c r="O26" i="41"/>
  <c r="M26" i="41"/>
  <c r="K26" i="41"/>
  <c r="I26" i="41"/>
  <c r="G26" i="41"/>
  <c r="E26" i="41"/>
  <c r="AQ25" i="41"/>
  <c r="AO25" i="41"/>
  <c r="AM25" i="41"/>
  <c r="AK25" i="41"/>
  <c r="AI25" i="41"/>
  <c r="AG25" i="41"/>
  <c r="AE25" i="41"/>
  <c r="AC25" i="41"/>
  <c r="AA25" i="41"/>
  <c r="Y25" i="41"/>
  <c r="W25" i="41"/>
  <c r="U25" i="41"/>
  <c r="S25" i="41"/>
  <c r="Q25" i="41"/>
  <c r="O25" i="41"/>
  <c r="M25" i="41"/>
  <c r="K25" i="41"/>
  <c r="I25" i="41"/>
  <c r="G25" i="41"/>
  <c r="E25" i="41"/>
  <c r="AQ24" i="41"/>
  <c r="AO24" i="41"/>
  <c r="AM24" i="41"/>
  <c r="AK24" i="41"/>
  <c r="AI24" i="41"/>
  <c r="AG24" i="41"/>
  <c r="AE24" i="41"/>
  <c r="AC24" i="41"/>
  <c r="AA24" i="41"/>
  <c r="Y24" i="41"/>
  <c r="W24" i="41"/>
  <c r="U24" i="41"/>
  <c r="S24" i="41"/>
  <c r="Q24" i="41"/>
  <c r="O24" i="41"/>
  <c r="M24" i="41"/>
  <c r="K24" i="41"/>
  <c r="I24" i="41"/>
  <c r="G24" i="41"/>
  <c r="E24" i="41"/>
  <c r="AQ23" i="41"/>
  <c r="AO23" i="41"/>
  <c r="AM23" i="41"/>
  <c r="AK23" i="41"/>
  <c r="AI23" i="41"/>
  <c r="AG23" i="41"/>
  <c r="AE23" i="41"/>
  <c r="AC23" i="41"/>
  <c r="AA23" i="41"/>
  <c r="Y23" i="41"/>
  <c r="W23" i="41"/>
  <c r="U23" i="41"/>
  <c r="S23" i="41"/>
  <c r="Q23" i="41"/>
  <c r="O23" i="41"/>
  <c r="M23" i="41"/>
  <c r="K23" i="41"/>
  <c r="I23" i="41"/>
  <c r="G23" i="41"/>
  <c r="E23" i="41"/>
  <c r="AQ22" i="41"/>
  <c r="AO22" i="41"/>
  <c r="AM22" i="41"/>
  <c r="AK22" i="41"/>
  <c r="AI22" i="41"/>
  <c r="AG22" i="41"/>
  <c r="AE22" i="41"/>
  <c r="AC22" i="41"/>
  <c r="AA22" i="41"/>
  <c r="Y22" i="41"/>
  <c r="W22" i="41"/>
  <c r="U22" i="41"/>
  <c r="S22" i="41"/>
  <c r="Q22" i="41"/>
  <c r="O22" i="41"/>
  <c r="M22" i="41"/>
  <c r="K22" i="41"/>
  <c r="I22" i="41"/>
  <c r="G22" i="41"/>
  <c r="E22" i="41"/>
  <c r="AQ21" i="41"/>
  <c r="AO21" i="41"/>
  <c r="AM21" i="41"/>
  <c r="AK21" i="41"/>
  <c r="AI21" i="41"/>
  <c r="AG21" i="41"/>
  <c r="AE21" i="41"/>
  <c r="AC21" i="41"/>
  <c r="AA21" i="41"/>
  <c r="Y21" i="41"/>
  <c r="W21" i="41"/>
  <c r="U21" i="41"/>
  <c r="S21" i="41"/>
  <c r="Q21" i="41"/>
  <c r="O21" i="41"/>
  <c r="M21" i="41"/>
  <c r="K21" i="41"/>
  <c r="I21" i="41"/>
  <c r="G21" i="41"/>
  <c r="E21" i="41"/>
  <c r="AQ20" i="41"/>
  <c r="AO20" i="41"/>
  <c r="AM20" i="41"/>
  <c r="AK20" i="41"/>
  <c r="AI20" i="41"/>
  <c r="AG20" i="41"/>
  <c r="AE20" i="41"/>
  <c r="AC20" i="41"/>
  <c r="AA20" i="41"/>
  <c r="Y20" i="41"/>
  <c r="W20" i="41"/>
  <c r="U20" i="41"/>
  <c r="S20" i="41"/>
  <c r="Q20" i="41"/>
  <c r="O20" i="41"/>
  <c r="M20" i="41"/>
  <c r="K20" i="41"/>
  <c r="I20" i="41"/>
  <c r="G20" i="41"/>
  <c r="E20" i="41"/>
  <c r="AQ19" i="41"/>
  <c r="AO19" i="41"/>
  <c r="AM19" i="41"/>
  <c r="AK19" i="41"/>
  <c r="AI19" i="41"/>
  <c r="AG19" i="41"/>
  <c r="AE19" i="41"/>
  <c r="AC19" i="41"/>
  <c r="AA19" i="41"/>
  <c r="Y19" i="41"/>
  <c r="W19" i="41"/>
  <c r="U19" i="41"/>
  <c r="S19" i="41"/>
  <c r="Q19" i="41"/>
  <c r="O19" i="41"/>
  <c r="M19" i="41"/>
  <c r="K19" i="41"/>
  <c r="I19" i="41"/>
  <c r="G19" i="41"/>
  <c r="E19" i="41"/>
  <c r="AQ18" i="41"/>
  <c r="AO18" i="41"/>
  <c r="AM18" i="41"/>
  <c r="AK18" i="41"/>
  <c r="AI18" i="41"/>
  <c r="AG18" i="41"/>
  <c r="AE18" i="41"/>
  <c r="AC18" i="41"/>
  <c r="AA18" i="41"/>
  <c r="Y18" i="41"/>
  <c r="W18" i="41"/>
  <c r="U18" i="41"/>
  <c r="S18" i="41"/>
  <c r="Q18" i="41"/>
  <c r="O18" i="41"/>
  <c r="M18" i="41"/>
  <c r="K18" i="41"/>
  <c r="I18" i="41"/>
  <c r="G18" i="41"/>
  <c r="E18" i="41"/>
  <c r="AQ17" i="41"/>
  <c r="AO17" i="41"/>
  <c r="AM17" i="41"/>
  <c r="AK17" i="41"/>
  <c r="AI17" i="41"/>
  <c r="AG17" i="41"/>
  <c r="AE17" i="41"/>
  <c r="AC17" i="41"/>
  <c r="AA17" i="41"/>
  <c r="Y17" i="41"/>
  <c r="W17" i="41"/>
  <c r="U17" i="41"/>
  <c r="S17" i="41"/>
  <c r="Q17" i="41"/>
  <c r="O17" i="41"/>
  <c r="M17" i="41"/>
  <c r="K17" i="41"/>
  <c r="I17" i="41"/>
  <c r="G17" i="41"/>
  <c r="E17" i="41"/>
  <c r="AQ16" i="41"/>
  <c r="AO16" i="41"/>
  <c r="AM16" i="41"/>
  <c r="AK16" i="41"/>
  <c r="AI16" i="41"/>
  <c r="AG16" i="41"/>
  <c r="AE16" i="41"/>
  <c r="AC16" i="41"/>
  <c r="AA16" i="41"/>
  <c r="Y16" i="41"/>
  <c r="W16" i="41"/>
  <c r="U16" i="41"/>
  <c r="S16" i="41"/>
  <c r="Q16" i="41"/>
  <c r="O16" i="41"/>
  <c r="M16" i="41"/>
  <c r="K16" i="41"/>
  <c r="I16" i="41"/>
  <c r="G16" i="41"/>
  <c r="E16" i="41"/>
  <c r="AQ15" i="41"/>
  <c r="AO15" i="41"/>
  <c r="AM15" i="41"/>
  <c r="AK15" i="41"/>
  <c r="AI15" i="41"/>
  <c r="AG15" i="41"/>
  <c r="AE15" i="41"/>
  <c r="AC15" i="41"/>
  <c r="AA15" i="41"/>
  <c r="Y15" i="41"/>
  <c r="W15" i="41"/>
  <c r="U15" i="41"/>
  <c r="S15" i="41"/>
  <c r="Q15" i="41"/>
  <c r="O15" i="41"/>
  <c r="M15" i="41"/>
  <c r="K15" i="41"/>
  <c r="I15" i="41"/>
  <c r="G15" i="41"/>
  <c r="E15" i="41"/>
  <c r="AQ14" i="41"/>
  <c r="AO14" i="41"/>
  <c r="AM14" i="41"/>
  <c r="AK14" i="41"/>
  <c r="AI14" i="41"/>
  <c r="AG14" i="41"/>
  <c r="AE14" i="41"/>
  <c r="AC14" i="41"/>
  <c r="AA14" i="41"/>
  <c r="Y14" i="41"/>
  <c r="W14" i="41"/>
  <c r="U14" i="41"/>
  <c r="S14" i="41"/>
  <c r="Q14" i="41"/>
  <c r="O14" i="41"/>
  <c r="M14" i="41"/>
  <c r="K14" i="41"/>
  <c r="I14" i="41"/>
  <c r="G14" i="41"/>
  <c r="E14" i="41"/>
  <c r="AQ13" i="41"/>
  <c r="AO13" i="41"/>
  <c r="AM13" i="41"/>
  <c r="AK13" i="41"/>
  <c r="AI13" i="41"/>
  <c r="AG13" i="41"/>
  <c r="AE13" i="41"/>
  <c r="AC13" i="41"/>
  <c r="AA13" i="41"/>
  <c r="Y13" i="41"/>
  <c r="Y6" i="41"/>
  <c r="W13" i="41"/>
  <c r="U13" i="41"/>
  <c r="S13" i="41"/>
  <c r="Q13" i="41"/>
  <c r="O13" i="41"/>
  <c r="M13" i="41"/>
  <c r="K13" i="41"/>
  <c r="I13" i="41"/>
  <c r="I6" i="41"/>
  <c r="G13" i="41"/>
  <c r="E13" i="41"/>
  <c r="AQ12" i="41"/>
  <c r="AO12" i="41"/>
  <c r="AM12" i="41"/>
  <c r="AK12" i="41"/>
  <c r="AI12" i="41"/>
  <c r="AG12" i="41"/>
  <c r="AG5" i="41"/>
  <c r="AE12" i="41"/>
  <c r="AC12" i="41"/>
  <c r="AA12" i="41"/>
  <c r="Y12" i="41"/>
  <c r="W12" i="41"/>
  <c r="U12" i="41"/>
  <c r="S12" i="41"/>
  <c r="Q12" i="41"/>
  <c r="O12" i="41"/>
  <c r="M12" i="41"/>
  <c r="K12" i="41"/>
  <c r="I12" i="41"/>
  <c r="G12" i="41"/>
  <c r="E12" i="41"/>
  <c r="AQ10" i="41"/>
  <c r="AO10" i="41"/>
  <c r="AM10" i="41"/>
  <c r="AK10" i="41"/>
  <c r="AI10" i="41"/>
  <c r="AG10" i="41"/>
  <c r="AE10" i="41"/>
  <c r="AC10" i="41"/>
  <c r="AA10" i="41"/>
  <c r="Y10" i="41"/>
  <c r="W10" i="41"/>
  <c r="U10" i="41"/>
  <c r="S10" i="41"/>
  <c r="Q10" i="41"/>
  <c r="O10" i="41"/>
  <c r="M10" i="41"/>
  <c r="K10" i="41"/>
  <c r="I10" i="41"/>
  <c r="G10" i="41"/>
  <c r="E10" i="41"/>
  <c r="AM6" i="41"/>
  <c r="AI6" i="41"/>
  <c r="AG6" i="41"/>
  <c r="AE6" i="41"/>
  <c r="AA6" i="41"/>
  <c r="W6" i="41"/>
  <c r="S6" i="41"/>
  <c r="M6" i="41"/>
  <c r="K6" i="41"/>
  <c r="G6" i="41"/>
  <c r="AM5" i="41"/>
  <c r="AI5" i="41"/>
  <c r="AE5" i="41"/>
  <c r="AA5" i="41"/>
  <c r="Y5" i="41"/>
  <c r="W5" i="41"/>
  <c r="S5" i="41"/>
  <c r="M5" i="41"/>
  <c r="K5" i="41"/>
  <c r="I5" i="41"/>
  <c r="G5" i="41"/>
  <c r="AM4" i="41"/>
  <c r="AI4" i="41"/>
  <c r="AG4" i="41"/>
  <c r="AE4" i="41"/>
  <c r="AA4" i="41"/>
  <c r="W4" i="41"/>
  <c r="S4" i="41"/>
  <c r="M4" i="41"/>
  <c r="K4" i="41"/>
  <c r="G4" i="41"/>
  <c r="AM3" i="41"/>
  <c r="AI3" i="41"/>
  <c r="AE3" i="41"/>
  <c r="AA3" i="41"/>
  <c r="Y3" i="41"/>
  <c r="W3" i="41"/>
  <c r="S3" i="41"/>
  <c r="M3" i="41"/>
  <c r="K3" i="41"/>
  <c r="I3" i="41"/>
  <c r="G3" i="41"/>
  <c r="AM2" i="41"/>
  <c r="AI2" i="41"/>
  <c r="AG2" i="41"/>
  <c r="AE2" i="41"/>
  <c r="AA2" i="41"/>
  <c r="W2" i="41"/>
  <c r="S2" i="41"/>
  <c r="M2" i="41"/>
  <c r="K2" i="41"/>
  <c r="G2" i="41"/>
  <c r="AQ1" i="41"/>
  <c r="AQ2" i="41" s="1"/>
  <c r="AO1" i="41"/>
  <c r="AO3" i="41" s="1"/>
  <c r="AM1" i="41"/>
  <c r="AK1" i="41"/>
  <c r="AK2" i="41" s="1"/>
  <c r="AI1" i="41"/>
  <c r="AE1" i="41"/>
  <c r="AC1" i="41"/>
  <c r="AC3" i="41" s="1"/>
  <c r="AA1" i="41"/>
  <c r="Y1" i="41"/>
  <c r="W1" i="41"/>
  <c r="U1" i="41"/>
  <c r="U2" i="41" s="1"/>
  <c r="S1" i="41"/>
  <c r="O1" i="41"/>
  <c r="O3" i="41" s="1"/>
  <c r="M1" i="41"/>
  <c r="K1" i="41"/>
  <c r="I1" i="41"/>
  <c r="G1" i="41"/>
  <c r="E1" i="41"/>
  <c r="E2" i="41" s="1"/>
  <c r="Q1" i="41"/>
  <c r="Q2" i="41" s="1"/>
  <c r="AG1" i="41"/>
  <c r="I2" i="41"/>
  <c r="Y2" i="41"/>
  <c r="AG3" i="41"/>
  <c r="I4" i="41"/>
  <c r="Y4" i="41"/>
  <c r="E16" i="28"/>
  <c r="E34" i="28" s="1"/>
  <c r="E15" i="28"/>
  <c r="E32" i="28"/>
  <c r="E13" i="28"/>
  <c r="T27" i="28" s="1"/>
  <c r="E6" i="28"/>
  <c r="B16" i="29"/>
  <c r="E10" i="29"/>
  <c r="B7" i="29"/>
  <c r="B6" i="29"/>
  <c r="CR28" i="40"/>
  <c r="CR30" i="40"/>
  <c r="CP28" i="40"/>
  <c r="CO28" i="40"/>
  <c r="CN28" i="40"/>
  <c r="CM28" i="40"/>
  <c r="CL28" i="40"/>
  <c r="CK28" i="40"/>
  <c r="CJ28" i="40"/>
  <c r="CI28" i="40"/>
  <c r="CR23" i="40"/>
  <c r="CI23" i="40"/>
  <c r="C52" i="39"/>
  <c r="C51" i="39"/>
  <c r="C50" i="39"/>
  <c r="C46" i="39"/>
  <c r="C38" i="39"/>
  <c r="C36" i="39"/>
  <c r="C33" i="39"/>
  <c r="C34" i="39"/>
  <c r="C29" i="39"/>
  <c r="C30" i="39"/>
  <c r="C27" i="39"/>
  <c r="C28" i="39" s="1"/>
  <c r="C25" i="39"/>
  <c r="C26" i="39" s="1"/>
  <c r="C23" i="39"/>
  <c r="C24" i="39" s="1"/>
  <c r="C19" i="39"/>
  <c r="C20" i="39" s="1"/>
  <c r="C17" i="39"/>
  <c r="C18" i="39" s="1"/>
  <c r="C13" i="39"/>
  <c r="C14" i="39" s="1"/>
  <c r="C11" i="39"/>
  <c r="C12" i="39" s="1"/>
  <c r="C6" i="39"/>
  <c r="C47" i="39"/>
  <c r="D7" i="29"/>
  <c r="B22" i="35"/>
  <c r="B23" i="35"/>
  <c r="D24" i="35"/>
  <c r="AN24" i="35"/>
  <c r="F24" i="35"/>
  <c r="H24" i="35"/>
  <c r="N24" i="35"/>
  <c r="P24" i="35"/>
  <c r="R24" i="35"/>
  <c r="T24" i="35"/>
  <c r="AJ24" i="35"/>
  <c r="D23" i="22"/>
  <c r="C23" i="22"/>
  <c r="D25" i="35"/>
  <c r="C13" i="30"/>
  <c r="C7" i="29"/>
  <c r="AU23" i="35"/>
  <c r="AT23" i="35"/>
  <c r="AS23" i="35"/>
  <c r="AR23" i="35"/>
  <c r="AS28" i="35"/>
  <c r="AS30" i="35"/>
  <c r="AV22" i="35"/>
  <c r="AS29" i="35"/>
  <c r="G24" i="35"/>
  <c r="AQ300" i="35"/>
  <c r="AO300" i="35"/>
  <c r="AM300" i="35"/>
  <c r="AK300" i="35"/>
  <c r="AI300" i="35"/>
  <c r="AG300" i="35"/>
  <c r="AE300" i="35"/>
  <c r="AC300" i="35"/>
  <c r="AA300" i="35"/>
  <c r="Y300" i="35"/>
  <c r="W300" i="35"/>
  <c r="U300" i="35"/>
  <c r="S300" i="35"/>
  <c r="Q300" i="35"/>
  <c r="O300" i="35"/>
  <c r="M300" i="35"/>
  <c r="K300" i="35"/>
  <c r="I300" i="35"/>
  <c r="G300" i="35"/>
  <c r="E300" i="35"/>
  <c r="AQ299" i="35"/>
  <c r="AO299" i="35"/>
  <c r="AM299" i="35"/>
  <c r="AK299" i="35"/>
  <c r="AI299" i="35"/>
  <c r="AG299" i="35"/>
  <c r="AE299" i="35"/>
  <c r="AC299" i="35"/>
  <c r="AA299" i="35"/>
  <c r="Y299" i="35"/>
  <c r="W299" i="35"/>
  <c r="U299" i="35"/>
  <c r="S299" i="35"/>
  <c r="Q299" i="35"/>
  <c r="O299" i="35"/>
  <c r="M299" i="35"/>
  <c r="K299" i="35"/>
  <c r="I299" i="35"/>
  <c r="G299" i="35"/>
  <c r="E299" i="35"/>
  <c r="AQ298" i="35"/>
  <c r="AO298" i="35"/>
  <c r="AM298" i="35"/>
  <c r="AK298" i="35"/>
  <c r="AI298" i="35"/>
  <c r="AG298" i="35"/>
  <c r="AE298" i="35"/>
  <c r="AC298" i="35"/>
  <c r="AA298" i="35"/>
  <c r="Y298" i="35"/>
  <c r="W298" i="35"/>
  <c r="U298" i="35"/>
  <c r="S298" i="35"/>
  <c r="Q298" i="35"/>
  <c r="O298" i="35"/>
  <c r="M298" i="35"/>
  <c r="K298" i="35"/>
  <c r="I298" i="35"/>
  <c r="G298" i="35"/>
  <c r="E298" i="35"/>
  <c r="AQ297" i="35"/>
  <c r="AO297" i="35"/>
  <c r="AM297" i="35"/>
  <c r="AK297" i="35"/>
  <c r="AI297" i="35"/>
  <c r="AG297" i="35"/>
  <c r="AE297" i="35"/>
  <c r="AC297" i="35"/>
  <c r="AA297" i="35"/>
  <c r="Y297" i="35"/>
  <c r="W297" i="35"/>
  <c r="U297" i="35"/>
  <c r="S297" i="35"/>
  <c r="Q297" i="35"/>
  <c r="O297" i="35"/>
  <c r="M297" i="35"/>
  <c r="K297" i="35"/>
  <c r="I297" i="35"/>
  <c r="G297" i="35"/>
  <c r="E297" i="35"/>
  <c r="AQ296" i="35"/>
  <c r="AO296" i="35"/>
  <c r="AM296" i="35"/>
  <c r="AK296" i="35"/>
  <c r="AI296" i="35"/>
  <c r="AG296" i="35"/>
  <c r="AE296" i="35"/>
  <c r="AC296" i="35"/>
  <c r="AA296" i="35"/>
  <c r="Y296" i="35"/>
  <c r="W296" i="35"/>
  <c r="U296" i="35"/>
  <c r="S296" i="35"/>
  <c r="Q296" i="35"/>
  <c r="O296" i="35"/>
  <c r="M296" i="35"/>
  <c r="K296" i="35"/>
  <c r="I296" i="35"/>
  <c r="G296" i="35"/>
  <c r="E296" i="35"/>
  <c r="AQ295" i="35"/>
  <c r="AO295" i="35"/>
  <c r="AM295" i="35"/>
  <c r="AK295" i="35"/>
  <c r="AI295" i="35"/>
  <c r="AG295" i="35"/>
  <c r="AE295" i="35"/>
  <c r="AC295" i="35"/>
  <c r="AA295" i="35"/>
  <c r="Y295" i="35"/>
  <c r="W295" i="35"/>
  <c r="U295" i="35"/>
  <c r="S295" i="35"/>
  <c r="Q295" i="35"/>
  <c r="O295" i="35"/>
  <c r="M295" i="35"/>
  <c r="K295" i="35"/>
  <c r="I295" i="35"/>
  <c r="G295" i="35"/>
  <c r="E295" i="35"/>
  <c r="AQ294" i="35"/>
  <c r="AO294" i="35"/>
  <c r="AM294" i="35"/>
  <c r="AK294" i="35"/>
  <c r="AI294" i="35"/>
  <c r="AG294" i="35"/>
  <c r="AE294" i="35"/>
  <c r="AC294" i="35"/>
  <c r="AA294" i="35"/>
  <c r="Y294" i="35"/>
  <c r="W294" i="35"/>
  <c r="U294" i="35"/>
  <c r="S294" i="35"/>
  <c r="Q294" i="35"/>
  <c r="O294" i="35"/>
  <c r="M294" i="35"/>
  <c r="K294" i="35"/>
  <c r="I294" i="35"/>
  <c r="G294" i="35"/>
  <c r="E294" i="35"/>
  <c r="AQ293" i="35"/>
  <c r="AO293" i="35"/>
  <c r="AM293" i="35"/>
  <c r="AK293" i="35"/>
  <c r="AI293" i="35"/>
  <c r="AG293" i="35"/>
  <c r="AE293" i="35"/>
  <c r="AC293" i="35"/>
  <c r="AA293" i="35"/>
  <c r="Y293" i="35"/>
  <c r="W293" i="35"/>
  <c r="U293" i="35"/>
  <c r="S293" i="35"/>
  <c r="Q293" i="35"/>
  <c r="O293" i="35"/>
  <c r="M293" i="35"/>
  <c r="K293" i="35"/>
  <c r="I293" i="35"/>
  <c r="G293" i="35"/>
  <c r="E293" i="35"/>
  <c r="AQ292" i="35"/>
  <c r="AO292" i="35"/>
  <c r="AM292" i="35"/>
  <c r="AK292" i="35"/>
  <c r="AI292" i="35"/>
  <c r="AG292" i="35"/>
  <c r="AE292" i="35"/>
  <c r="AC292" i="35"/>
  <c r="AA292" i="35"/>
  <c r="Y292" i="35"/>
  <c r="W292" i="35"/>
  <c r="U292" i="35"/>
  <c r="S292" i="35"/>
  <c r="Q292" i="35"/>
  <c r="O292" i="35"/>
  <c r="M292" i="35"/>
  <c r="K292" i="35"/>
  <c r="I292" i="35"/>
  <c r="G292" i="35"/>
  <c r="E292" i="35"/>
  <c r="AQ291" i="35"/>
  <c r="AO291" i="35"/>
  <c r="AM291" i="35"/>
  <c r="AK291" i="35"/>
  <c r="AI291" i="35"/>
  <c r="AG291" i="35"/>
  <c r="AE291" i="35"/>
  <c r="AC291" i="35"/>
  <c r="AA291" i="35"/>
  <c r="Y291" i="35"/>
  <c r="W291" i="35"/>
  <c r="U291" i="35"/>
  <c r="S291" i="35"/>
  <c r="Q291" i="35"/>
  <c r="O291" i="35"/>
  <c r="M291" i="35"/>
  <c r="K291" i="35"/>
  <c r="I291" i="35"/>
  <c r="G291" i="35"/>
  <c r="E291" i="35"/>
  <c r="AQ290" i="35"/>
  <c r="AO290" i="35"/>
  <c r="AM290" i="35"/>
  <c r="AK290" i="35"/>
  <c r="AI290" i="35"/>
  <c r="AG290" i="35"/>
  <c r="AE290" i="35"/>
  <c r="AC290" i="35"/>
  <c r="AA290" i="35"/>
  <c r="Y290" i="35"/>
  <c r="W290" i="35"/>
  <c r="U290" i="35"/>
  <c r="S290" i="35"/>
  <c r="Q290" i="35"/>
  <c r="O290" i="35"/>
  <c r="M290" i="35"/>
  <c r="K290" i="35"/>
  <c r="I290" i="35"/>
  <c r="G290" i="35"/>
  <c r="E290" i="35"/>
  <c r="AQ289" i="35"/>
  <c r="AO289" i="35"/>
  <c r="AM289" i="35"/>
  <c r="AK289" i="35"/>
  <c r="AI289" i="35"/>
  <c r="AG289" i="35"/>
  <c r="AE289" i="35"/>
  <c r="AC289" i="35"/>
  <c r="AA289" i="35"/>
  <c r="Y289" i="35"/>
  <c r="W289" i="35"/>
  <c r="U289" i="35"/>
  <c r="S289" i="35"/>
  <c r="Q289" i="35"/>
  <c r="O289" i="35"/>
  <c r="M289" i="35"/>
  <c r="K289" i="35"/>
  <c r="I289" i="35"/>
  <c r="G289" i="35"/>
  <c r="E289" i="35"/>
  <c r="AQ288" i="35"/>
  <c r="AO288" i="35"/>
  <c r="AM288" i="35"/>
  <c r="AK288" i="35"/>
  <c r="AI288" i="35"/>
  <c r="AG288" i="35"/>
  <c r="AE288" i="35"/>
  <c r="AC288" i="35"/>
  <c r="AA288" i="35"/>
  <c r="Y288" i="35"/>
  <c r="W288" i="35"/>
  <c r="U288" i="35"/>
  <c r="S288" i="35"/>
  <c r="Q288" i="35"/>
  <c r="O288" i="35"/>
  <c r="M288" i="35"/>
  <c r="K288" i="35"/>
  <c r="I288" i="35"/>
  <c r="G288" i="35"/>
  <c r="E288" i="35"/>
  <c r="AQ287" i="35"/>
  <c r="AO287" i="35"/>
  <c r="AM287" i="35"/>
  <c r="AK287" i="35"/>
  <c r="AI287" i="35"/>
  <c r="AG287" i="35"/>
  <c r="AE287" i="35"/>
  <c r="AC287" i="35"/>
  <c r="AA287" i="35"/>
  <c r="Y287" i="35"/>
  <c r="W287" i="35"/>
  <c r="U287" i="35"/>
  <c r="S287" i="35"/>
  <c r="Q287" i="35"/>
  <c r="O287" i="35"/>
  <c r="M287" i="35"/>
  <c r="K287" i="35"/>
  <c r="I287" i="35"/>
  <c r="G287" i="35"/>
  <c r="E287" i="35"/>
  <c r="AQ286" i="35"/>
  <c r="AO286" i="35"/>
  <c r="AM286" i="35"/>
  <c r="AK286" i="35"/>
  <c r="AI286" i="35"/>
  <c r="AG286" i="35"/>
  <c r="AE286" i="35"/>
  <c r="AC286" i="35"/>
  <c r="AA286" i="35"/>
  <c r="Y286" i="35"/>
  <c r="W286" i="35"/>
  <c r="U286" i="35"/>
  <c r="S286" i="35"/>
  <c r="Q286" i="35"/>
  <c r="O286" i="35"/>
  <c r="M286" i="35"/>
  <c r="K286" i="35"/>
  <c r="I286" i="35"/>
  <c r="G286" i="35"/>
  <c r="E286" i="35"/>
  <c r="AQ285" i="35"/>
  <c r="AO285" i="35"/>
  <c r="AM285" i="35"/>
  <c r="AK285" i="35"/>
  <c r="AI285" i="35"/>
  <c r="AG285" i="35"/>
  <c r="AE285" i="35"/>
  <c r="AC285" i="35"/>
  <c r="AA285" i="35"/>
  <c r="Y285" i="35"/>
  <c r="W285" i="35"/>
  <c r="U285" i="35"/>
  <c r="S285" i="35"/>
  <c r="Q285" i="35"/>
  <c r="O285" i="35"/>
  <c r="M285" i="35"/>
  <c r="K285" i="35"/>
  <c r="I285" i="35"/>
  <c r="G285" i="35"/>
  <c r="E285" i="35"/>
  <c r="AQ284" i="35"/>
  <c r="AO284" i="35"/>
  <c r="AM284" i="35"/>
  <c r="AK284" i="35"/>
  <c r="AI284" i="35"/>
  <c r="AG284" i="35"/>
  <c r="AE284" i="35"/>
  <c r="AC284" i="35"/>
  <c r="AA284" i="35"/>
  <c r="Y284" i="35"/>
  <c r="W284" i="35"/>
  <c r="U284" i="35"/>
  <c r="S284" i="35"/>
  <c r="Q284" i="35"/>
  <c r="O284" i="35"/>
  <c r="M284" i="35"/>
  <c r="K284" i="35"/>
  <c r="I284" i="35"/>
  <c r="G284" i="35"/>
  <c r="E284" i="35"/>
  <c r="AQ283" i="35"/>
  <c r="AO283" i="35"/>
  <c r="AM283" i="35"/>
  <c r="AK283" i="35"/>
  <c r="AI283" i="35"/>
  <c r="AG283" i="35"/>
  <c r="AE283" i="35"/>
  <c r="AC283" i="35"/>
  <c r="AA283" i="35"/>
  <c r="Y283" i="35"/>
  <c r="W283" i="35"/>
  <c r="U283" i="35"/>
  <c r="S283" i="35"/>
  <c r="Q283" i="35"/>
  <c r="O283" i="35"/>
  <c r="M283" i="35"/>
  <c r="K283" i="35"/>
  <c r="I283" i="35"/>
  <c r="G283" i="35"/>
  <c r="E283" i="35"/>
  <c r="AQ282" i="35"/>
  <c r="AO282" i="35"/>
  <c r="AM282" i="35"/>
  <c r="AK282" i="35"/>
  <c r="AI282" i="35"/>
  <c r="AG282" i="35"/>
  <c r="AE282" i="35"/>
  <c r="AC282" i="35"/>
  <c r="AA282" i="35"/>
  <c r="Y282" i="35"/>
  <c r="W282" i="35"/>
  <c r="U282" i="35"/>
  <c r="S282" i="35"/>
  <c r="Q282" i="35"/>
  <c r="O282" i="35"/>
  <c r="M282" i="35"/>
  <c r="K282" i="35"/>
  <c r="I282" i="35"/>
  <c r="G282" i="35"/>
  <c r="E282" i="35"/>
  <c r="AQ281" i="35"/>
  <c r="AO281" i="35"/>
  <c r="AM281" i="35"/>
  <c r="AK281" i="35"/>
  <c r="AI281" i="35"/>
  <c r="AG281" i="35"/>
  <c r="AE281" i="35"/>
  <c r="AC281" i="35"/>
  <c r="AA281" i="35"/>
  <c r="Y281" i="35"/>
  <c r="W281" i="35"/>
  <c r="U281" i="35"/>
  <c r="S281" i="35"/>
  <c r="Q281" i="35"/>
  <c r="O281" i="35"/>
  <c r="M281" i="35"/>
  <c r="K281" i="35"/>
  <c r="I281" i="35"/>
  <c r="G281" i="35"/>
  <c r="E281" i="35"/>
  <c r="AQ280" i="35"/>
  <c r="AO280" i="35"/>
  <c r="AM280" i="35"/>
  <c r="AK280" i="35"/>
  <c r="AI280" i="35"/>
  <c r="AG280" i="35"/>
  <c r="AE280" i="35"/>
  <c r="AC280" i="35"/>
  <c r="AA280" i="35"/>
  <c r="Y280" i="35"/>
  <c r="W280" i="35"/>
  <c r="U280" i="35"/>
  <c r="S280" i="35"/>
  <c r="Q280" i="35"/>
  <c r="O280" i="35"/>
  <c r="M280" i="35"/>
  <c r="K280" i="35"/>
  <c r="I280" i="35"/>
  <c r="G280" i="35"/>
  <c r="E280" i="35"/>
  <c r="AQ279" i="35"/>
  <c r="AO279" i="35"/>
  <c r="AM279" i="35"/>
  <c r="AK279" i="35"/>
  <c r="AI279" i="35"/>
  <c r="AG279" i="35"/>
  <c r="AE279" i="35"/>
  <c r="AC279" i="35"/>
  <c r="AA279" i="35"/>
  <c r="Y279" i="35"/>
  <c r="W279" i="35"/>
  <c r="U279" i="35"/>
  <c r="S279" i="35"/>
  <c r="Q279" i="35"/>
  <c r="O279" i="35"/>
  <c r="M279" i="35"/>
  <c r="K279" i="35"/>
  <c r="I279" i="35"/>
  <c r="G279" i="35"/>
  <c r="E279" i="35"/>
  <c r="AQ278" i="35"/>
  <c r="AO278" i="35"/>
  <c r="AM278" i="35"/>
  <c r="AK278" i="35"/>
  <c r="AI278" i="35"/>
  <c r="AG278" i="35"/>
  <c r="AE278" i="35"/>
  <c r="AC278" i="35"/>
  <c r="AA278" i="35"/>
  <c r="Y278" i="35"/>
  <c r="W278" i="35"/>
  <c r="U278" i="35"/>
  <c r="S278" i="35"/>
  <c r="Q278" i="35"/>
  <c r="O278" i="35"/>
  <c r="M278" i="35"/>
  <c r="K278" i="35"/>
  <c r="I278" i="35"/>
  <c r="G278" i="35"/>
  <c r="E278" i="35"/>
  <c r="AQ277" i="35"/>
  <c r="AO277" i="35"/>
  <c r="AM277" i="35"/>
  <c r="AK277" i="35"/>
  <c r="AI277" i="35"/>
  <c r="AG277" i="35"/>
  <c r="AE277" i="35"/>
  <c r="AC277" i="35"/>
  <c r="AA277" i="35"/>
  <c r="Y277" i="35"/>
  <c r="W277" i="35"/>
  <c r="U277" i="35"/>
  <c r="S277" i="35"/>
  <c r="Q277" i="35"/>
  <c r="O277" i="35"/>
  <c r="M277" i="35"/>
  <c r="K277" i="35"/>
  <c r="I277" i="35"/>
  <c r="G277" i="35"/>
  <c r="E277" i="35"/>
  <c r="AQ276" i="35"/>
  <c r="AO276" i="35"/>
  <c r="AM276" i="35"/>
  <c r="AK276" i="35"/>
  <c r="AI276" i="35"/>
  <c r="AG276" i="35"/>
  <c r="AE276" i="35"/>
  <c r="AC276" i="35"/>
  <c r="AA276" i="35"/>
  <c r="Y276" i="35"/>
  <c r="W276" i="35"/>
  <c r="U276" i="35"/>
  <c r="S276" i="35"/>
  <c r="Q276" i="35"/>
  <c r="O276" i="35"/>
  <c r="M276" i="35"/>
  <c r="K276" i="35"/>
  <c r="I276" i="35"/>
  <c r="G276" i="35"/>
  <c r="E276" i="35"/>
  <c r="AQ275" i="35"/>
  <c r="AO275" i="35"/>
  <c r="AM275" i="35"/>
  <c r="AK275" i="35"/>
  <c r="AI275" i="35"/>
  <c r="AG275" i="35"/>
  <c r="AE275" i="35"/>
  <c r="AC275" i="35"/>
  <c r="AA275" i="35"/>
  <c r="Y275" i="35"/>
  <c r="W275" i="35"/>
  <c r="U275" i="35"/>
  <c r="S275" i="35"/>
  <c r="Q275" i="35"/>
  <c r="O275" i="35"/>
  <c r="M275" i="35"/>
  <c r="K275" i="35"/>
  <c r="I275" i="35"/>
  <c r="G275" i="35"/>
  <c r="E275" i="35"/>
  <c r="AQ274" i="35"/>
  <c r="AO274" i="35"/>
  <c r="AM274" i="35"/>
  <c r="AK274" i="35"/>
  <c r="AI274" i="35"/>
  <c r="AG274" i="35"/>
  <c r="AE274" i="35"/>
  <c r="AC274" i="35"/>
  <c r="AA274" i="35"/>
  <c r="Y274" i="35"/>
  <c r="W274" i="35"/>
  <c r="U274" i="35"/>
  <c r="S274" i="35"/>
  <c r="Q274" i="35"/>
  <c r="O274" i="35"/>
  <c r="M274" i="35"/>
  <c r="K274" i="35"/>
  <c r="I274" i="35"/>
  <c r="G274" i="35"/>
  <c r="E274" i="35"/>
  <c r="AQ273" i="35"/>
  <c r="AO273" i="35"/>
  <c r="AM273" i="35"/>
  <c r="AK273" i="35"/>
  <c r="AI273" i="35"/>
  <c r="AG273" i="35"/>
  <c r="AE273" i="35"/>
  <c r="AC273" i="35"/>
  <c r="AA273" i="35"/>
  <c r="Y273" i="35"/>
  <c r="W273" i="35"/>
  <c r="U273" i="35"/>
  <c r="S273" i="35"/>
  <c r="Q273" i="35"/>
  <c r="O273" i="35"/>
  <c r="M273" i="35"/>
  <c r="K273" i="35"/>
  <c r="I273" i="35"/>
  <c r="G273" i="35"/>
  <c r="E273" i="35"/>
  <c r="AQ272" i="35"/>
  <c r="AO272" i="35"/>
  <c r="AM272" i="35"/>
  <c r="AK272" i="35"/>
  <c r="AI272" i="35"/>
  <c r="AG272" i="35"/>
  <c r="AE272" i="35"/>
  <c r="AC272" i="35"/>
  <c r="AA272" i="35"/>
  <c r="Y272" i="35"/>
  <c r="W272" i="35"/>
  <c r="U272" i="35"/>
  <c r="S272" i="35"/>
  <c r="Q272" i="35"/>
  <c r="O272" i="35"/>
  <c r="M272" i="35"/>
  <c r="K272" i="35"/>
  <c r="I272" i="35"/>
  <c r="G272" i="35"/>
  <c r="E272" i="35"/>
  <c r="AQ271" i="35"/>
  <c r="AO271" i="35"/>
  <c r="AM271" i="35"/>
  <c r="AK271" i="35"/>
  <c r="AI271" i="35"/>
  <c r="AG271" i="35"/>
  <c r="AE271" i="35"/>
  <c r="AC271" i="35"/>
  <c r="AA271" i="35"/>
  <c r="Y271" i="35"/>
  <c r="W271" i="35"/>
  <c r="U271" i="35"/>
  <c r="S271" i="35"/>
  <c r="Q271" i="35"/>
  <c r="O271" i="35"/>
  <c r="M271" i="35"/>
  <c r="K271" i="35"/>
  <c r="I271" i="35"/>
  <c r="G271" i="35"/>
  <c r="E271" i="35"/>
  <c r="AQ270" i="35"/>
  <c r="AO270" i="35"/>
  <c r="AM270" i="35"/>
  <c r="AK270" i="35"/>
  <c r="AI270" i="35"/>
  <c r="AG270" i="35"/>
  <c r="AE270" i="35"/>
  <c r="AC270" i="35"/>
  <c r="AA270" i="35"/>
  <c r="Y270" i="35"/>
  <c r="W270" i="35"/>
  <c r="U270" i="35"/>
  <c r="S270" i="35"/>
  <c r="Q270" i="35"/>
  <c r="O270" i="35"/>
  <c r="M270" i="35"/>
  <c r="K270" i="35"/>
  <c r="I270" i="35"/>
  <c r="G270" i="35"/>
  <c r="E270" i="35"/>
  <c r="AQ269" i="35"/>
  <c r="AO269" i="35"/>
  <c r="AM269" i="35"/>
  <c r="AK269" i="35"/>
  <c r="AI269" i="35"/>
  <c r="AG269" i="35"/>
  <c r="AE269" i="35"/>
  <c r="AC269" i="35"/>
  <c r="AA269" i="35"/>
  <c r="Y269" i="35"/>
  <c r="W269" i="35"/>
  <c r="U269" i="35"/>
  <c r="S269" i="35"/>
  <c r="Q269" i="35"/>
  <c r="O269" i="35"/>
  <c r="M269" i="35"/>
  <c r="K269" i="35"/>
  <c r="I269" i="35"/>
  <c r="G269" i="35"/>
  <c r="E269" i="35"/>
  <c r="AQ268" i="35"/>
  <c r="AO268" i="35"/>
  <c r="AM268" i="35"/>
  <c r="AK268" i="35"/>
  <c r="AI268" i="35"/>
  <c r="AG268" i="35"/>
  <c r="AE268" i="35"/>
  <c r="AC268" i="35"/>
  <c r="AA268" i="35"/>
  <c r="Y268" i="35"/>
  <c r="W268" i="35"/>
  <c r="U268" i="35"/>
  <c r="S268" i="35"/>
  <c r="Q268" i="35"/>
  <c r="O268" i="35"/>
  <c r="M268" i="35"/>
  <c r="K268" i="35"/>
  <c r="I268" i="35"/>
  <c r="G268" i="35"/>
  <c r="E268" i="35"/>
  <c r="AQ267" i="35"/>
  <c r="AO267" i="35"/>
  <c r="AM267" i="35"/>
  <c r="AK267" i="35"/>
  <c r="AI267" i="35"/>
  <c r="AG267" i="35"/>
  <c r="AE267" i="35"/>
  <c r="AC267" i="35"/>
  <c r="AA267" i="35"/>
  <c r="Y267" i="35"/>
  <c r="W267" i="35"/>
  <c r="U267" i="35"/>
  <c r="S267" i="35"/>
  <c r="Q267" i="35"/>
  <c r="O267" i="35"/>
  <c r="M267" i="35"/>
  <c r="K267" i="35"/>
  <c r="I267" i="35"/>
  <c r="G267" i="35"/>
  <c r="E267" i="35"/>
  <c r="AQ266" i="35"/>
  <c r="AO266" i="35"/>
  <c r="AM266" i="35"/>
  <c r="AK266" i="35"/>
  <c r="AI266" i="35"/>
  <c r="AG266" i="35"/>
  <c r="AE266" i="35"/>
  <c r="AC266" i="35"/>
  <c r="AA266" i="35"/>
  <c r="Y266" i="35"/>
  <c r="W266" i="35"/>
  <c r="U266" i="35"/>
  <c r="S266" i="35"/>
  <c r="Q266" i="35"/>
  <c r="O266" i="35"/>
  <c r="M266" i="35"/>
  <c r="K266" i="35"/>
  <c r="I266" i="35"/>
  <c r="G266" i="35"/>
  <c r="E266" i="35"/>
  <c r="AQ265" i="35"/>
  <c r="AO265" i="35"/>
  <c r="AM265" i="35"/>
  <c r="AK265" i="35"/>
  <c r="AI265" i="35"/>
  <c r="AG265" i="35"/>
  <c r="AE265" i="35"/>
  <c r="AC265" i="35"/>
  <c r="AA265" i="35"/>
  <c r="Y265" i="35"/>
  <c r="W265" i="35"/>
  <c r="U265" i="35"/>
  <c r="S265" i="35"/>
  <c r="Q265" i="35"/>
  <c r="O265" i="35"/>
  <c r="M265" i="35"/>
  <c r="K265" i="35"/>
  <c r="I265" i="35"/>
  <c r="G265" i="35"/>
  <c r="E265" i="35"/>
  <c r="AQ264" i="35"/>
  <c r="AO264" i="35"/>
  <c r="AM264" i="35"/>
  <c r="AK264" i="35"/>
  <c r="AI264" i="35"/>
  <c r="AG264" i="35"/>
  <c r="AE264" i="35"/>
  <c r="AC264" i="35"/>
  <c r="AA264" i="35"/>
  <c r="Y264" i="35"/>
  <c r="W264" i="35"/>
  <c r="U264" i="35"/>
  <c r="S264" i="35"/>
  <c r="Q264" i="35"/>
  <c r="O264" i="35"/>
  <c r="M264" i="35"/>
  <c r="K264" i="35"/>
  <c r="I264" i="35"/>
  <c r="G264" i="35"/>
  <c r="E264" i="35"/>
  <c r="AQ263" i="35"/>
  <c r="AO263" i="35"/>
  <c r="AM263" i="35"/>
  <c r="AK263" i="35"/>
  <c r="AI263" i="35"/>
  <c r="AG263" i="35"/>
  <c r="AE263" i="35"/>
  <c r="AC263" i="35"/>
  <c r="AA263" i="35"/>
  <c r="Y263" i="35"/>
  <c r="W263" i="35"/>
  <c r="U263" i="35"/>
  <c r="S263" i="35"/>
  <c r="Q263" i="35"/>
  <c r="O263" i="35"/>
  <c r="M263" i="35"/>
  <c r="K263" i="35"/>
  <c r="I263" i="35"/>
  <c r="G263" i="35"/>
  <c r="E263" i="35"/>
  <c r="AQ262" i="35"/>
  <c r="AO262" i="35"/>
  <c r="AM262" i="35"/>
  <c r="AK262" i="35"/>
  <c r="AI262" i="35"/>
  <c r="AG262" i="35"/>
  <c r="AE262" i="35"/>
  <c r="AC262" i="35"/>
  <c r="AA262" i="35"/>
  <c r="Y262" i="35"/>
  <c r="W262" i="35"/>
  <c r="U262" i="35"/>
  <c r="S262" i="35"/>
  <c r="Q262" i="35"/>
  <c r="O262" i="35"/>
  <c r="M262" i="35"/>
  <c r="K262" i="35"/>
  <c r="I262" i="35"/>
  <c r="G262" i="35"/>
  <c r="E262" i="35"/>
  <c r="AQ261" i="35"/>
  <c r="AO261" i="35"/>
  <c r="AM261" i="35"/>
  <c r="AK261" i="35"/>
  <c r="AI261" i="35"/>
  <c r="AG261" i="35"/>
  <c r="AE261" i="35"/>
  <c r="AC261" i="35"/>
  <c r="AA261" i="35"/>
  <c r="Y261" i="35"/>
  <c r="W261" i="35"/>
  <c r="U261" i="35"/>
  <c r="S261" i="35"/>
  <c r="Q261" i="35"/>
  <c r="O261" i="35"/>
  <c r="M261" i="35"/>
  <c r="K261" i="35"/>
  <c r="I261" i="35"/>
  <c r="G261" i="35"/>
  <c r="E261" i="35"/>
  <c r="AQ260" i="35"/>
  <c r="AO260" i="35"/>
  <c r="AM260" i="35"/>
  <c r="AK260" i="35"/>
  <c r="AI260" i="35"/>
  <c r="AG260" i="35"/>
  <c r="AE260" i="35"/>
  <c r="AC260" i="35"/>
  <c r="AA260" i="35"/>
  <c r="Y260" i="35"/>
  <c r="W260" i="35"/>
  <c r="U260" i="35"/>
  <c r="S260" i="35"/>
  <c r="Q260" i="35"/>
  <c r="O260" i="35"/>
  <c r="M260" i="35"/>
  <c r="K260" i="35"/>
  <c r="I260" i="35"/>
  <c r="G260" i="35"/>
  <c r="E260" i="35"/>
  <c r="AQ259" i="35"/>
  <c r="AO259" i="35"/>
  <c r="AM259" i="35"/>
  <c r="AK259" i="35"/>
  <c r="AI259" i="35"/>
  <c r="AG259" i="35"/>
  <c r="AE259" i="35"/>
  <c r="AC259" i="35"/>
  <c r="AA259" i="35"/>
  <c r="Y259" i="35"/>
  <c r="W259" i="35"/>
  <c r="U259" i="35"/>
  <c r="S259" i="35"/>
  <c r="Q259" i="35"/>
  <c r="O259" i="35"/>
  <c r="M259" i="35"/>
  <c r="K259" i="35"/>
  <c r="I259" i="35"/>
  <c r="G259" i="35"/>
  <c r="E259" i="35"/>
  <c r="AQ258" i="35"/>
  <c r="AO258" i="35"/>
  <c r="AM258" i="35"/>
  <c r="AK258" i="35"/>
  <c r="AI258" i="35"/>
  <c r="AG258" i="35"/>
  <c r="AE258" i="35"/>
  <c r="AC258" i="35"/>
  <c r="AA258" i="35"/>
  <c r="Y258" i="35"/>
  <c r="W258" i="35"/>
  <c r="U258" i="35"/>
  <c r="S258" i="35"/>
  <c r="Q258" i="35"/>
  <c r="O258" i="35"/>
  <c r="M258" i="35"/>
  <c r="K258" i="35"/>
  <c r="I258" i="35"/>
  <c r="G258" i="35"/>
  <c r="E258" i="35"/>
  <c r="AQ257" i="35"/>
  <c r="AO257" i="35"/>
  <c r="AM257" i="35"/>
  <c r="AK257" i="35"/>
  <c r="AI257" i="35"/>
  <c r="AG257" i="35"/>
  <c r="AE257" i="35"/>
  <c r="AC257" i="35"/>
  <c r="AA257" i="35"/>
  <c r="Y257" i="35"/>
  <c r="W257" i="35"/>
  <c r="U257" i="35"/>
  <c r="S257" i="35"/>
  <c r="Q257" i="35"/>
  <c r="O257" i="35"/>
  <c r="M257" i="35"/>
  <c r="K257" i="35"/>
  <c r="I257" i="35"/>
  <c r="G257" i="35"/>
  <c r="E257" i="35"/>
  <c r="AQ256" i="35"/>
  <c r="AO256" i="35"/>
  <c r="AM256" i="35"/>
  <c r="AK256" i="35"/>
  <c r="AI256" i="35"/>
  <c r="AG256" i="35"/>
  <c r="AE256" i="35"/>
  <c r="AC256" i="35"/>
  <c r="AA256" i="35"/>
  <c r="Y256" i="35"/>
  <c r="W256" i="35"/>
  <c r="U256" i="35"/>
  <c r="S256" i="35"/>
  <c r="Q256" i="35"/>
  <c r="O256" i="35"/>
  <c r="M256" i="35"/>
  <c r="K256" i="35"/>
  <c r="I256" i="35"/>
  <c r="G256" i="35"/>
  <c r="E256" i="35"/>
  <c r="AQ255" i="35"/>
  <c r="AO255" i="35"/>
  <c r="AM255" i="35"/>
  <c r="AK255" i="35"/>
  <c r="AI255" i="35"/>
  <c r="AG255" i="35"/>
  <c r="AE255" i="35"/>
  <c r="AC255" i="35"/>
  <c r="AA255" i="35"/>
  <c r="Y255" i="35"/>
  <c r="W255" i="35"/>
  <c r="U255" i="35"/>
  <c r="S255" i="35"/>
  <c r="Q255" i="35"/>
  <c r="O255" i="35"/>
  <c r="M255" i="35"/>
  <c r="K255" i="35"/>
  <c r="I255" i="35"/>
  <c r="G255" i="35"/>
  <c r="E255" i="35"/>
  <c r="AQ254" i="35"/>
  <c r="AO254" i="35"/>
  <c r="AM254" i="35"/>
  <c r="AK254" i="35"/>
  <c r="AI254" i="35"/>
  <c r="AG254" i="35"/>
  <c r="AE254" i="35"/>
  <c r="AC254" i="35"/>
  <c r="AA254" i="35"/>
  <c r="Y254" i="35"/>
  <c r="W254" i="35"/>
  <c r="U254" i="35"/>
  <c r="S254" i="35"/>
  <c r="Q254" i="35"/>
  <c r="O254" i="35"/>
  <c r="M254" i="35"/>
  <c r="K254" i="35"/>
  <c r="I254" i="35"/>
  <c r="G254" i="35"/>
  <c r="E254" i="35"/>
  <c r="AQ253" i="35"/>
  <c r="AO253" i="35"/>
  <c r="AM253" i="35"/>
  <c r="AK253" i="35"/>
  <c r="AI253" i="35"/>
  <c r="AG253" i="35"/>
  <c r="AE253" i="35"/>
  <c r="AC253" i="35"/>
  <c r="AA253" i="35"/>
  <c r="Y253" i="35"/>
  <c r="W253" i="35"/>
  <c r="U253" i="35"/>
  <c r="S253" i="35"/>
  <c r="Q253" i="35"/>
  <c r="O253" i="35"/>
  <c r="M253" i="35"/>
  <c r="K253" i="35"/>
  <c r="I253" i="35"/>
  <c r="G253" i="35"/>
  <c r="E253" i="35"/>
  <c r="AQ252" i="35"/>
  <c r="AO252" i="35"/>
  <c r="AM252" i="35"/>
  <c r="AK252" i="35"/>
  <c r="AI252" i="35"/>
  <c r="AG252" i="35"/>
  <c r="AE252" i="35"/>
  <c r="AC252" i="35"/>
  <c r="AA252" i="35"/>
  <c r="Y252" i="35"/>
  <c r="W252" i="35"/>
  <c r="U252" i="35"/>
  <c r="S252" i="35"/>
  <c r="Q252" i="35"/>
  <c r="O252" i="35"/>
  <c r="M252" i="35"/>
  <c r="K252" i="35"/>
  <c r="I252" i="35"/>
  <c r="G252" i="35"/>
  <c r="E252" i="35"/>
  <c r="AQ251" i="35"/>
  <c r="AO251" i="35"/>
  <c r="AM251" i="35"/>
  <c r="AK251" i="35"/>
  <c r="AI251" i="35"/>
  <c r="AG251" i="35"/>
  <c r="AE251" i="35"/>
  <c r="AC251" i="35"/>
  <c r="AA251" i="35"/>
  <c r="Y251" i="35"/>
  <c r="W251" i="35"/>
  <c r="U251" i="35"/>
  <c r="S251" i="35"/>
  <c r="Q251" i="35"/>
  <c r="O251" i="35"/>
  <c r="M251" i="35"/>
  <c r="K251" i="35"/>
  <c r="I251" i="35"/>
  <c r="G251" i="35"/>
  <c r="E251" i="35"/>
  <c r="AQ250" i="35"/>
  <c r="AO250" i="35"/>
  <c r="AM250" i="35"/>
  <c r="AK250" i="35"/>
  <c r="AI250" i="35"/>
  <c r="AG250" i="35"/>
  <c r="AE250" i="35"/>
  <c r="AC250" i="35"/>
  <c r="AA250" i="35"/>
  <c r="Y250" i="35"/>
  <c r="W250" i="35"/>
  <c r="U250" i="35"/>
  <c r="S250" i="35"/>
  <c r="Q250" i="35"/>
  <c r="O250" i="35"/>
  <c r="M250" i="35"/>
  <c r="K250" i="35"/>
  <c r="I250" i="35"/>
  <c r="G250" i="35"/>
  <c r="E250" i="35"/>
  <c r="AQ249" i="35"/>
  <c r="AO249" i="35"/>
  <c r="AM249" i="35"/>
  <c r="AK249" i="35"/>
  <c r="AI249" i="35"/>
  <c r="AG249" i="35"/>
  <c r="AE249" i="35"/>
  <c r="AC249" i="35"/>
  <c r="AA249" i="35"/>
  <c r="Y249" i="35"/>
  <c r="W249" i="35"/>
  <c r="U249" i="35"/>
  <c r="S249" i="35"/>
  <c r="Q249" i="35"/>
  <c r="O249" i="35"/>
  <c r="M249" i="35"/>
  <c r="K249" i="35"/>
  <c r="I249" i="35"/>
  <c r="G249" i="35"/>
  <c r="E249" i="35"/>
  <c r="AQ248" i="35"/>
  <c r="AO248" i="35"/>
  <c r="AM248" i="35"/>
  <c r="AK248" i="35"/>
  <c r="AI248" i="35"/>
  <c r="AG248" i="35"/>
  <c r="AE248" i="35"/>
  <c r="AC248" i="35"/>
  <c r="AA248" i="35"/>
  <c r="Y248" i="35"/>
  <c r="W248" i="35"/>
  <c r="U248" i="35"/>
  <c r="S248" i="35"/>
  <c r="Q248" i="35"/>
  <c r="O248" i="35"/>
  <c r="M248" i="35"/>
  <c r="K248" i="35"/>
  <c r="I248" i="35"/>
  <c r="G248" i="35"/>
  <c r="E248" i="35"/>
  <c r="AQ247" i="35"/>
  <c r="AO247" i="35"/>
  <c r="AM247" i="35"/>
  <c r="AK247" i="35"/>
  <c r="AI247" i="35"/>
  <c r="AG247" i="35"/>
  <c r="AE247" i="35"/>
  <c r="AC247" i="35"/>
  <c r="AA247" i="35"/>
  <c r="Y247" i="35"/>
  <c r="W247" i="35"/>
  <c r="U247" i="35"/>
  <c r="S247" i="35"/>
  <c r="Q247" i="35"/>
  <c r="O247" i="35"/>
  <c r="M247" i="35"/>
  <c r="K247" i="35"/>
  <c r="I247" i="35"/>
  <c r="G247" i="35"/>
  <c r="E247" i="35"/>
  <c r="AQ246" i="35"/>
  <c r="AO246" i="35"/>
  <c r="AM246" i="35"/>
  <c r="AK246" i="35"/>
  <c r="AI246" i="35"/>
  <c r="AG246" i="35"/>
  <c r="AE246" i="35"/>
  <c r="AC246" i="35"/>
  <c r="AA246" i="35"/>
  <c r="Y246" i="35"/>
  <c r="W246" i="35"/>
  <c r="U246" i="35"/>
  <c r="S246" i="35"/>
  <c r="Q246" i="35"/>
  <c r="O246" i="35"/>
  <c r="M246" i="35"/>
  <c r="K246" i="35"/>
  <c r="I246" i="35"/>
  <c r="G246" i="35"/>
  <c r="E246" i="35"/>
  <c r="AQ245" i="35"/>
  <c r="AO245" i="35"/>
  <c r="AM245" i="35"/>
  <c r="AK245" i="35"/>
  <c r="AI245" i="35"/>
  <c r="AG245" i="35"/>
  <c r="AE245" i="35"/>
  <c r="AC245" i="35"/>
  <c r="AA245" i="35"/>
  <c r="Y245" i="35"/>
  <c r="W245" i="35"/>
  <c r="U245" i="35"/>
  <c r="S245" i="35"/>
  <c r="Q245" i="35"/>
  <c r="O245" i="35"/>
  <c r="M245" i="35"/>
  <c r="K245" i="35"/>
  <c r="I245" i="35"/>
  <c r="G245" i="35"/>
  <c r="E245" i="35"/>
  <c r="AQ244" i="35"/>
  <c r="AO244" i="35"/>
  <c r="AM244" i="35"/>
  <c r="AK244" i="35"/>
  <c r="AI244" i="35"/>
  <c r="AG244" i="35"/>
  <c r="AE244" i="35"/>
  <c r="AC244" i="35"/>
  <c r="AA244" i="35"/>
  <c r="Y244" i="35"/>
  <c r="W244" i="35"/>
  <c r="U244" i="35"/>
  <c r="S244" i="35"/>
  <c r="Q244" i="35"/>
  <c r="O244" i="35"/>
  <c r="M244" i="35"/>
  <c r="K244" i="35"/>
  <c r="I244" i="35"/>
  <c r="G244" i="35"/>
  <c r="E244" i="35"/>
  <c r="AQ243" i="35"/>
  <c r="AO243" i="35"/>
  <c r="AM243" i="35"/>
  <c r="AK243" i="35"/>
  <c r="AI243" i="35"/>
  <c r="AG243" i="35"/>
  <c r="AE243" i="35"/>
  <c r="AC243" i="35"/>
  <c r="AA243" i="35"/>
  <c r="Y243" i="35"/>
  <c r="W243" i="35"/>
  <c r="U243" i="35"/>
  <c r="S243" i="35"/>
  <c r="Q243" i="35"/>
  <c r="O243" i="35"/>
  <c r="M243" i="35"/>
  <c r="K243" i="35"/>
  <c r="I243" i="35"/>
  <c r="G243" i="35"/>
  <c r="E243" i="35"/>
  <c r="AQ242" i="35"/>
  <c r="AO242" i="35"/>
  <c r="AM242" i="35"/>
  <c r="AK242" i="35"/>
  <c r="AI242" i="35"/>
  <c r="AG242" i="35"/>
  <c r="AE242" i="35"/>
  <c r="AC242" i="35"/>
  <c r="AA242" i="35"/>
  <c r="Y242" i="35"/>
  <c r="W242" i="35"/>
  <c r="U242" i="35"/>
  <c r="S242" i="35"/>
  <c r="Q242" i="35"/>
  <c r="O242" i="35"/>
  <c r="M242" i="35"/>
  <c r="K242" i="35"/>
  <c r="I242" i="35"/>
  <c r="G242" i="35"/>
  <c r="E242" i="35"/>
  <c r="AQ241" i="35"/>
  <c r="AO241" i="35"/>
  <c r="AM241" i="35"/>
  <c r="AK241" i="35"/>
  <c r="AI241" i="35"/>
  <c r="AG241" i="35"/>
  <c r="AE241" i="35"/>
  <c r="AC241" i="35"/>
  <c r="AA241" i="35"/>
  <c r="Y241" i="35"/>
  <c r="W241" i="35"/>
  <c r="U241" i="35"/>
  <c r="S241" i="35"/>
  <c r="Q241" i="35"/>
  <c r="O241" i="35"/>
  <c r="M241" i="35"/>
  <c r="K241" i="35"/>
  <c r="I241" i="35"/>
  <c r="G241" i="35"/>
  <c r="E241" i="35"/>
  <c r="AQ240" i="35"/>
  <c r="AO240" i="35"/>
  <c r="AM240" i="35"/>
  <c r="AK240" i="35"/>
  <c r="AI240" i="35"/>
  <c r="AG240" i="35"/>
  <c r="AE240" i="35"/>
  <c r="AC240" i="35"/>
  <c r="AA240" i="35"/>
  <c r="Y240" i="35"/>
  <c r="W240" i="35"/>
  <c r="U240" i="35"/>
  <c r="S240" i="35"/>
  <c r="Q240" i="35"/>
  <c r="O240" i="35"/>
  <c r="M240" i="35"/>
  <c r="K240" i="35"/>
  <c r="I240" i="35"/>
  <c r="G240" i="35"/>
  <c r="E240" i="35"/>
  <c r="AQ239" i="35"/>
  <c r="AO239" i="35"/>
  <c r="AM239" i="35"/>
  <c r="AK239" i="35"/>
  <c r="AI239" i="35"/>
  <c r="AG239" i="35"/>
  <c r="AE239" i="35"/>
  <c r="AC239" i="35"/>
  <c r="AA239" i="35"/>
  <c r="Y239" i="35"/>
  <c r="W239" i="35"/>
  <c r="U239" i="35"/>
  <c r="S239" i="35"/>
  <c r="Q239" i="35"/>
  <c r="O239" i="35"/>
  <c r="M239" i="35"/>
  <c r="K239" i="35"/>
  <c r="I239" i="35"/>
  <c r="G239" i="35"/>
  <c r="E239" i="35"/>
  <c r="AQ238" i="35"/>
  <c r="AO238" i="35"/>
  <c r="AM238" i="35"/>
  <c r="AK238" i="35"/>
  <c r="AI238" i="35"/>
  <c r="AG238" i="35"/>
  <c r="AE238" i="35"/>
  <c r="AC238" i="35"/>
  <c r="AA238" i="35"/>
  <c r="Y238" i="35"/>
  <c r="W238" i="35"/>
  <c r="U238" i="35"/>
  <c r="S238" i="35"/>
  <c r="Q238" i="35"/>
  <c r="O238" i="35"/>
  <c r="M238" i="35"/>
  <c r="K238" i="35"/>
  <c r="I238" i="35"/>
  <c r="G238" i="35"/>
  <c r="E238" i="35"/>
  <c r="AQ237" i="35"/>
  <c r="AO237" i="35"/>
  <c r="AM237" i="35"/>
  <c r="AK237" i="35"/>
  <c r="AI237" i="35"/>
  <c r="AG237" i="35"/>
  <c r="AE237" i="35"/>
  <c r="AC237" i="35"/>
  <c r="AA237" i="35"/>
  <c r="Y237" i="35"/>
  <c r="W237" i="35"/>
  <c r="U237" i="35"/>
  <c r="S237" i="35"/>
  <c r="Q237" i="35"/>
  <c r="O237" i="35"/>
  <c r="M237" i="35"/>
  <c r="K237" i="35"/>
  <c r="I237" i="35"/>
  <c r="G237" i="35"/>
  <c r="E237" i="35"/>
  <c r="AQ236" i="35"/>
  <c r="AO236" i="35"/>
  <c r="AM236" i="35"/>
  <c r="AK236" i="35"/>
  <c r="AI236" i="35"/>
  <c r="AG236" i="35"/>
  <c r="AE236" i="35"/>
  <c r="AC236" i="35"/>
  <c r="AA236" i="35"/>
  <c r="Y236" i="35"/>
  <c r="W236" i="35"/>
  <c r="U236" i="35"/>
  <c r="S236" i="35"/>
  <c r="Q236" i="35"/>
  <c r="O236" i="35"/>
  <c r="M236" i="35"/>
  <c r="K236" i="35"/>
  <c r="I236" i="35"/>
  <c r="G236" i="35"/>
  <c r="E236" i="35"/>
  <c r="AQ235" i="35"/>
  <c r="AO235" i="35"/>
  <c r="AM235" i="35"/>
  <c r="AK235" i="35"/>
  <c r="AI235" i="35"/>
  <c r="AG235" i="35"/>
  <c r="AE235" i="35"/>
  <c r="AC235" i="35"/>
  <c r="AA235" i="35"/>
  <c r="Y235" i="35"/>
  <c r="W235" i="35"/>
  <c r="U235" i="35"/>
  <c r="S235" i="35"/>
  <c r="Q235" i="35"/>
  <c r="O235" i="35"/>
  <c r="M235" i="35"/>
  <c r="K235" i="35"/>
  <c r="I235" i="35"/>
  <c r="G235" i="35"/>
  <c r="E235" i="35"/>
  <c r="AQ234" i="35"/>
  <c r="AO234" i="35"/>
  <c r="AM234" i="35"/>
  <c r="AK234" i="35"/>
  <c r="AI234" i="35"/>
  <c r="AG234" i="35"/>
  <c r="AE234" i="35"/>
  <c r="AC234" i="35"/>
  <c r="AA234" i="35"/>
  <c r="Y234" i="35"/>
  <c r="W234" i="35"/>
  <c r="U234" i="35"/>
  <c r="S234" i="35"/>
  <c r="Q234" i="35"/>
  <c r="O234" i="35"/>
  <c r="M234" i="35"/>
  <c r="K234" i="35"/>
  <c r="I234" i="35"/>
  <c r="G234" i="35"/>
  <c r="E234" i="35"/>
  <c r="AQ233" i="35"/>
  <c r="AO233" i="35"/>
  <c r="AM233" i="35"/>
  <c r="AK233" i="35"/>
  <c r="AI233" i="35"/>
  <c r="AG233" i="35"/>
  <c r="AE233" i="35"/>
  <c r="AC233" i="35"/>
  <c r="AA233" i="35"/>
  <c r="Y233" i="35"/>
  <c r="W233" i="35"/>
  <c r="U233" i="35"/>
  <c r="S233" i="35"/>
  <c r="Q233" i="35"/>
  <c r="O233" i="35"/>
  <c r="M233" i="35"/>
  <c r="K233" i="35"/>
  <c r="I233" i="35"/>
  <c r="G233" i="35"/>
  <c r="E233" i="35"/>
  <c r="AQ232" i="35"/>
  <c r="AO232" i="35"/>
  <c r="AM232" i="35"/>
  <c r="AK232" i="35"/>
  <c r="AI232" i="35"/>
  <c r="AG232" i="35"/>
  <c r="AE232" i="35"/>
  <c r="AC232" i="35"/>
  <c r="AA232" i="35"/>
  <c r="Y232" i="35"/>
  <c r="W232" i="35"/>
  <c r="U232" i="35"/>
  <c r="S232" i="35"/>
  <c r="Q232" i="35"/>
  <c r="O232" i="35"/>
  <c r="M232" i="35"/>
  <c r="K232" i="35"/>
  <c r="I232" i="35"/>
  <c r="G232" i="35"/>
  <c r="E232" i="35"/>
  <c r="AQ231" i="35"/>
  <c r="AO231" i="35"/>
  <c r="AM231" i="35"/>
  <c r="AK231" i="35"/>
  <c r="AI231" i="35"/>
  <c r="AG231" i="35"/>
  <c r="AE231" i="35"/>
  <c r="AC231" i="35"/>
  <c r="AA231" i="35"/>
  <c r="Y231" i="35"/>
  <c r="W231" i="35"/>
  <c r="U231" i="35"/>
  <c r="S231" i="35"/>
  <c r="Q231" i="35"/>
  <c r="O231" i="35"/>
  <c r="M231" i="35"/>
  <c r="K231" i="35"/>
  <c r="I231" i="35"/>
  <c r="G231" i="35"/>
  <c r="E231" i="35"/>
  <c r="AQ230" i="35"/>
  <c r="AO230" i="35"/>
  <c r="AM230" i="35"/>
  <c r="AK230" i="35"/>
  <c r="AI230" i="35"/>
  <c r="AG230" i="35"/>
  <c r="AE230" i="35"/>
  <c r="AC230" i="35"/>
  <c r="AA230" i="35"/>
  <c r="Y230" i="35"/>
  <c r="W230" i="35"/>
  <c r="U230" i="35"/>
  <c r="S230" i="35"/>
  <c r="Q230" i="35"/>
  <c r="O230" i="35"/>
  <c r="M230" i="35"/>
  <c r="K230" i="35"/>
  <c r="I230" i="35"/>
  <c r="G230" i="35"/>
  <c r="E230" i="35"/>
  <c r="AQ229" i="35"/>
  <c r="AO229" i="35"/>
  <c r="AM229" i="35"/>
  <c r="AK229" i="35"/>
  <c r="AI229" i="35"/>
  <c r="AG229" i="35"/>
  <c r="AE229" i="35"/>
  <c r="AC229" i="35"/>
  <c r="AA229" i="35"/>
  <c r="Y229" i="35"/>
  <c r="W229" i="35"/>
  <c r="U229" i="35"/>
  <c r="S229" i="35"/>
  <c r="Q229" i="35"/>
  <c r="O229" i="35"/>
  <c r="M229" i="35"/>
  <c r="K229" i="35"/>
  <c r="I229" i="35"/>
  <c r="G229" i="35"/>
  <c r="E229" i="35"/>
  <c r="AQ228" i="35"/>
  <c r="AO228" i="35"/>
  <c r="AM228" i="35"/>
  <c r="AK228" i="35"/>
  <c r="AI228" i="35"/>
  <c r="AG228" i="35"/>
  <c r="AE228" i="35"/>
  <c r="AC228" i="35"/>
  <c r="AA228" i="35"/>
  <c r="Y228" i="35"/>
  <c r="W228" i="35"/>
  <c r="U228" i="35"/>
  <c r="S228" i="35"/>
  <c r="Q228" i="35"/>
  <c r="O228" i="35"/>
  <c r="M228" i="35"/>
  <c r="K228" i="35"/>
  <c r="I228" i="35"/>
  <c r="G228" i="35"/>
  <c r="E228" i="35"/>
  <c r="AQ227" i="35"/>
  <c r="AO227" i="35"/>
  <c r="AM227" i="35"/>
  <c r="AK227" i="35"/>
  <c r="AI227" i="35"/>
  <c r="AG227" i="35"/>
  <c r="AE227" i="35"/>
  <c r="AC227" i="35"/>
  <c r="AA227" i="35"/>
  <c r="Y227" i="35"/>
  <c r="W227" i="35"/>
  <c r="U227" i="35"/>
  <c r="S227" i="35"/>
  <c r="Q227" i="35"/>
  <c r="O227" i="35"/>
  <c r="M227" i="35"/>
  <c r="K227" i="35"/>
  <c r="I227" i="35"/>
  <c r="G227" i="35"/>
  <c r="E227" i="35"/>
  <c r="AQ226" i="35"/>
  <c r="AO226" i="35"/>
  <c r="AM226" i="35"/>
  <c r="AK226" i="35"/>
  <c r="AI226" i="35"/>
  <c r="AG226" i="35"/>
  <c r="AE226" i="35"/>
  <c r="AC226" i="35"/>
  <c r="AA226" i="35"/>
  <c r="Y226" i="35"/>
  <c r="W226" i="35"/>
  <c r="U226" i="35"/>
  <c r="S226" i="35"/>
  <c r="Q226" i="35"/>
  <c r="O226" i="35"/>
  <c r="M226" i="35"/>
  <c r="K226" i="35"/>
  <c r="I226" i="35"/>
  <c r="G226" i="35"/>
  <c r="E226" i="35"/>
  <c r="AQ225" i="35"/>
  <c r="AO225" i="35"/>
  <c r="AM225" i="35"/>
  <c r="AK225" i="35"/>
  <c r="AI225" i="35"/>
  <c r="AG225" i="35"/>
  <c r="AE225" i="35"/>
  <c r="AC225" i="35"/>
  <c r="AA225" i="35"/>
  <c r="Y225" i="35"/>
  <c r="W225" i="35"/>
  <c r="U225" i="35"/>
  <c r="S225" i="35"/>
  <c r="Q225" i="35"/>
  <c r="O225" i="35"/>
  <c r="M225" i="35"/>
  <c r="K225" i="35"/>
  <c r="I225" i="35"/>
  <c r="G225" i="35"/>
  <c r="E225" i="35"/>
  <c r="AQ224" i="35"/>
  <c r="AO224" i="35"/>
  <c r="AM224" i="35"/>
  <c r="AK224" i="35"/>
  <c r="AI224" i="35"/>
  <c r="AG224" i="35"/>
  <c r="AE224" i="35"/>
  <c r="AC224" i="35"/>
  <c r="AA224" i="35"/>
  <c r="Y224" i="35"/>
  <c r="W224" i="35"/>
  <c r="U224" i="35"/>
  <c r="S224" i="35"/>
  <c r="Q224" i="35"/>
  <c r="O224" i="35"/>
  <c r="M224" i="35"/>
  <c r="K224" i="35"/>
  <c r="I224" i="35"/>
  <c r="G224" i="35"/>
  <c r="E224" i="35"/>
  <c r="AQ223" i="35"/>
  <c r="AO223" i="35"/>
  <c r="AM223" i="35"/>
  <c r="AK223" i="35"/>
  <c r="AI223" i="35"/>
  <c r="AG223" i="35"/>
  <c r="AE223" i="35"/>
  <c r="AC223" i="35"/>
  <c r="AA223" i="35"/>
  <c r="Y223" i="35"/>
  <c r="W223" i="35"/>
  <c r="U223" i="35"/>
  <c r="S223" i="35"/>
  <c r="Q223" i="35"/>
  <c r="O223" i="35"/>
  <c r="M223" i="35"/>
  <c r="K223" i="35"/>
  <c r="I223" i="35"/>
  <c r="G223" i="35"/>
  <c r="E223" i="35"/>
  <c r="AQ222" i="35"/>
  <c r="AO222" i="35"/>
  <c r="AM222" i="35"/>
  <c r="AK222" i="35"/>
  <c r="AI222" i="35"/>
  <c r="AG222" i="35"/>
  <c r="AE222" i="35"/>
  <c r="AC222" i="35"/>
  <c r="AA222" i="35"/>
  <c r="Y222" i="35"/>
  <c r="W222" i="35"/>
  <c r="U222" i="35"/>
  <c r="S222" i="35"/>
  <c r="Q222" i="35"/>
  <c r="O222" i="35"/>
  <c r="M222" i="35"/>
  <c r="K222" i="35"/>
  <c r="I222" i="35"/>
  <c r="G222" i="35"/>
  <c r="E222" i="35"/>
  <c r="AQ221" i="35"/>
  <c r="AO221" i="35"/>
  <c r="AM221" i="35"/>
  <c r="AK221" i="35"/>
  <c r="AI221" i="35"/>
  <c r="AG221" i="35"/>
  <c r="AE221" i="35"/>
  <c r="AC221" i="35"/>
  <c r="AA221" i="35"/>
  <c r="Y221" i="35"/>
  <c r="W221" i="35"/>
  <c r="U221" i="35"/>
  <c r="S221" i="35"/>
  <c r="Q221" i="35"/>
  <c r="O221" i="35"/>
  <c r="M221" i="35"/>
  <c r="K221" i="35"/>
  <c r="I221" i="35"/>
  <c r="G221" i="35"/>
  <c r="E221" i="35"/>
  <c r="AQ220" i="35"/>
  <c r="AO220" i="35"/>
  <c r="AM220" i="35"/>
  <c r="AK220" i="35"/>
  <c r="AI220" i="35"/>
  <c r="AG220" i="35"/>
  <c r="AE220" i="35"/>
  <c r="AC220" i="35"/>
  <c r="AA220" i="35"/>
  <c r="Y220" i="35"/>
  <c r="W220" i="35"/>
  <c r="U220" i="35"/>
  <c r="S220" i="35"/>
  <c r="Q220" i="35"/>
  <c r="O220" i="35"/>
  <c r="M220" i="35"/>
  <c r="K220" i="35"/>
  <c r="I220" i="35"/>
  <c r="G220" i="35"/>
  <c r="E220" i="35"/>
  <c r="AQ219" i="35"/>
  <c r="AO219" i="35"/>
  <c r="AM219" i="35"/>
  <c r="AK219" i="35"/>
  <c r="AI219" i="35"/>
  <c r="AG219" i="35"/>
  <c r="AE219" i="35"/>
  <c r="AC219" i="35"/>
  <c r="AA219" i="35"/>
  <c r="Y219" i="35"/>
  <c r="W219" i="35"/>
  <c r="U219" i="35"/>
  <c r="S219" i="35"/>
  <c r="Q219" i="35"/>
  <c r="O219" i="35"/>
  <c r="M219" i="35"/>
  <c r="K219" i="35"/>
  <c r="I219" i="35"/>
  <c r="G219" i="35"/>
  <c r="E219" i="35"/>
  <c r="AQ218" i="35"/>
  <c r="AO218" i="35"/>
  <c r="AM218" i="35"/>
  <c r="AK218" i="35"/>
  <c r="AI218" i="35"/>
  <c r="AG218" i="35"/>
  <c r="AE218" i="35"/>
  <c r="AC218" i="35"/>
  <c r="AA218" i="35"/>
  <c r="Y218" i="35"/>
  <c r="W218" i="35"/>
  <c r="U218" i="35"/>
  <c r="S218" i="35"/>
  <c r="Q218" i="35"/>
  <c r="O218" i="35"/>
  <c r="M218" i="35"/>
  <c r="K218" i="35"/>
  <c r="I218" i="35"/>
  <c r="G218" i="35"/>
  <c r="E218" i="35"/>
  <c r="AQ217" i="35"/>
  <c r="AO217" i="35"/>
  <c r="AM217" i="35"/>
  <c r="AK217" i="35"/>
  <c r="AI217" i="35"/>
  <c r="AG217" i="35"/>
  <c r="AE217" i="35"/>
  <c r="AC217" i="35"/>
  <c r="AA217" i="35"/>
  <c r="Y217" i="35"/>
  <c r="W217" i="35"/>
  <c r="U217" i="35"/>
  <c r="S217" i="35"/>
  <c r="Q217" i="35"/>
  <c r="O217" i="35"/>
  <c r="M217" i="35"/>
  <c r="K217" i="35"/>
  <c r="I217" i="35"/>
  <c r="G217" i="35"/>
  <c r="E217" i="35"/>
  <c r="AQ216" i="35"/>
  <c r="AO216" i="35"/>
  <c r="AM216" i="35"/>
  <c r="AK216" i="35"/>
  <c r="AI216" i="35"/>
  <c r="AG216" i="35"/>
  <c r="AE216" i="35"/>
  <c r="AC216" i="35"/>
  <c r="AA216" i="35"/>
  <c r="Y216" i="35"/>
  <c r="W216" i="35"/>
  <c r="U216" i="35"/>
  <c r="S216" i="35"/>
  <c r="Q216" i="35"/>
  <c r="O216" i="35"/>
  <c r="M216" i="35"/>
  <c r="K216" i="35"/>
  <c r="I216" i="35"/>
  <c r="G216" i="35"/>
  <c r="E216" i="35"/>
  <c r="AQ215" i="35"/>
  <c r="AO215" i="35"/>
  <c r="AM215" i="35"/>
  <c r="AK215" i="35"/>
  <c r="AI215" i="35"/>
  <c r="AG215" i="35"/>
  <c r="AE215" i="35"/>
  <c r="AC215" i="35"/>
  <c r="AA215" i="35"/>
  <c r="Y215" i="35"/>
  <c r="W215" i="35"/>
  <c r="U215" i="35"/>
  <c r="S215" i="35"/>
  <c r="Q215" i="35"/>
  <c r="O215" i="35"/>
  <c r="M215" i="35"/>
  <c r="K215" i="35"/>
  <c r="I215" i="35"/>
  <c r="G215" i="35"/>
  <c r="E215" i="35"/>
  <c r="AQ214" i="35"/>
  <c r="AO214" i="35"/>
  <c r="AM214" i="35"/>
  <c r="AK214" i="35"/>
  <c r="AI214" i="35"/>
  <c r="AG214" i="35"/>
  <c r="AE214" i="35"/>
  <c r="AC214" i="35"/>
  <c r="AA214" i="35"/>
  <c r="Y214" i="35"/>
  <c r="W214" i="35"/>
  <c r="U214" i="35"/>
  <c r="S214" i="35"/>
  <c r="Q214" i="35"/>
  <c r="O214" i="35"/>
  <c r="M214" i="35"/>
  <c r="K214" i="35"/>
  <c r="I214" i="35"/>
  <c r="G214" i="35"/>
  <c r="E214" i="35"/>
  <c r="AQ213" i="35"/>
  <c r="AO213" i="35"/>
  <c r="AM213" i="35"/>
  <c r="AK213" i="35"/>
  <c r="AI213" i="35"/>
  <c r="AG213" i="35"/>
  <c r="AE213" i="35"/>
  <c r="AC213" i="35"/>
  <c r="AA213" i="35"/>
  <c r="Y213" i="35"/>
  <c r="W213" i="35"/>
  <c r="U213" i="35"/>
  <c r="S213" i="35"/>
  <c r="Q213" i="35"/>
  <c r="O213" i="35"/>
  <c r="M213" i="35"/>
  <c r="K213" i="35"/>
  <c r="I213" i="35"/>
  <c r="G213" i="35"/>
  <c r="E213" i="35"/>
  <c r="AQ212" i="35"/>
  <c r="AO212" i="35"/>
  <c r="AM212" i="35"/>
  <c r="AK212" i="35"/>
  <c r="AI212" i="35"/>
  <c r="AG212" i="35"/>
  <c r="AE212" i="35"/>
  <c r="AC212" i="35"/>
  <c r="AA212" i="35"/>
  <c r="Y212" i="35"/>
  <c r="W212" i="35"/>
  <c r="U212" i="35"/>
  <c r="S212" i="35"/>
  <c r="Q212" i="35"/>
  <c r="O212" i="35"/>
  <c r="M212" i="35"/>
  <c r="K212" i="35"/>
  <c r="I212" i="35"/>
  <c r="G212" i="35"/>
  <c r="E212" i="35"/>
  <c r="AQ211" i="35"/>
  <c r="AO211" i="35"/>
  <c r="AM211" i="35"/>
  <c r="AK211" i="35"/>
  <c r="AI211" i="35"/>
  <c r="AG211" i="35"/>
  <c r="AE211" i="35"/>
  <c r="AC211" i="35"/>
  <c r="AA211" i="35"/>
  <c r="Y211" i="35"/>
  <c r="W211" i="35"/>
  <c r="U211" i="35"/>
  <c r="S211" i="35"/>
  <c r="Q211" i="35"/>
  <c r="O211" i="35"/>
  <c r="M211" i="35"/>
  <c r="K211" i="35"/>
  <c r="I211" i="35"/>
  <c r="G211" i="35"/>
  <c r="E211" i="35"/>
  <c r="AQ210" i="35"/>
  <c r="AO210" i="35"/>
  <c r="AM210" i="35"/>
  <c r="AK210" i="35"/>
  <c r="AI210" i="35"/>
  <c r="AG210" i="35"/>
  <c r="AE210" i="35"/>
  <c r="AC210" i="35"/>
  <c r="AA210" i="35"/>
  <c r="Y210" i="35"/>
  <c r="W210" i="35"/>
  <c r="U210" i="35"/>
  <c r="S210" i="35"/>
  <c r="Q210" i="35"/>
  <c r="O210" i="35"/>
  <c r="M210" i="35"/>
  <c r="K210" i="35"/>
  <c r="I210" i="35"/>
  <c r="G210" i="35"/>
  <c r="E210" i="35"/>
  <c r="AQ209" i="35"/>
  <c r="AO209" i="35"/>
  <c r="AM209" i="35"/>
  <c r="AK209" i="35"/>
  <c r="AI209" i="35"/>
  <c r="AG209" i="35"/>
  <c r="AE209" i="35"/>
  <c r="AC209" i="35"/>
  <c r="AA209" i="35"/>
  <c r="Y209" i="35"/>
  <c r="W209" i="35"/>
  <c r="U209" i="35"/>
  <c r="S209" i="35"/>
  <c r="Q209" i="35"/>
  <c r="O209" i="35"/>
  <c r="M209" i="35"/>
  <c r="K209" i="35"/>
  <c r="I209" i="35"/>
  <c r="G209" i="35"/>
  <c r="E209" i="35"/>
  <c r="AQ208" i="35"/>
  <c r="AO208" i="35"/>
  <c r="AM208" i="35"/>
  <c r="AK208" i="35"/>
  <c r="AI208" i="35"/>
  <c r="AG208" i="35"/>
  <c r="AE208" i="35"/>
  <c r="AC208" i="35"/>
  <c r="AA208" i="35"/>
  <c r="Y208" i="35"/>
  <c r="W208" i="35"/>
  <c r="U208" i="35"/>
  <c r="S208" i="35"/>
  <c r="Q208" i="35"/>
  <c r="O208" i="35"/>
  <c r="M208" i="35"/>
  <c r="K208" i="35"/>
  <c r="I208" i="35"/>
  <c r="G208" i="35"/>
  <c r="E208" i="35"/>
  <c r="AQ207" i="35"/>
  <c r="AO207" i="35"/>
  <c r="AM207" i="35"/>
  <c r="AK207" i="35"/>
  <c r="AI207" i="35"/>
  <c r="AG207" i="35"/>
  <c r="AE207" i="35"/>
  <c r="AC207" i="35"/>
  <c r="AA207" i="35"/>
  <c r="Y207" i="35"/>
  <c r="W207" i="35"/>
  <c r="U207" i="35"/>
  <c r="S207" i="35"/>
  <c r="Q207" i="35"/>
  <c r="O207" i="35"/>
  <c r="M207" i="35"/>
  <c r="K207" i="35"/>
  <c r="I207" i="35"/>
  <c r="G207" i="35"/>
  <c r="E207" i="35"/>
  <c r="AQ206" i="35"/>
  <c r="AO206" i="35"/>
  <c r="AM206" i="35"/>
  <c r="AK206" i="35"/>
  <c r="AI206" i="35"/>
  <c r="AG206" i="35"/>
  <c r="AE206" i="35"/>
  <c r="AC206" i="35"/>
  <c r="AA206" i="35"/>
  <c r="Y206" i="35"/>
  <c r="W206" i="35"/>
  <c r="U206" i="35"/>
  <c r="S206" i="35"/>
  <c r="Q206" i="35"/>
  <c r="O206" i="35"/>
  <c r="M206" i="35"/>
  <c r="K206" i="35"/>
  <c r="I206" i="35"/>
  <c r="G206" i="35"/>
  <c r="E206" i="35"/>
  <c r="AQ205" i="35"/>
  <c r="AO205" i="35"/>
  <c r="AM205" i="35"/>
  <c r="AK205" i="35"/>
  <c r="AI205" i="35"/>
  <c r="AG205" i="35"/>
  <c r="AE205" i="35"/>
  <c r="AC205" i="35"/>
  <c r="AA205" i="35"/>
  <c r="Y205" i="35"/>
  <c r="W205" i="35"/>
  <c r="U205" i="35"/>
  <c r="S205" i="35"/>
  <c r="Q205" i="35"/>
  <c r="O205" i="35"/>
  <c r="M205" i="35"/>
  <c r="K205" i="35"/>
  <c r="I205" i="35"/>
  <c r="G205" i="35"/>
  <c r="E205" i="35"/>
  <c r="AQ204" i="35"/>
  <c r="AO204" i="35"/>
  <c r="AM204" i="35"/>
  <c r="AK204" i="35"/>
  <c r="AI204" i="35"/>
  <c r="AG204" i="35"/>
  <c r="AE204" i="35"/>
  <c r="AC204" i="35"/>
  <c r="AA204" i="35"/>
  <c r="Y204" i="35"/>
  <c r="W204" i="35"/>
  <c r="U204" i="35"/>
  <c r="S204" i="35"/>
  <c r="Q204" i="35"/>
  <c r="O204" i="35"/>
  <c r="M204" i="35"/>
  <c r="K204" i="35"/>
  <c r="I204" i="35"/>
  <c r="G204" i="35"/>
  <c r="E204" i="35"/>
  <c r="AQ203" i="35"/>
  <c r="AO203" i="35"/>
  <c r="AM203" i="35"/>
  <c r="AK203" i="35"/>
  <c r="AI203" i="35"/>
  <c r="AG203" i="35"/>
  <c r="AE203" i="35"/>
  <c r="AC203" i="35"/>
  <c r="AA203" i="35"/>
  <c r="Y203" i="35"/>
  <c r="W203" i="35"/>
  <c r="U203" i="35"/>
  <c r="S203" i="35"/>
  <c r="Q203" i="35"/>
  <c r="O203" i="35"/>
  <c r="M203" i="35"/>
  <c r="K203" i="35"/>
  <c r="I203" i="35"/>
  <c r="G203" i="35"/>
  <c r="E203" i="35"/>
  <c r="AQ202" i="35"/>
  <c r="AO202" i="35"/>
  <c r="AM202" i="35"/>
  <c r="AK202" i="35"/>
  <c r="AI202" i="35"/>
  <c r="AG202" i="35"/>
  <c r="AE202" i="35"/>
  <c r="AC202" i="35"/>
  <c r="AA202" i="35"/>
  <c r="Y202" i="35"/>
  <c r="W202" i="35"/>
  <c r="U202" i="35"/>
  <c r="S202" i="35"/>
  <c r="Q202" i="35"/>
  <c r="O202" i="35"/>
  <c r="M202" i="35"/>
  <c r="K202" i="35"/>
  <c r="I202" i="35"/>
  <c r="G202" i="35"/>
  <c r="E202" i="35"/>
  <c r="AQ201" i="35"/>
  <c r="AO201" i="35"/>
  <c r="AM201" i="35"/>
  <c r="AK201" i="35"/>
  <c r="AI201" i="35"/>
  <c r="AG201" i="35"/>
  <c r="AE201" i="35"/>
  <c r="AC201" i="35"/>
  <c r="AA201" i="35"/>
  <c r="Y201" i="35"/>
  <c r="W201" i="35"/>
  <c r="U201" i="35"/>
  <c r="S201" i="35"/>
  <c r="Q201" i="35"/>
  <c r="O201" i="35"/>
  <c r="M201" i="35"/>
  <c r="K201" i="35"/>
  <c r="I201" i="35"/>
  <c r="G201" i="35"/>
  <c r="E201" i="35"/>
  <c r="AQ200" i="35"/>
  <c r="AO200" i="35"/>
  <c r="AM200" i="35"/>
  <c r="AK200" i="35"/>
  <c r="AI200" i="35"/>
  <c r="AG200" i="35"/>
  <c r="AE200" i="35"/>
  <c r="AC200" i="35"/>
  <c r="AA200" i="35"/>
  <c r="Y200" i="35"/>
  <c r="W200" i="35"/>
  <c r="U200" i="35"/>
  <c r="S200" i="35"/>
  <c r="Q200" i="35"/>
  <c r="O200" i="35"/>
  <c r="M200" i="35"/>
  <c r="K200" i="35"/>
  <c r="I200" i="35"/>
  <c r="G200" i="35"/>
  <c r="E200" i="35"/>
  <c r="AQ199" i="35"/>
  <c r="AO199" i="35"/>
  <c r="AM199" i="35"/>
  <c r="AK199" i="35"/>
  <c r="AI199" i="35"/>
  <c r="AG199" i="35"/>
  <c r="AE199" i="35"/>
  <c r="AC199" i="35"/>
  <c r="AA199" i="35"/>
  <c r="Y199" i="35"/>
  <c r="W199" i="35"/>
  <c r="U199" i="35"/>
  <c r="S199" i="35"/>
  <c r="Q199" i="35"/>
  <c r="O199" i="35"/>
  <c r="M199" i="35"/>
  <c r="K199" i="35"/>
  <c r="I199" i="35"/>
  <c r="G199" i="35"/>
  <c r="E199" i="35"/>
  <c r="AQ198" i="35"/>
  <c r="AO198" i="35"/>
  <c r="AM198" i="35"/>
  <c r="AK198" i="35"/>
  <c r="AI198" i="35"/>
  <c r="AG198" i="35"/>
  <c r="AE198" i="35"/>
  <c r="AC198" i="35"/>
  <c r="AA198" i="35"/>
  <c r="Y198" i="35"/>
  <c r="W198" i="35"/>
  <c r="U198" i="35"/>
  <c r="S198" i="35"/>
  <c r="Q198" i="35"/>
  <c r="O198" i="35"/>
  <c r="M198" i="35"/>
  <c r="K198" i="35"/>
  <c r="I198" i="35"/>
  <c r="G198" i="35"/>
  <c r="E198" i="35"/>
  <c r="AQ197" i="35"/>
  <c r="AO197" i="35"/>
  <c r="AM197" i="35"/>
  <c r="AK197" i="35"/>
  <c r="AI197" i="35"/>
  <c r="AG197" i="35"/>
  <c r="AE197" i="35"/>
  <c r="AC197" i="35"/>
  <c r="AA197" i="35"/>
  <c r="Y197" i="35"/>
  <c r="W197" i="35"/>
  <c r="U197" i="35"/>
  <c r="S197" i="35"/>
  <c r="Q197" i="35"/>
  <c r="O197" i="35"/>
  <c r="M197" i="35"/>
  <c r="K197" i="35"/>
  <c r="I197" i="35"/>
  <c r="G197" i="35"/>
  <c r="E197" i="35"/>
  <c r="AQ196" i="35"/>
  <c r="AO196" i="35"/>
  <c r="AM196" i="35"/>
  <c r="AK196" i="35"/>
  <c r="AI196" i="35"/>
  <c r="AG196" i="35"/>
  <c r="AE196" i="35"/>
  <c r="AC196" i="35"/>
  <c r="AA196" i="35"/>
  <c r="Y196" i="35"/>
  <c r="W196" i="35"/>
  <c r="U196" i="35"/>
  <c r="S196" i="35"/>
  <c r="Q196" i="35"/>
  <c r="O196" i="35"/>
  <c r="M196" i="35"/>
  <c r="K196" i="35"/>
  <c r="I196" i="35"/>
  <c r="G196" i="35"/>
  <c r="E196" i="35"/>
  <c r="AQ195" i="35"/>
  <c r="AO195" i="35"/>
  <c r="AM195" i="35"/>
  <c r="AK195" i="35"/>
  <c r="AI195" i="35"/>
  <c r="AG195" i="35"/>
  <c r="AE195" i="35"/>
  <c r="AC195" i="35"/>
  <c r="AA195" i="35"/>
  <c r="Y195" i="35"/>
  <c r="W195" i="35"/>
  <c r="U195" i="35"/>
  <c r="S195" i="35"/>
  <c r="Q195" i="35"/>
  <c r="O195" i="35"/>
  <c r="M195" i="35"/>
  <c r="K195" i="35"/>
  <c r="I195" i="35"/>
  <c r="G195" i="35"/>
  <c r="E195" i="35"/>
  <c r="AQ194" i="35"/>
  <c r="AO194" i="35"/>
  <c r="AM194" i="35"/>
  <c r="AK194" i="35"/>
  <c r="AI194" i="35"/>
  <c r="AG194" i="35"/>
  <c r="AE194" i="35"/>
  <c r="AC194" i="35"/>
  <c r="AA194" i="35"/>
  <c r="Y194" i="35"/>
  <c r="W194" i="35"/>
  <c r="U194" i="35"/>
  <c r="S194" i="35"/>
  <c r="Q194" i="35"/>
  <c r="O194" i="35"/>
  <c r="M194" i="35"/>
  <c r="K194" i="35"/>
  <c r="I194" i="35"/>
  <c r="G194" i="35"/>
  <c r="E194" i="35"/>
  <c r="AQ193" i="35"/>
  <c r="AO193" i="35"/>
  <c r="AM193" i="35"/>
  <c r="AK193" i="35"/>
  <c r="AI193" i="35"/>
  <c r="AG193" i="35"/>
  <c r="AE193" i="35"/>
  <c r="AC193" i="35"/>
  <c r="AA193" i="35"/>
  <c r="Y193" i="35"/>
  <c r="W193" i="35"/>
  <c r="U193" i="35"/>
  <c r="S193" i="35"/>
  <c r="Q193" i="35"/>
  <c r="O193" i="35"/>
  <c r="M193" i="35"/>
  <c r="K193" i="35"/>
  <c r="I193" i="35"/>
  <c r="G193" i="35"/>
  <c r="E193" i="35"/>
  <c r="AQ192" i="35"/>
  <c r="AO192" i="35"/>
  <c r="AM192" i="35"/>
  <c r="AK192" i="35"/>
  <c r="AI192" i="35"/>
  <c r="AG192" i="35"/>
  <c r="AE192" i="35"/>
  <c r="AC192" i="35"/>
  <c r="AA192" i="35"/>
  <c r="Y192" i="35"/>
  <c r="W192" i="35"/>
  <c r="U192" i="35"/>
  <c r="S192" i="35"/>
  <c r="Q192" i="35"/>
  <c r="O192" i="35"/>
  <c r="M192" i="35"/>
  <c r="K192" i="35"/>
  <c r="I192" i="35"/>
  <c r="G192" i="35"/>
  <c r="E192" i="35"/>
  <c r="AQ191" i="35"/>
  <c r="AO191" i="35"/>
  <c r="AM191" i="35"/>
  <c r="AK191" i="35"/>
  <c r="AI191" i="35"/>
  <c r="AG191" i="35"/>
  <c r="AE191" i="35"/>
  <c r="AC191" i="35"/>
  <c r="AA191" i="35"/>
  <c r="Y191" i="35"/>
  <c r="W191" i="35"/>
  <c r="U191" i="35"/>
  <c r="S191" i="35"/>
  <c r="Q191" i="35"/>
  <c r="O191" i="35"/>
  <c r="M191" i="35"/>
  <c r="K191" i="35"/>
  <c r="I191" i="35"/>
  <c r="G191" i="35"/>
  <c r="E191" i="35"/>
  <c r="AQ190" i="35"/>
  <c r="AO190" i="35"/>
  <c r="AM190" i="35"/>
  <c r="AK190" i="35"/>
  <c r="AI190" i="35"/>
  <c r="AG190" i="35"/>
  <c r="AE190" i="35"/>
  <c r="AC190" i="35"/>
  <c r="AA190" i="35"/>
  <c r="Y190" i="35"/>
  <c r="W190" i="35"/>
  <c r="U190" i="35"/>
  <c r="S190" i="35"/>
  <c r="Q190" i="35"/>
  <c r="O190" i="35"/>
  <c r="M190" i="35"/>
  <c r="K190" i="35"/>
  <c r="I190" i="35"/>
  <c r="G190" i="35"/>
  <c r="E190" i="35"/>
  <c r="AQ189" i="35"/>
  <c r="AO189" i="35"/>
  <c r="AM189" i="35"/>
  <c r="AK189" i="35"/>
  <c r="AI189" i="35"/>
  <c r="AG189" i="35"/>
  <c r="AE189" i="35"/>
  <c r="AC189" i="35"/>
  <c r="AA189" i="35"/>
  <c r="Y189" i="35"/>
  <c r="W189" i="35"/>
  <c r="U189" i="35"/>
  <c r="S189" i="35"/>
  <c r="Q189" i="35"/>
  <c r="O189" i="35"/>
  <c r="M189" i="35"/>
  <c r="K189" i="35"/>
  <c r="I189" i="35"/>
  <c r="G189" i="35"/>
  <c r="E189" i="35"/>
  <c r="AQ188" i="35"/>
  <c r="AO188" i="35"/>
  <c r="AM188" i="35"/>
  <c r="AK188" i="35"/>
  <c r="AI188" i="35"/>
  <c r="AG188" i="35"/>
  <c r="AE188" i="35"/>
  <c r="AC188" i="35"/>
  <c r="AA188" i="35"/>
  <c r="Y188" i="35"/>
  <c r="W188" i="35"/>
  <c r="U188" i="35"/>
  <c r="S188" i="35"/>
  <c r="Q188" i="35"/>
  <c r="O188" i="35"/>
  <c r="M188" i="35"/>
  <c r="K188" i="35"/>
  <c r="I188" i="35"/>
  <c r="G188" i="35"/>
  <c r="E188" i="35"/>
  <c r="AQ187" i="35"/>
  <c r="AO187" i="35"/>
  <c r="AM187" i="35"/>
  <c r="AK187" i="35"/>
  <c r="AI187" i="35"/>
  <c r="AG187" i="35"/>
  <c r="AE187" i="35"/>
  <c r="AC187" i="35"/>
  <c r="AA187" i="35"/>
  <c r="Y187" i="35"/>
  <c r="W187" i="35"/>
  <c r="U187" i="35"/>
  <c r="S187" i="35"/>
  <c r="Q187" i="35"/>
  <c r="O187" i="35"/>
  <c r="M187" i="35"/>
  <c r="K187" i="35"/>
  <c r="I187" i="35"/>
  <c r="G187" i="35"/>
  <c r="E187" i="35"/>
  <c r="AQ186" i="35"/>
  <c r="AO186" i="35"/>
  <c r="AM186" i="35"/>
  <c r="AK186" i="35"/>
  <c r="AI186" i="35"/>
  <c r="AG186" i="35"/>
  <c r="AE186" i="35"/>
  <c r="AC186" i="35"/>
  <c r="AA186" i="35"/>
  <c r="Y186" i="35"/>
  <c r="W186" i="35"/>
  <c r="U186" i="35"/>
  <c r="S186" i="35"/>
  <c r="Q186" i="35"/>
  <c r="O186" i="35"/>
  <c r="M186" i="35"/>
  <c r="K186" i="35"/>
  <c r="I186" i="35"/>
  <c r="G186" i="35"/>
  <c r="E186" i="35"/>
  <c r="AQ185" i="35"/>
  <c r="AO185" i="35"/>
  <c r="AM185" i="35"/>
  <c r="AK185" i="35"/>
  <c r="AI185" i="35"/>
  <c r="AG185" i="35"/>
  <c r="AE185" i="35"/>
  <c r="AC185" i="35"/>
  <c r="AA185" i="35"/>
  <c r="Y185" i="35"/>
  <c r="W185" i="35"/>
  <c r="U185" i="35"/>
  <c r="S185" i="35"/>
  <c r="Q185" i="35"/>
  <c r="O185" i="35"/>
  <c r="M185" i="35"/>
  <c r="K185" i="35"/>
  <c r="I185" i="35"/>
  <c r="G185" i="35"/>
  <c r="E185" i="35"/>
  <c r="AQ184" i="35"/>
  <c r="AO184" i="35"/>
  <c r="AM184" i="35"/>
  <c r="AK184" i="35"/>
  <c r="AI184" i="35"/>
  <c r="AG184" i="35"/>
  <c r="AE184" i="35"/>
  <c r="AC184" i="35"/>
  <c r="AA184" i="35"/>
  <c r="Y184" i="35"/>
  <c r="W184" i="35"/>
  <c r="U184" i="35"/>
  <c r="S184" i="35"/>
  <c r="Q184" i="35"/>
  <c r="O184" i="35"/>
  <c r="M184" i="35"/>
  <c r="K184" i="35"/>
  <c r="I184" i="35"/>
  <c r="G184" i="35"/>
  <c r="E184" i="35"/>
  <c r="AQ183" i="35"/>
  <c r="AO183" i="35"/>
  <c r="AM183" i="35"/>
  <c r="AK183" i="35"/>
  <c r="AI183" i="35"/>
  <c r="AG183" i="35"/>
  <c r="AE183" i="35"/>
  <c r="AC183" i="35"/>
  <c r="AA183" i="35"/>
  <c r="Y183" i="35"/>
  <c r="W183" i="35"/>
  <c r="U183" i="35"/>
  <c r="S183" i="35"/>
  <c r="Q183" i="35"/>
  <c r="O183" i="35"/>
  <c r="M183" i="35"/>
  <c r="K183" i="35"/>
  <c r="I183" i="35"/>
  <c r="G183" i="35"/>
  <c r="E183" i="35"/>
  <c r="AQ182" i="35"/>
  <c r="AO182" i="35"/>
  <c r="AM182" i="35"/>
  <c r="AK182" i="35"/>
  <c r="AI182" i="35"/>
  <c r="AG182" i="35"/>
  <c r="AE182" i="35"/>
  <c r="AC182" i="35"/>
  <c r="AA182" i="35"/>
  <c r="Y182" i="35"/>
  <c r="W182" i="35"/>
  <c r="U182" i="35"/>
  <c r="S182" i="35"/>
  <c r="Q182" i="35"/>
  <c r="O182" i="35"/>
  <c r="M182" i="35"/>
  <c r="K182" i="35"/>
  <c r="I182" i="35"/>
  <c r="G182" i="35"/>
  <c r="E182" i="35"/>
  <c r="AQ181" i="35"/>
  <c r="AO181" i="35"/>
  <c r="AM181" i="35"/>
  <c r="AK181" i="35"/>
  <c r="AI181" i="35"/>
  <c r="AG181" i="35"/>
  <c r="AE181" i="35"/>
  <c r="AC181" i="35"/>
  <c r="AA181" i="35"/>
  <c r="Y181" i="35"/>
  <c r="W181" i="35"/>
  <c r="U181" i="35"/>
  <c r="S181" i="35"/>
  <c r="Q181" i="35"/>
  <c r="O181" i="35"/>
  <c r="M181" i="35"/>
  <c r="K181" i="35"/>
  <c r="I181" i="35"/>
  <c r="G181" i="35"/>
  <c r="E181" i="35"/>
  <c r="AQ180" i="35"/>
  <c r="AO180" i="35"/>
  <c r="AM180" i="35"/>
  <c r="AK180" i="35"/>
  <c r="AI180" i="35"/>
  <c r="AG180" i="35"/>
  <c r="AE180" i="35"/>
  <c r="AC180" i="35"/>
  <c r="AA180" i="35"/>
  <c r="Y180" i="35"/>
  <c r="W180" i="35"/>
  <c r="U180" i="35"/>
  <c r="S180" i="35"/>
  <c r="Q180" i="35"/>
  <c r="O180" i="35"/>
  <c r="M180" i="35"/>
  <c r="K180" i="35"/>
  <c r="I180" i="35"/>
  <c r="G180" i="35"/>
  <c r="E180" i="35"/>
  <c r="AQ179" i="35"/>
  <c r="AO179" i="35"/>
  <c r="AM179" i="35"/>
  <c r="AK179" i="35"/>
  <c r="AI179" i="35"/>
  <c r="AG179" i="35"/>
  <c r="AE179" i="35"/>
  <c r="AC179" i="35"/>
  <c r="AA179" i="35"/>
  <c r="Y179" i="35"/>
  <c r="W179" i="35"/>
  <c r="U179" i="35"/>
  <c r="S179" i="35"/>
  <c r="Q179" i="35"/>
  <c r="O179" i="35"/>
  <c r="M179" i="35"/>
  <c r="K179" i="35"/>
  <c r="I179" i="35"/>
  <c r="G179" i="35"/>
  <c r="E179" i="35"/>
  <c r="AQ178" i="35"/>
  <c r="AO178" i="35"/>
  <c r="AM178" i="35"/>
  <c r="AK178" i="35"/>
  <c r="AI178" i="35"/>
  <c r="AG178" i="35"/>
  <c r="AE178" i="35"/>
  <c r="AC178" i="35"/>
  <c r="AA178" i="35"/>
  <c r="Y178" i="35"/>
  <c r="W178" i="35"/>
  <c r="U178" i="35"/>
  <c r="S178" i="35"/>
  <c r="Q178" i="35"/>
  <c r="O178" i="35"/>
  <c r="M178" i="35"/>
  <c r="K178" i="35"/>
  <c r="I178" i="35"/>
  <c r="G178" i="35"/>
  <c r="E178" i="35"/>
  <c r="AQ177" i="35"/>
  <c r="AO177" i="35"/>
  <c r="AM177" i="35"/>
  <c r="AK177" i="35"/>
  <c r="AI177" i="35"/>
  <c r="AG177" i="35"/>
  <c r="AE177" i="35"/>
  <c r="AC177" i="35"/>
  <c r="AA177" i="35"/>
  <c r="Y177" i="35"/>
  <c r="W177" i="35"/>
  <c r="U177" i="35"/>
  <c r="S177" i="35"/>
  <c r="Q177" i="35"/>
  <c r="O177" i="35"/>
  <c r="M177" i="35"/>
  <c r="K177" i="35"/>
  <c r="I177" i="35"/>
  <c r="G177" i="35"/>
  <c r="E177" i="35"/>
  <c r="AQ176" i="35"/>
  <c r="AO176" i="35"/>
  <c r="AM176" i="35"/>
  <c r="AK176" i="35"/>
  <c r="AI176" i="35"/>
  <c r="AG176" i="35"/>
  <c r="AE176" i="35"/>
  <c r="AC176" i="35"/>
  <c r="AA176" i="35"/>
  <c r="Y176" i="35"/>
  <c r="W176" i="35"/>
  <c r="U176" i="35"/>
  <c r="S176" i="35"/>
  <c r="Q176" i="35"/>
  <c r="O176" i="35"/>
  <c r="M176" i="35"/>
  <c r="K176" i="35"/>
  <c r="I176" i="35"/>
  <c r="G176" i="35"/>
  <c r="E176" i="35"/>
  <c r="AQ175" i="35"/>
  <c r="AO175" i="35"/>
  <c r="AM175" i="35"/>
  <c r="AK175" i="35"/>
  <c r="AI175" i="35"/>
  <c r="AG175" i="35"/>
  <c r="AE175" i="35"/>
  <c r="AC175" i="35"/>
  <c r="AA175" i="35"/>
  <c r="Y175" i="35"/>
  <c r="W175" i="35"/>
  <c r="U175" i="35"/>
  <c r="S175" i="35"/>
  <c r="Q175" i="35"/>
  <c r="O175" i="35"/>
  <c r="M175" i="35"/>
  <c r="K175" i="35"/>
  <c r="I175" i="35"/>
  <c r="G175" i="35"/>
  <c r="E175" i="35"/>
  <c r="AQ174" i="35"/>
  <c r="AO174" i="35"/>
  <c r="AM174" i="35"/>
  <c r="AK174" i="35"/>
  <c r="AI174" i="35"/>
  <c r="AG174" i="35"/>
  <c r="AE174" i="35"/>
  <c r="AC174" i="35"/>
  <c r="AA174" i="35"/>
  <c r="Y174" i="35"/>
  <c r="W174" i="35"/>
  <c r="U174" i="35"/>
  <c r="S174" i="35"/>
  <c r="Q174" i="35"/>
  <c r="O174" i="35"/>
  <c r="M174" i="35"/>
  <c r="K174" i="35"/>
  <c r="I174" i="35"/>
  <c r="G174" i="35"/>
  <c r="E174" i="35"/>
  <c r="AQ173" i="35"/>
  <c r="AO173" i="35"/>
  <c r="AM173" i="35"/>
  <c r="AK173" i="35"/>
  <c r="AI173" i="35"/>
  <c r="AG173" i="35"/>
  <c r="AE173" i="35"/>
  <c r="AC173" i="35"/>
  <c r="AA173" i="35"/>
  <c r="Y173" i="35"/>
  <c r="W173" i="35"/>
  <c r="U173" i="35"/>
  <c r="S173" i="35"/>
  <c r="Q173" i="35"/>
  <c r="O173" i="35"/>
  <c r="M173" i="35"/>
  <c r="K173" i="35"/>
  <c r="I173" i="35"/>
  <c r="G173" i="35"/>
  <c r="E173" i="35"/>
  <c r="AQ172" i="35"/>
  <c r="AO172" i="35"/>
  <c r="AM172" i="35"/>
  <c r="AK172" i="35"/>
  <c r="AI172" i="35"/>
  <c r="AG172" i="35"/>
  <c r="AE172" i="35"/>
  <c r="AC172" i="35"/>
  <c r="AA172" i="35"/>
  <c r="Y172" i="35"/>
  <c r="W172" i="35"/>
  <c r="U172" i="35"/>
  <c r="S172" i="35"/>
  <c r="Q172" i="35"/>
  <c r="O172" i="35"/>
  <c r="M172" i="35"/>
  <c r="K172" i="35"/>
  <c r="I172" i="35"/>
  <c r="G172" i="35"/>
  <c r="E172" i="35"/>
  <c r="AQ171" i="35"/>
  <c r="AO171" i="35"/>
  <c r="AM171" i="35"/>
  <c r="AK171" i="35"/>
  <c r="AI171" i="35"/>
  <c r="AG171" i="35"/>
  <c r="AE171" i="35"/>
  <c r="AC171" i="35"/>
  <c r="AA171" i="35"/>
  <c r="Y171" i="35"/>
  <c r="W171" i="35"/>
  <c r="U171" i="35"/>
  <c r="S171" i="35"/>
  <c r="Q171" i="35"/>
  <c r="O171" i="35"/>
  <c r="M171" i="35"/>
  <c r="K171" i="35"/>
  <c r="I171" i="35"/>
  <c r="G171" i="35"/>
  <c r="E171" i="35"/>
  <c r="AQ170" i="35"/>
  <c r="AO170" i="35"/>
  <c r="AM170" i="35"/>
  <c r="AK170" i="35"/>
  <c r="AI170" i="35"/>
  <c r="AG170" i="35"/>
  <c r="AE170" i="35"/>
  <c r="AC170" i="35"/>
  <c r="AA170" i="35"/>
  <c r="Y170" i="35"/>
  <c r="W170" i="35"/>
  <c r="U170" i="35"/>
  <c r="S170" i="35"/>
  <c r="Q170" i="35"/>
  <c r="O170" i="35"/>
  <c r="M170" i="35"/>
  <c r="K170" i="35"/>
  <c r="I170" i="35"/>
  <c r="G170" i="35"/>
  <c r="E170" i="35"/>
  <c r="AQ169" i="35"/>
  <c r="AO169" i="35"/>
  <c r="AM169" i="35"/>
  <c r="AK169" i="35"/>
  <c r="AI169" i="35"/>
  <c r="AG169" i="35"/>
  <c r="AE169" i="35"/>
  <c r="AC169" i="35"/>
  <c r="AA169" i="35"/>
  <c r="Y169" i="35"/>
  <c r="W169" i="35"/>
  <c r="U169" i="35"/>
  <c r="S169" i="35"/>
  <c r="Q169" i="35"/>
  <c r="O169" i="35"/>
  <c r="M169" i="35"/>
  <c r="K169" i="35"/>
  <c r="I169" i="35"/>
  <c r="G169" i="35"/>
  <c r="E169" i="35"/>
  <c r="AQ168" i="35"/>
  <c r="AO168" i="35"/>
  <c r="AM168" i="35"/>
  <c r="AK168" i="35"/>
  <c r="AI168" i="35"/>
  <c r="AG168" i="35"/>
  <c r="AE168" i="35"/>
  <c r="AC168" i="35"/>
  <c r="AA168" i="35"/>
  <c r="Y168" i="35"/>
  <c r="W168" i="35"/>
  <c r="U168" i="35"/>
  <c r="S168" i="35"/>
  <c r="Q168" i="35"/>
  <c r="O168" i="35"/>
  <c r="M168" i="35"/>
  <c r="K168" i="35"/>
  <c r="I168" i="35"/>
  <c r="G168" i="35"/>
  <c r="E168" i="35"/>
  <c r="AQ167" i="35"/>
  <c r="AO167" i="35"/>
  <c r="AM167" i="35"/>
  <c r="AK167" i="35"/>
  <c r="AI167" i="35"/>
  <c r="AG167" i="35"/>
  <c r="AE167" i="35"/>
  <c r="AC167" i="35"/>
  <c r="AA167" i="35"/>
  <c r="Y167" i="35"/>
  <c r="W167" i="35"/>
  <c r="U167" i="35"/>
  <c r="S167" i="35"/>
  <c r="Q167" i="35"/>
  <c r="O167" i="35"/>
  <c r="M167" i="35"/>
  <c r="K167" i="35"/>
  <c r="I167" i="35"/>
  <c r="G167" i="35"/>
  <c r="E167" i="35"/>
  <c r="AQ166" i="35"/>
  <c r="AO166" i="35"/>
  <c r="AM166" i="35"/>
  <c r="AK166" i="35"/>
  <c r="AI166" i="35"/>
  <c r="AG166" i="35"/>
  <c r="AE166" i="35"/>
  <c r="AC166" i="35"/>
  <c r="AA166" i="35"/>
  <c r="Y166" i="35"/>
  <c r="W166" i="35"/>
  <c r="U166" i="35"/>
  <c r="S166" i="35"/>
  <c r="Q166" i="35"/>
  <c r="O166" i="35"/>
  <c r="M166" i="35"/>
  <c r="K166" i="35"/>
  <c r="I166" i="35"/>
  <c r="G166" i="35"/>
  <c r="E166" i="35"/>
  <c r="AQ165" i="35"/>
  <c r="AO165" i="35"/>
  <c r="AM165" i="35"/>
  <c r="AK165" i="35"/>
  <c r="AI165" i="35"/>
  <c r="AG165" i="35"/>
  <c r="AE165" i="35"/>
  <c r="AC165" i="35"/>
  <c r="AA165" i="35"/>
  <c r="Y165" i="35"/>
  <c r="W165" i="35"/>
  <c r="U165" i="35"/>
  <c r="S165" i="35"/>
  <c r="Q165" i="35"/>
  <c r="O165" i="35"/>
  <c r="M165" i="35"/>
  <c r="K165" i="35"/>
  <c r="I165" i="35"/>
  <c r="G165" i="35"/>
  <c r="E165" i="35"/>
  <c r="AQ164" i="35"/>
  <c r="AO164" i="35"/>
  <c r="AM164" i="35"/>
  <c r="AK164" i="35"/>
  <c r="AI164" i="35"/>
  <c r="AG164" i="35"/>
  <c r="AE164" i="35"/>
  <c r="AC164" i="35"/>
  <c r="AA164" i="35"/>
  <c r="Y164" i="35"/>
  <c r="W164" i="35"/>
  <c r="U164" i="35"/>
  <c r="S164" i="35"/>
  <c r="Q164" i="35"/>
  <c r="O164" i="35"/>
  <c r="M164" i="35"/>
  <c r="K164" i="35"/>
  <c r="I164" i="35"/>
  <c r="G164" i="35"/>
  <c r="E164" i="35"/>
  <c r="AQ163" i="35"/>
  <c r="AO163" i="35"/>
  <c r="AM163" i="35"/>
  <c r="AK163" i="35"/>
  <c r="AI163" i="35"/>
  <c r="AG163" i="35"/>
  <c r="AE163" i="35"/>
  <c r="AC163" i="35"/>
  <c r="AA163" i="35"/>
  <c r="Y163" i="35"/>
  <c r="W163" i="35"/>
  <c r="U163" i="35"/>
  <c r="S163" i="35"/>
  <c r="Q163" i="35"/>
  <c r="O163" i="35"/>
  <c r="M163" i="35"/>
  <c r="K163" i="35"/>
  <c r="I163" i="35"/>
  <c r="G163" i="35"/>
  <c r="E163" i="35"/>
  <c r="AQ162" i="35"/>
  <c r="AO162" i="35"/>
  <c r="AM162" i="35"/>
  <c r="AK162" i="35"/>
  <c r="AI162" i="35"/>
  <c r="AG162" i="35"/>
  <c r="AE162" i="35"/>
  <c r="AC162" i="35"/>
  <c r="AA162" i="35"/>
  <c r="Y162" i="35"/>
  <c r="W162" i="35"/>
  <c r="U162" i="35"/>
  <c r="S162" i="35"/>
  <c r="Q162" i="35"/>
  <c r="O162" i="35"/>
  <c r="M162" i="35"/>
  <c r="K162" i="35"/>
  <c r="I162" i="35"/>
  <c r="G162" i="35"/>
  <c r="E162" i="35"/>
  <c r="AQ161" i="35"/>
  <c r="AO161" i="35"/>
  <c r="AM161" i="35"/>
  <c r="AK161" i="35"/>
  <c r="AI161" i="35"/>
  <c r="AG161" i="35"/>
  <c r="AE161" i="35"/>
  <c r="AC161" i="35"/>
  <c r="AA161" i="35"/>
  <c r="Y161" i="35"/>
  <c r="W161" i="35"/>
  <c r="U161" i="35"/>
  <c r="S161" i="35"/>
  <c r="Q161" i="35"/>
  <c r="O161" i="35"/>
  <c r="M161" i="35"/>
  <c r="K161" i="35"/>
  <c r="I161" i="35"/>
  <c r="G161" i="35"/>
  <c r="E161" i="35"/>
  <c r="AQ160" i="35"/>
  <c r="AO160" i="35"/>
  <c r="AM160" i="35"/>
  <c r="AK160" i="35"/>
  <c r="AI160" i="35"/>
  <c r="AG160" i="35"/>
  <c r="AE160" i="35"/>
  <c r="AC160" i="35"/>
  <c r="AA160" i="35"/>
  <c r="Y160" i="35"/>
  <c r="W160" i="35"/>
  <c r="U160" i="35"/>
  <c r="S160" i="35"/>
  <c r="Q160" i="35"/>
  <c r="O160" i="35"/>
  <c r="M160" i="35"/>
  <c r="K160" i="35"/>
  <c r="I160" i="35"/>
  <c r="G160" i="35"/>
  <c r="E160" i="35"/>
  <c r="AQ159" i="35"/>
  <c r="AO159" i="35"/>
  <c r="AM159" i="35"/>
  <c r="AK159" i="35"/>
  <c r="AI159" i="35"/>
  <c r="AG159" i="35"/>
  <c r="AE159" i="35"/>
  <c r="AC159" i="35"/>
  <c r="AA159" i="35"/>
  <c r="Y159" i="35"/>
  <c r="W159" i="35"/>
  <c r="U159" i="35"/>
  <c r="S159" i="35"/>
  <c r="Q159" i="35"/>
  <c r="O159" i="35"/>
  <c r="M159" i="35"/>
  <c r="K159" i="35"/>
  <c r="I159" i="35"/>
  <c r="G159" i="35"/>
  <c r="E159" i="35"/>
  <c r="AQ158" i="35"/>
  <c r="AO158" i="35"/>
  <c r="AM158" i="35"/>
  <c r="AK158" i="35"/>
  <c r="AI158" i="35"/>
  <c r="AG158" i="35"/>
  <c r="AE158" i="35"/>
  <c r="AC158" i="35"/>
  <c r="AA158" i="35"/>
  <c r="Y158" i="35"/>
  <c r="W158" i="35"/>
  <c r="U158" i="35"/>
  <c r="S158" i="35"/>
  <c r="Q158" i="35"/>
  <c r="O158" i="35"/>
  <c r="M158" i="35"/>
  <c r="K158" i="35"/>
  <c r="I158" i="35"/>
  <c r="G158" i="35"/>
  <c r="E158" i="35"/>
  <c r="AQ157" i="35"/>
  <c r="AO157" i="35"/>
  <c r="AM157" i="35"/>
  <c r="AK157" i="35"/>
  <c r="AI157" i="35"/>
  <c r="AG157" i="35"/>
  <c r="AE157" i="35"/>
  <c r="AC157" i="35"/>
  <c r="AA157" i="35"/>
  <c r="Y157" i="35"/>
  <c r="W157" i="35"/>
  <c r="U157" i="35"/>
  <c r="S157" i="35"/>
  <c r="Q157" i="35"/>
  <c r="O157" i="35"/>
  <c r="M157" i="35"/>
  <c r="K157" i="35"/>
  <c r="I157" i="35"/>
  <c r="G157" i="35"/>
  <c r="E157" i="35"/>
  <c r="AQ156" i="35"/>
  <c r="AO156" i="35"/>
  <c r="AM156" i="35"/>
  <c r="AK156" i="35"/>
  <c r="AI156" i="35"/>
  <c r="AG156" i="35"/>
  <c r="AE156" i="35"/>
  <c r="AC156" i="35"/>
  <c r="AA156" i="35"/>
  <c r="Y156" i="35"/>
  <c r="W156" i="35"/>
  <c r="U156" i="35"/>
  <c r="S156" i="35"/>
  <c r="Q156" i="35"/>
  <c r="O156" i="35"/>
  <c r="M156" i="35"/>
  <c r="K156" i="35"/>
  <c r="I156" i="35"/>
  <c r="G156" i="35"/>
  <c r="E156" i="35"/>
  <c r="AQ155" i="35"/>
  <c r="AO155" i="35"/>
  <c r="AM155" i="35"/>
  <c r="AK155" i="35"/>
  <c r="AI155" i="35"/>
  <c r="AG155" i="35"/>
  <c r="AE155" i="35"/>
  <c r="AC155" i="35"/>
  <c r="AA155" i="35"/>
  <c r="Y155" i="35"/>
  <c r="W155" i="35"/>
  <c r="U155" i="35"/>
  <c r="S155" i="35"/>
  <c r="Q155" i="35"/>
  <c r="O155" i="35"/>
  <c r="M155" i="35"/>
  <c r="K155" i="35"/>
  <c r="I155" i="35"/>
  <c r="G155" i="35"/>
  <c r="E155" i="35"/>
  <c r="AQ154" i="35"/>
  <c r="AO154" i="35"/>
  <c r="AM154" i="35"/>
  <c r="AK154" i="35"/>
  <c r="AI154" i="35"/>
  <c r="AG154" i="35"/>
  <c r="AE154" i="35"/>
  <c r="AC154" i="35"/>
  <c r="AA154" i="35"/>
  <c r="Y154" i="35"/>
  <c r="W154" i="35"/>
  <c r="U154" i="35"/>
  <c r="S154" i="35"/>
  <c r="Q154" i="35"/>
  <c r="O154" i="35"/>
  <c r="M154" i="35"/>
  <c r="K154" i="35"/>
  <c r="I154" i="35"/>
  <c r="G154" i="35"/>
  <c r="E154" i="35"/>
  <c r="AQ153" i="35"/>
  <c r="AO153" i="35"/>
  <c r="AM153" i="35"/>
  <c r="AK153" i="35"/>
  <c r="AI153" i="35"/>
  <c r="AG153" i="35"/>
  <c r="AE153" i="35"/>
  <c r="AC153" i="35"/>
  <c r="AA153" i="35"/>
  <c r="Y153" i="35"/>
  <c r="W153" i="35"/>
  <c r="U153" i="35"/>
  <c r="S153" i="35"/>
  <c r="Q153" i="35"/>
  <c r="O153" i="35"/>
  <c r="M153" i="35"/>
  <c r="K153" i="35"/>
  <c r="I153" i="35"/>
  <c r="G153" i="35"/>
  <c r="E153" i="35"/>
  <c r="AQ152" i="35"/>
  <c r="AO152" i="35"/>
  <c r="AM152" i="35"/>
  <c r="AK152" i="35"/>
  <c r="AI152" i="35"/>
  <c r="AG152" i="35"/>
  <c r="AE152" i="35"/>
  <c r="AC152" i="35"/>
  <c r="AA152" i="35"/>
  <c r="Y152" i="35"/>
  <c r="W152" i="35"/>
  <c r="U152" i="35"/>
  <c r="S152" i="35"/>
  <c r="Q152" i="35"/>
  <c r="O152" i="35"/>
  <c r="M152" i="35"/>
  <c r="K152" i="35"/>
  <c r="I152" i="35"/>
  <c r="G152" i="35"/>
  <c r="E152" i="35"/>
  <c r="AQ151" i="35"/>
  <c r="AO151" i="35"/>
  <c r="AM151" i="35"/>
  <c r="AK151" i="35"/>
  <c r="AI151" i="35"/>
  <c r="AG151" i="35"/>
  <c r="AE151" i="35"/>
  <c r="AC151" i="35"/>
  <c r="AA151" i="35"/>
  <c r="Y151" i="35"/>
  <c r="W151" i="35"/>
  <c r="U151" i="35"/>
  <c r="S151" i="35"/>
  <c r="Q151" i="35"/>
  <c r="O151" i="35"/>
  <c r="M151" i="35"/>
  <c r="K151" i="35"/>
  <c r="I151" i="35"/>
  <c r="G151" i="35"/>
  <c r="E151" i="35"/>
  <c r="AQ150" i="35"/>
  <c r="AO150" i="35"/>
  <c r="AM150" i="35"/>
  <c r="AK150" i="35"/>
  <c r="AI150" i="35"/>
  <c r="AG150" i="35"/>
  <c r="AE150" i="35"/>
  <c r="AC150" i="35"/>
  <c r="AA150" i="35"/>
  <c r="Y150" i="35"/>
  <c r="W150" i="35"/>
  <c r="U150" i="35"/>
  <c r="S150" i="35"/>
  <c r="Q150" i="35"/>
  <c r="O150" i="35"/>
  <c r="M150" i="35"/>
  <c r="K150" i="35"/>
  <c r="I150" i="35"/>
  <c r="G150" i="35"/>
  <c r="E150" i="35"/>
  <c r="AQ149" i="35"/>
  <c r="AO149" i="35"/>
  <c r="AM149" i="35"/>
  <c r="AK149" i="35"/>
  <c r="AI149" i="35"/>
  <c r="AG149" i="35"/>
  <c r="AE149" i="35"/>
  <c r="AC149" i="35"/>
  <c r="AA149" i="35"/>
  <c r="Y149" i="35"/>
  <c r="W149" i="35"/>
  <c r="U149" i="35"/>
  <c r="S149" i="35"/>
  <c r="Q149" i="35"/>
  <c r="O149" i="35"/>
  <c r="M149" i="35"/>
  <c r="K149" i="35"/>
  <c r="I149" i="35"/>
  <c r="G149" i="35"/>
  <c r="E149" i="35"/>
  <c r="AQ148" i="35"/>
  <c r="AO148" i="35"/>
  <c r="AM148" i="35"/>
  <c r="AK148" i="35"/>
  <c r="AI148" i="35"/>
  <c r="AG148" i="35"/>
  <c r="AE148" i="35"/>
  <c r="AC148" i="35"/>
  <c r="AA148" i="35"/>
  <c r="Y148" i="35"/>
  <c r="W148" i="35"/>
  <c r="U148" i="35"/>
  <c r="S148" i="35"/>
  <c r="Q148" i="35"/>
  <c r="O148" i="35"/>
  <c r="M148" i="35"/>
  <c r="K148" i="35"/>
  <c r="I148" i="35"/>
  <c r="G148" i="35"/>
  <c r="E148" i="35"/>
  <c r="AQ147" i="35"/>
  <c r="AO147" i="35"/>
  <c r="AM147" i="35"/>
  <c r="AK147" i="35"/>
  <c r="AI147" i="35"/>
  <c r="AG147" i="35"/>
  <c r="AE147" i="35"/>
  <c r="AC147" i="35"/>
  <c r="AA147" i="35"/>
  <c r="Y147" i="35"/>
  <c r="W147" i="35"/>
  <c r="U147" i="35"/>
  <c r="S147" i="35"/>
  <c r="Q147" i="35"/>
  <c r="O147" i="35"/>
  <c r="M147" i="35"/>
  <c r="K147" i="35"/>
  <c r="I147" i="35"/>
  <c r="G147" i="35"/>
  <c r="E147" i="35"/>
  <c r="AQ146" i="35"/>
  <c r="AO146" i="35"/>
  <c r="AM146" i="35"/>
  <c r="AK146" i="35"/>
  <c r="AI146" i="35"/>
  <c r="AG146" i="35"/>
  <c r="AE146" i="35"/>
  <c r="AC146" i="35"/>
  <c r="AA146" i="35"/>
  <c r="Y146" i="35"/>
  <c r="W146" i="35"/>
  <c r="U146" i="35"/>
  <c r="S146" i="35"/>
  <c r="Q146" i="35"/>
  <c r="O146" i="35"/>
  <c r="M146" i="35"/>
  <c r="K146" i="35"/>
  <c r="I146" i="35"/>
  <c r="G146" i="35"/>
  <c r="E146" i="35"/>
  <c r="AQ145" i="35"/>
  <c r="AO145" i="35"/>
  <c r="AM145" i="35"/>
  <c r="AK145" i="35"/>
  <c r="AI145" i="35"/>
  <c r="AG145" i="35"/>
  <c r="AE145" i="35"/>
  <c r="AC145" i="35"/>
  <c r="AA145" i="35"/>
  <c r="Y145" i="35"/>
  <c r="W145" i="35"/>
  <c r="U145" i="35"/>
  <c r="S145" i="35"/>
  <c r="Q145" i="35"/>
  <c r="O145" i="35"/>
  <c r="M145" i="35"/>
  <c r="K145" i="35"/>
  <c r="I145" i="35"/>
  <c r="G145" i="35"/>
  <c r="E145" i="35"/>
  <c r="AQ144" i="35"/>
  <c r="AO144" i="35"/>
  <c r="AM144" i="35"/>
  <c r="AK144" i="35"/>
  <c r="AI144" i="35"/>
  <c r="AG144" i="35"/>
  <c r="AE144" i="35"/>
  <c r="AC144" i="35"/>
  <c r="AA144" i="35"/>
  <c r="Y144" i="35"/>
  <c r="W144" i="35"/>
  <c r="U144" i="35"/>
  <c r="S144" i="35"/>
  <c r="Q144" i="35"/>
  <c r="O144" i="35"/>
  <c r="M144" i="35"/>
  <c r="K144" i="35"/>
  <c r="I144" i="35"/>
  <c r="G144" i="35"/>
  <c r="E144" i="35"/>
  <c r="AQ143" i="35"/>
  <c r="AO143" i="35"/>
  <c r="AM143" i="35"/>
  <c r="AK143" i="35"/>
  <c r="AI143" i="35"/>
  <c r="AG143" i="35"/>
  <c r="AE143" i="35"/>
  <c r="AC143" i="35"/>
  <c r="AA143" i="35"/>
  <c r="Y143" i="35"/>
  <c r="W143" i="35"/>
  <c r="U143" i="35"/>
  <c r="S143" i="35"/>
  <c r="Q143" i="35"/>
  <c r="O143" i="35"/>
  <c r="M143" i="35"/>
  <c r="K143" i="35"/>
  <c r="I143" i="35"/>
  <c r="G143" i="35"/>
  <c r="E143" i="35"/>
  <c r="AQ142" i="35"/>
  <c r="AO142" i="35"/>
  <c r="AM142" i="35"/>
  <c r="AK142" i="35"/>
  <c r="AI142" i="35"/>
  <c r="AG142" i="35"/>
  <c r="AE142" i="35"/>
  <c r="AC142" i="35"/>
  <c r="AA142" i="35"/>
  <c r="Y142" i="35"/>
  <c r="W142" i="35"/>
  <c r="U142" i="35"/>
  <c r="S142" i="35"/>
  <c r="Q142" i="35"/>
  <c r="O142" i="35"/>
  <c r="M142" i="35"/>
  <c r="K142" i="35"/>
  <c r="I142" i="35"/>
  <c r="G142" i="35"/>
  <c r="E142" i="35"/>
  <c r="AQ141" i="35"/>
  <c r="AO141" i="35"/>
  <c r="AM141" i="35"/>
  <c r="AK141" i="35"/>
  <c r="AI141" i="35"/>
  <c r="AG141" i="35"/>
  <c r="AE141" i="35"/>
  <c r="AC141" i="35"/>
  <c r="AA141" i="35"/>
  <c r="Y141" i="35"/>
  <c r="W141" i="35"/>
  <c r="U141" i="35"/>
  <c r="S141" i="35"/>
  <c r="Q141" i="35"/>
  <c r="O141" i="35"/>
  <c r="M141" i="35"/>
  <c r="K141" i="35"/>
  <c r="I141" i="35"/>
  <c r="G141" i="35"/>
  <c r="E141" i="35"/>
  <c r="AQ140" i="35"/>
  <c r="AO140" i="35"/>
  <c r="AM140" i="35"/>
  <c r="AK140" i="35"/>
  <c r="AI140" i="35"/>
  <c r="AG140" i="35"/>
  <c r="AE140" i="35"/>
  <c r="AC140" i="35"/>
  <c r="AA140" i="35"/>
  <c r="Y140" i="35"/>
  <c r="W140" i="35"/>
  <c r="U140" i="35"/>
  <c r="S140" i="35"/>
  <c r="Q140" i="35"/>
  <c r="O140" i="35"/>
  <c r="M140" i="35"/>
  <c r="K140" i="35"/>
  <c r="I140" i="35"/>
  <c r="G140" i="35"/>
  <c r="E140" i="35"/>
  <c r="AQ139" i="35"/>
  <c r="AO139" i="35"/>
  <c r="AM139" i="35"/>
  <c r="AK139" i="35"/>
  <c r="AI139" i="35"/>
  <c r="AG139" i="35"/>
  <c r="AE139" i="35"/>
  <c r="AC139" i="35"/>
  <c r="AA139" i="35"/>
  <c r="Y139" i="35"/>
  <c r="W139" i="35"/>
  <c r="U139" i="35"/>
  <c r="S139" i="35"/>
  <c r="Q139" i="35"/>
  <c r="O139" i="35"/>
  <c r="M139" i="35"/>
  <c r="K139" i="35"/>
  <c r="I139" i="35"/>
  <c r="G139" i="35"/>
  <c r="E139" i="35"/>
  <c r="AQ138" i="35"/>
  <c r="AO138" i="35"/>
  <c r="AM138" i="35"/>
  <c r="AK138" i="35"/>
  <c r="AI138" i="35"/>
  <c r="AG138" i="35"/>
  <c r="AE138" i="35"/>
  <c r="AC138" i="35"/>
  <c r="AA138" i="35"/>
  <c r="Y138" i="35"/>
  <c r="W138" i="35"/>
  <c r="U138" i="35"/>
  <c r="S138" i="35"/>
  <c r="Q138" i="35"/>
  <c r="O138" i="35"/>
  <c r="M138" i="35"/>
  <c r="K138" i="35"/>
  <c r="I138" i="35"/>
  <c r="G138" i="35"/>
  <c r="E138" i="35"/>
  <c r="AQ137" i="35"/>
  <c r="AO137" i="35"/>
  <c r="AM137" i="35"/>
  <c r="AK137" i="35"/>
  <c r="AI137" i="35"/>
  <c r="AG137" i="35"/>
  <c r="AE137" i="35"/>
  <c r="AC137" i="35"/>
  <c r="AA137" i="35"/>
  <c r="Y137" i="35"/>
  <c r="W137" i="35"/>
  <c r="U137" i="35"/>
  <c r="S137" i="35"/>
  <c r="Q137" i="35"/>
  <c r="O137" i="35"/>
  <c r="M137" i="35"/>
  <c r="K137" i="35"/>
  <c r="I137" i="35"/>
  <c r="G137" i="35"/>
  <c r="E137" i="35"/>
  <c r="AQ136" i="35"/>
  <c r="AO136" i="35"/>
  <c r="AM136" i="35"/>
  <c r="AK136" i="35"/>
  <c r="AI136" i="35"/>
  <c r="AG136" i="35"/>
  <c r="AE136" i="35"/>
  <c r="AC136" i="35"/>
  <c r="AA136" i="35"/>
  <c r="Y136" i="35"/>
  <c r="W136" i="35"/>
  <c r="U136" i="35"/>
  <c r="S136" i="35"/>
  <c r="Q136" i="35"/>
  <c r="O136" i="35"/>
  <c r="M136" i="35"/>
  <c r="K136" i="35"/>
  <c r="I136" i="35"/>
  <c r="G136" i="35"/>
  <c r="E136" i="35"/>
  <c r="AQ135" i="35"/>
  <c r="AO135" i="35"/>
  <c r="AM135" i="35"/>
  <c r="AK135" i="35"/>
  <c r="AI135" i="35"/>
  <c r="AG135" i="35"/>
  <c r="AE135" i="35"/>
  <c r="AC135" i="35"/>
  <c r="AA135" i="35"/>
  <c r="Y135" i="35"/>
  <c r="W135" i="35"/>
  <c r="U135" i="35"/>
  <c r="S135" i="35"/>
  <c r="Q135" i="35"/>
  <c r="O135" i="35"/>
  <c r="M135" i="35"/>
  <c r="K135" i="35"/>
  <c r="I135" i="35"/>
  <c r="G135" i="35"/>
  <c r="E135" i="35"/>
  <c r="AQ134" i="35"/>
  <c r="AO134" i="35"/>
  <c r="AM134" i="35"/>
  <c r="AK134" i="35"/>
  <c r="AI134" i="35"/>
  <c r="AG134" i="35"/>
  <c r="AE134" i="35"/>
  <c r="AC134" i="35"/>
  <c r="AA134" i="35"/>
  <c r="Y134" i="35"/>
  <c r="W134" i="35"/>
  <c r="U134" i="35"/>
  <c r="S134" i="35"/>
  <c r="Q134" i="35"/>
  <c r="O134" i="35"/>
  <c r="M134" i="35"/>
  <c r="K134" i="35"/>
  <c r="I134" i="35"/>
  <c r="G134" i="35"/>
  <c r="E134" i="35"/>
  <c r="AQ133" i="35"/>
  <c r="AO133" i="35"/>
  <c r="AM133" i="35"/>
  <c r="AK133" i="35"/>
  <c r="AI133" i="35"/>
  <c r="AG133" i="35"/>
  <c r="AE133" i="35"/>
  <c r="AC133" i="35"/>
  <c r="AA133" i="35"/>
  <c r="Y133" i="35"/>
  <c r="W133" i="35"/>
  <c r="U133" i="35"/>
  <c r="S133" i="35"/>
  <c r="Q133" i="35"/>
  <c r="O133" i="35"/>
  <c r="M133" i="35"/>
  <c r="K133" i="35"/>
  <c r="I133" i="35"/>
  <c r="G133" i="35"/>
  <c r="E133" i="35"/>
  <c r="AQ132" i="35"/>
  <c r="AO132" i="35"/>
  <c r="AM132" i="35"/>
  <c r="AK132" i="35"/>
  <c r="AI132" i="35"/>
  <c r="AG132" i="35"/>
  <c r="AE132" i="35"/>
  <c r="AC132" i="35"/>
  <c r="AA132" i="35"/>
  <c r="Y132" i="35"/>
  <c r="W132" i="35"/>
  <c r="U132" i="35"/>
  <c r="S132" i="35"/>
  <c r="Q132" i="35"/>
  <c r="O132" i="35"/>
  <c r="M132" i="35"/>
  <c r="K132" i="35"/>
  <c r="I132" i="35"/>
  <c r="G132" i="35"/>
  <c r="E132" i="35"/>
  <c r="AQ131" i="35"/>
  <c r="AO131" i="35"/>
  <c r="AM131" i="35"/>
  <c r="AK131" i="35"/>
  <c r="AI131" i="35"/>
  <c r="AG131" i="35"/>
  <c r="AE131" i="35"/>
  <c r="AC131" i="35"/>
  <c r="AA131" i="35"/>
  <c r="Y131" i="35"/>
  <c r="W131" i="35"/>
  <c r="U131" i="35"/>
  <c r="S131" i="35"/>
  <c r="Q131" i="35"/>
  <c r="O131" i="35"/>
  <c r="M131" i="35"/>
  <c r="K131" i="35"/>
  <c r="I131" i="35"/>
  <c r="G131" i="35"/>
  <c r="E131" i="35"/>
  <c r="AQ130" i="35"/>
  <c r="AO130" i="35"/>
  <c r="AM130" i="35"/>
  <c r="AK130" i="35"/>
  <c r="AI130" i="35"/>
  <c r="AG130" i="35"/>
  <c r="AE130" i="35"/>
  <c r="AC130" i="35"/>
  <c r="AA130" i="35"/>
  <c r="Y130" i="35"/>
  <c r="W130" i="35"/>
  <c r="U130" i="35"/>
  <c r="S130" i="35"/>
  <c r="Q130" i="35"/>
  <c r="O130" i="35"/>
  <c r="M130" i="35"/>
  <c r="K130" i="35"/>
  <c r="I130" i="35"/>
  <c r="G130" i="35"/>
  <c r="E130" i="35"/>
  <c r="AQ129" i="35"/>
  <c r="AO129" i="35"/>
  <c r="AM129" i="35"/>
  <c r="AK129" i="35"/>
  <c r="AI129" i="35"/>
  <c r="AG129" i="35"/>
  <c r="AE129" i="35"/>
  <c r="AC129" i="35"/>
  <c r="AA129" i="35"/>
  <c r="Y129" i="35"/>
  <c r="W129" i="35"/>
  <c r="U129" i="35"/>
  <c r="S129" i="35"/>
  <c r="Q129" i="35"/>
  <c r="O129" i="35"/>
  <c r="M129" i="35"/>
  <c r="K129" i="35"/>
  <c r="I129" i="35"/>
  <c r="G129" i="35"/>
  <c r="E129" i="35"/>
  <c r="AQ128" i="35"/>
  <c r="AO128" i="35"/>
  <c r="AM128" i="35"/>
  <c r="AK128" i="35"/>
  <c r="AI128" i="35"/>
  <c r="AG128" i="35"/>
  <c r="AE128" i="35"/>
  <c r="AC128" i="35"/>
  <c r="AA128" i="35"/>
  <c r="Y128" i="35"/>
  <c r="W128" i="35"/>
  <c r="U128" i="35"/>
  <c r="S128" i="35"/>
  <c r="Q128" i="35"/>
  <c r="O128" i="35"/>
  <c r="M128" i="35"/>
  <c r="K128" i="35"/>
  <c r="I128" i="35"/>
  <c r="G128" i="35"/>
  <c r="E128" i="35"/>
  <c r="AQ127" i="35"/>
  <c r="AO127" i="35"/>
  <c r="AM127" i="35"/>
  <c r="AK127" i="35"/>
  <c r="AI127" i="35"/>
  <c r="AG127" i="35"/>
  <c r="AE127" i="35"/>
  <c r="AC127" i="35"/>
  <c r="AA127" i="35"/>
  <c r="Y127" i="35"/>
  <c r="W127" i="35"/>
  <c r="U127" i="35"/>
  <c r="S127" i="35"/>
  <c r="Q127" i="35"/>
  <c r="O127" i="35"/>
  <c r="M127" i="35"/>
  <c r="K127" i="35"/>
  <c r="I127" i="35"/>
  <c r="G127" i="35"/>
  <c r="E127" i="35"/>
  <c r="AQ126" i="35"/>
  <c r="AO126" i="35"/>
  <c r="AM126" i="35"/>
  <c r="AK126" i="35"/>
  <c r="AI126" i="35"/>
  <c r="AG126" i="35"/>
  <c r="AE126" i="35"/>
  <c r="AC126" i="35"/>
  <c r="AA126" i="35"/>
  <c r="Y126" i="35"/>
  <c r="W126" i="35"/>
  <c r="U126" i="35"/>
  <c r="S126" i="35"/>
  <c r="Q126" i="35"/>
  <c r="O126" i="35"/>
  <c r="M126" i="35"/>
  <c r="K126" i="35"/>
  <c r="I126" i="35"/>
  <c r="G126" i="35"/>
  <c r="E126" i="35"/>
  <c r="AQ125" i="35"/>
  <c r="AO125" i="35"/>
  <c r="AM125" i="35"/>
  <c r="AK125" i="35"/>
  <c r="AI125" i="35"/>
  <c r="AG125" i="35"/>
  <c r="AE125" i="35"/>
  <c r="AC125" i="35"/>
  <c r="AA125" i="35"/>
  <c r="Y125" i="35"/>
  <c r="W125" i="35"/>
  <c r="U125" i="35"/>
  <c r="S125" i="35"/>
  <c r="Q125" i="35"/>
  <c r="O125" i="35"/>
  <c r="M125" i="35"/>
  <c r="K125" i="35"/>
  <c r="I125" i="35"/>
  <c r="G125" i="35"/>
  <c r="E125" i="35"/>
  <c r="AQ124" i="35"/>
  <c r="AO124" i="35"/>
  <c r="AM124" i="35"/>
  <c r="AK124" i="35"/>
  <c r="AI124" i="35"/>
  <c r="AG124" i="35"/>
  <c r="AE124" i="35"/>
  <c r="AC124" i="35"/>
  <c r="AA124" i="35"/>
  <c r="Y124" i="35"/>
  <c r="W124" i="35"/>
  <c r="U124" i="35"/>
  <c r="S124" i="35"/>
  <c r="Q124" i="35"/>
  <c r="O124" i="35"/>
  <c r="M124" i="35"/>
  <c r="K124" i="35"/>
  <c r="I124" i="35"/>
  <c r="G124" i="35"/>
  <c r="E124" i="35"/>
  <c r="AQ123" i="35"/>
  <c r="AO123" i="35"/>
  <c r="AM123" i="35"/>
  <c r="AK123" i="35"/>
  <c r="AI123" i="35"/>
  <c r="AG123" i="35"/>
  <c r="AE123" i="35"/>
  <c r="AC123" i="35"/>
  <c r="AA123" i="35"/>
  <c r="Y123" i="35"/>
  <c r="W123" i="35"/>
  <c r="U123" i="35"/>
  <c r="S123" i="35"/>
  <c r="Q123" i="35"/>
  <c r="O123" i="35"/>
  <c r="M123" i="35"/>
  <c r="K123" i="35"/>
  <c r="I123" i="35"/>
  <c r="G123" i="35"/>
  <c r="E123" i="35"/>
  <c r="AQ122" i="35"/>
  <c r="AO122" i="35"/>
  <c r="AM122" i="35"/>
  <c r="AK122" i="35"/>
  <c r="AI122" i="35"/>
  <c r="AG122" i="35"/>
  <c r="AE122" i="35"/>
  <c r="AC122" i="35"/>
  <c r="AA122" i="35"/>
  <c r="Y122" i="35"/>
  <c r="W122" i="35"/>
  <c r="U122" i="35"/>
  <c r="S122" i="35"/>
  <c r="Q122" i="35"/>
  <c r="O122" i="35"/>
  <c r="M122" i="35"/>
  <c r="K122" i="35"/>
  <c r="I122" i="35"/>
  <c r="G122" i="35"/>
  <c r="E122" i="35"/>
  <c r="AQ121" i="35"/>
  <c r="AO121" i="35"/>
  <c r="AM121" i="35"/>
  <c r="AK121" i="35"/>
  <c r="AI121" i="35"/>
  <c r="AG121" i="35"/>
  <c r="AE121" i="35"/>
  <c r="AC121" i="35"/>
  <c r="AA121" i="35"/>
  <c r="Y121" i="35"/>
  <c r="W121" i="35"/>
  <c r="U121" i="35"/>
  <c r="S121" i="35"/>
  <c r="Q121" i="35"/>
  <c r="O121" i="35"/>
  <c r="M121" i="35"/>
  <c r="K121" i="35"/>
  <c r="I121" i="35"/>
  <c r="G121" i="35"/>
  <c r="E121" i="35"/>
  <c r="AQ120" i="35"/>
  <c r="AO120" i="35"/>
  <c r="AM120" i="35"/>
  <c r="AK120" i="35"/>
  <c r="AI120" i="35"/>
  <c r="AG120" i="35"/>
  <c r="AE120" i="35"/>
  <c r="AC120" i="35"/>
  <c r="AA120" i="35"/>
  <c r="Y120" i="35"/>
  <c r="W120" i="35"/>
  <c r="U120" i="35"/>
  <c r="S120" i="35"/>
  <c r="Q120" i="35"/>
  <c r="O120" i="35"/>
  <c r="M120" i="35"/>
  <c r="K120" i="35"/>
  <c r="I120" i="35"/>
  <c r="G120" i="35"/>
  <c r="E120" i="35"/>
  <c r="AQ119" i="35"/>
  <c r="AO119" i="35"/>
  <c r="AM119" i="35"/>
  <c r="AK119" i="35"/>
  <c r="AI119" i="35"/>
  <c r="AG119" i="35"/>
  <c r="AE119" i="35"/>
  <c r="AC119" i="35"/>
  <c r="AA119" i="35"/>
  <c r="Y119" i="35"/>
  <c r="W119" i="35"/>
  <c r="U119" i="35"/>
  <c r="S119" i="35"/>
  <c r="Q119" i="35"/>
  <c r="O119" i="35"/>
  <c r="M119" i="35"/>
  <c r="K119" i="35"/>
  <c r="I119" i="35"/>
  <c r="G119" i="35"/>
  <c r="E119" i="35"/>
  <c r="AQ118" i="35"/>
  <c r="AO118" i="35"/>
  <c r="AM118" i="35"/>
  <c r="AK118" i="35"/>
  <c r="AI118" i="35"/>
  <c r="AG118" i="35"/>
  <c r="AE118" i="35"/>
  <c r="AC118" i="35"/>
  <c r="AA118" i="35"/>
  <c r="Y118" i="35"/>
  <c r="W118" i="35"/>
  <c r="U118" i="35"/>
  <c r="S118" i="35"/>
  <c r="Q118" i="35"/>
  <c r="O118" i="35"/>
  <c r="M118" i="35"/>
  <c r="K118" i="35"/>
  <c r="I118" i="35"/>
  <c r="G118" i="35"/>
  <c r="E118" i="35"/>
  <c r="AQ117" i="35"/>
  <c r="AO117" i="35"/>
  <c r="AM117" i="35"/>
  <c r="AK117" i="35"/>
  <c r="AI117" i="35"/>
  <c r="AG117" i="35"/>
  <c r="AE117" i="35"/>
  <c r="AC117" i="35"/>
  <c r="AA117" i="35"/>
  <c r="Y117" i="35"/>
  <c r="W117" i="35"/>
  <c r="U117" i="35"/>
  <c r="S117" i="35"/>
  <c r="Q117" i="35"/>
  <c r="O117" i="35"/>
  <c r="M117" i="35"/>
  <c r="K117" i="35"/>
  <c r="I117" i="35"/>
  <c r="G117" i="35"/>
  <c r="E117" i="35"/>
  <c r="AQ116" i="35"/>
  <c r="AO116" i="35"/>
  <c r="AM116" i="35"/>
  <c r="AK116" i="35"/>
  <c r="AI116" i="35"/>
  <c r="AG116" i="35"/>
  <c r="AE116" i="35"/>
  <c r="AC116" i="35"/>
  <c r="AA116" i="35"/>
  <c r="Y116" i="35"/>
  <c r="W116" i="35"/>
  <c r="U116" i="35"/>
  <c r="S116" i="35"/>
  <c r="Q116" i="35"/>
  <c r="O116" i="35"/>
  <c r="M116" i="35"/>
  <c r="K116" i="35"/>
  <c r="I116" i="35"/>
  <c r="G116" i="35"/>
  <c r="E116" i="35"/>
  <c r="AQ115" i="35"/>
  <c r="AO115" i="35"/>
  <c r="AM115" i="35"/>
  <c r="AK115" i="35"/>
  <c r="AI115" i="35"/>
  <c r="AG115" i="35"/>
  <c r="AE115" i="35"/>
  <c r="AC115" i="35"/>
  <c r="AA115" i="35"/>
  <c r="Y115" i="35"/>
  <c r="W115" i="35"/>
  <c r="U115" i="35"/>
  <c r="S115" i="35"/>
  <c r="Q115" i="35"/>
  <c r="O115" i="35"/>
  <c r="M115" i="35"/>
  <c r="K115" i="35"/>
  <c r="I115" i="35"/>
  <c r="G115" i="35"/>
  <c r="E115" i="35"/>
  <c r="AQ114" i="35"/>
  <c r="AO114" i="35"/>
  <c r="AM114" i="35"/>
  <c r="AK114" i="35"/>
  <c r="AI114" i="35"/>
  <c r="AG114" i="35"/>
  <c r="AE114" i="35"/>
  <c r="AC114" i="35"/>
  <c r="AA114" i="35"/>
  <c r="Y114" i="35"/>
  <c r="W114" i="35"/>
  <c r="U114" i="35"/>
  <c r="S114" i="35"/>
  <c r="Q114" i="35"/>
  <c r="O114" i="35"/>
  <c r="M114" i="35"/>
  <c r="K114" i="35"/>
  <c r="I114" i="35"/>
  <c r="G114" i="35"/>
  <c r="E114" i="35"/>
  <c r="AQ113" i="35"/>
  <c r="AO113" i="35"/>
  <c r="AM113" i="35"/>
  <c r="AK113" i="35"/>
  <c r="AI113" i="35"/>
  <c r="AG113" i="35"/>
  <c r="AE113" i="35"/>
  <c r="AC113" i="35"/>
  <c r="AA113" i="35"/>
  <c r="Y113" i="35"/>
  <c r="W113" i="35"/>
  <c r="U113" i="35"/>
  <c r="S113" i="35"/>
  <c r="Q113" i="35"/>
  <c r="O113" i="35"/>
  <c r="M113" i="35"/>
  <c r="K113" i="35"/>
  <c r="I113" i="35"/>
  <c r="G113" i="35"/>
  <c r="E113" i="35"/>
  <c r="AQ112" i="35"/>
  <c r="AO112" i="35"/>
  <c r="AM112" i="35"/>
  <c r="AK112" i="35"/>
  <c r="AI112" i="35"/>
  <c r="AG112" i="35"/>
  <c r="AE112" i="35"/>
  <c r="AC112" i="35"/>
  <c r="AA112" i="35"/>
  <c r="Y112" i="35"/>
  <c r="W112" i="35"/>
  <c r="U112" i="35"/>
  <c r="S112" i="35"/>
  <c r="Q112" i="35"/>
  <c r="O112" i="35"/>
  <c r="M112" i="35"/>
  <c r="K112" i="35"/>
  <c r="I112" i="35"/>
  <c r="G112" i="35"/>
  <c r="E112" i="35"/>
  <c r="AQ111" i="35"/>
  <c r="AO111" i="35"/>
  <c r="AM111" i="35"/>
  <c r="AK111" i="35"/>
  <c r="AI111" i="35"/>
  <c r="AG111" i="35"/>
  <c r="AE111" i="35"/>
  <c r="AC111" i="35"/>
  <c r="AA111" i="35"/>
  <c r="Y111" i="35"/>
  <c r="W111" i="35"/>
  <c r="U111" i="35"/>
  <c r="S111" i="35"/>
  <c r="Q111" i="35"/>
  <c r="O111" i="35"/>
  <c r="M111" i="35"/>
  <c r="K111" i="35"/>
  <c r="I111" i="35"/>
  <c r="G111" i="35"/>
  <c r="E111" i="35"/>
  <c r="AQ110" i="35"/>
  <c r="AO110" i="35"/>
  <c r="AM110" i="35"/>
  <c r="AK110" i="35"/>
  <c r="AI110" i="35"/>
  <c r="AG110" i="35"/>
  <c r="AE110" i="35"/>
  <c r="AC110" i="35"/>
  <c r="AA110" i="35"/>
  <c r="Y110" i="35"/>
  <c r="W110" i="35"/>
  <c r="U110" i="35"/>
  <c r="S110" i="35"/>
  <c r="Q110" i="35"/>
  <c r="O110" i="35"/>
  <c r="M110" i="35"/>
  <c r="K110" i="35"/>
  <c r="I110" i="35"/>
  <c r="G110" i="35"/>
  <c r="E110" i="35"/>
  <c r="AQ109" i="35"/>
  <c r="AO109" i="35"/>
  <c r="AM109" i="35"/>
  <c r="AK109" i="35"/>
  <c r="AI109" i="35"/>
  <c r="AG109" i="35"/>
  <c r="AE109" i="35"/>
  <c r="AC109" i="35"/>
  <c r="AA109" i="35"/>
  <c r="Y109" i="35"/>
  <c r="W109" i="35"/>
  <c r="U109" i="35"/>
  <c r="S109" i="35"/>
  <c r="Q109" i="35"/>
  <c r="O109" i="35"/>
  <c r="M109" i="35"/>
  <c r="K109" i="35"/>
  <c r="I109" i="35"/>
  <c r="G109" i="35"/>
  <c r="E109" i="35"/>
  <c r="AQ108" i="35"/>
  <c r="AO108" i="35"/>
  <c r="AM108" i="35"/>
  <c r="AK108" i="35"/>
  <c r="AI108" i="35"/>
  <c r="AG108" i="35"/>
  <c r="AE108" i="35"/>
  <c r="AC108" i="35"/>
  <c r="AA108" i="35"/>
  <c r="Y108" i="35"/>
  <c r="W108" i="35"/>
  <c r="U108" i="35"/>
  <c r="S108" i="35"/>
  <c r="Q108" i="35"/>
  <c r="O108" i="35"/>
  <c r="M108" i="35"/>
  <c r="K108" i="35"/>
  <c r="I108" i="35"/>
  <c r="G108" i="35"/>
  <c r="E108" i="35"/>
  <c r="AQ107" i="35"/>
  <c r="AO107" i="35"/>
  <c r="AM107" i="35"/>
  <c r="AK107" i="35"/>
  <c r="AI107" i="35"/>
  <c r="AG107" i="35"/>
  <c r="AE107" i="35"/>
  <c r="AC107" i="35"/>
  <c r="AA107" i="35"/>
  <c r="Y107" i="35"/>
  <c r="W107" i="35"/>
  <c r="U107" i="35"/>
  <c r="S107" i="35"/>
  <c r="Q107" i="35"/>
  <c r="O107" i="35"/>
  <c r="M107" i="35"/>
  <c r="K107" i="35"/>
  <c r="I107" i="35"/>
  <c r="G107" i="35"/>
  <c r="E107" i="35"/>
  <c r="AQ106" i="35"/>
  <c r="AO106" i="35"/>
  <c r="AM106" i="35"/>
  <c r="AK106" i="35"/>
  <c r="AI106" i="35"/>
  <c r="AG106" i="35"/>
  <c r="AE106" i="35"/>
  <c r="AC106" i="35"/>
  <c r="AA106" i="35"/>
  <c r="Y106" i="35"/>
  <c r="W106" i="35"/>
  <c r="U106" i="35"/>
  <c r="S106" i="35"/>
  <c r="Q106" i="35"/>
  <c r="O106" i="35"/>
  <c r="M106" i="35"/>
  <c r="K106" i="35"/>
  <c r="I106" i="35"/>
  <c r="G106" i="35"/>
  <c r="E106" i="35"/>
  <c r="AQ105" i="35"/>
  <c r="AO105" i="35"/>
  <c r="AM105" i="35"/>
  <c r="AK105" i="35"/>
  <c r="AI105" i="35"/>
  <c r="AG105" i="35"/>
  <c r="AE105" i="35"/>
  <c r="AC105" i="35"/>
  <c r="AA105" i="35"/>
  <c r="Y105" i="35"/>
  <c r="W105" i="35"/>
  <c r="U105" i="35"/>
  <c r="S105" i="35"/>
  <c r="Q105" i="35"/>
  <c r="O105" i="35"/>
  <c r="M105" i="35"/>
  <c r="K105" i="35"/>
  <c r="I105" i="35"/>
  <c r="G105" i="35"/>
  <c r="E105" i="35"/>
  <c r="AQ104" i="35"/>
  <c r="AO104" i="35"/>
  <c r="AM104" i="35"/>
  <c r="AK104" i="35"/>
  <c r="AI104" i="35"/>
  <c r="AG104" i="35"/>
  <c r="AE104" i="35"/>
  <c r="AC104" i="35"/>
  <c r="AA104" i="35"/>
  <c r="Y104" i="35"/>
  <c r="W104" i="35"/>
  <c r="U104" i="35"/>
  <c r="S104" i="35"/>
  <c r="Q104" i="35"/>
  <c r="O104" i="35"/>
  <c r="M104" i="35"/>
  <c r="K104" i="35"/>
  <c r="I104" i="35"/>
  <c r="G104" i="35"/>
  <c r="E104" i="35"/>
  <c r="AQ103" i="35"/>
  <c r="AO103" i="35"/>
  <c r="AM103" i="35"/>
  <c r="AK103" i="35"/>
  <c r="AI103" i="35"/>
  <c r="AG103" i="35"/>
  <c r="AE103" i="35"/>
  <c r="AC103" i="35"/>
  <c r="AA103" i="35"/>
  <c r="Y103" i="35"/>
  <c r="W103" i="35"/>
  <c r="U103" i="35"/>
  <c r="S103" i="35"/>
  <c r="Q103" i="35"/>
  <c r="O103" i="35"/>
  <c r="M103" i="35"/>
  <c r="K103" i="35"/>
  <c r="I103" i="35"/>
  <c r="G103" i="35"/>
  <c r="E103" i="35"/>
  <c r="AQ102" i="35"/>
  <c r="AO102" i="35"/>
  <c r="AM102" i="35"/>
  <c r="AK102" i="35"/>
  <c r="AI102" i="35"/>
  <c r="AG102" i="35"/>
  <c r="AE102" i="35"/>
  <c r="AC102" i="35"/>
  <c r="AA102" i="35"/>
  <c r="Y102" i="35"/>
  <c r="W102" i="35"/>
  <c r="U102" i="35"/>
  <c r="S102" i="35"/>
  <c r="Q102" i="35"/>
  <c r="O102" i="35"/>
  <c r="M102" i="35"/>
  <c r="K102" i="35"/>
  <c r="I102" i="35"/>
  <c r="G102" i="35"/>
  <c r="E102" i="35"/>
  <c r="AQ101" i="35"/>
  <c r="AO101" i="35"/>
  <c r="AM101" i="35"/>
  <c r="AK101" i="35"/>
  <c r="AI101" i="35"/>
  <c r="AG101" i="35"/>
  <c r="AE101" i="35"/>
  <c r="AC101" i="35"/>
  <c r="AA101" i="35"/>
  <c r="Y101" i="35"/>
  <c r="W101" i="35"/>
  <c r="U101" i="35"/>
  <c r="S101" i="35"/>
  <c r="Q101" i="35"/>
  <c r="O101" i="35"/>
  <c r="M101" i="35"/>
  <c r="K101" i="35"/>
  <c r="I101" i="35"/>
  <c r="G101" i="35"/>
  <c r="E101" i="35"/>
  <c r="AQ100" i="35"/>
  <c r="AO100" i="35"/>
  <c r="AM100" i="35"/>
  <c r="AK100" i="35"/>
  <c r="AI100" i="35"/>
  <c r="AG100" i="35"/>
  <c r="AE100" i="35"/>
  <c r="AC100" i="35"/>
  <c r="AA100" i="35"/>
  <c r="Y100" i="35"/>
  <c r="W100" i="35"/>
  <c r="U100" i="35"/>
  <c r="S100" i="35"/>
  <c r="Q100" i="35"/>
  <c r="O100" i="35"/>
  <c r="M100" i="35"/>
  <c r="K100" i="35"/>
  <c r="I100" i="35"/>
  <c r="G100" i="35"/>
  <c r="E100" i="35"/>
  <c r="AQ99" i="35"/>
  <c r="AO99" i="35"/>
  <c r="AM99" i="35"/>
  <c r="AK99" i="35"/>
  <c r="AI99" i="35"/>
  <c r="AG99" i="35"/>
  <c r="AE99" i="35"/>
  <c r="AC99" i="35"/>
  <c r="AA99" i="35"/>
  <c r="Y99" i="35"/>
  <c r="W99" i="35"/>
  <c r="U99" i="35"/>
  <c r="S99" i="35"/>
  <c r="Q99" i="35"/>
  <c r="O99" i="35"/>
  <c r="M99" i="35"/>
  <c r="K99" i="35"/>
  <c r="I99" i="35"/>
  <c r="G99" i="35"/>
  <c r="E99" i="35"/>
  <c r="AQ98" i="35"/>
  <c r="AO98" i="35"/>
  <c r="AM98" i="35"/>
  <c r="AK98" i="35"/>
  <c r="AI98" i="35"/>
  <c r="AG98" i="35"/>
  <c r="AE98" i="35"/>
  <c r="AC98" i="35"/>
  <c r="AA98" i="35"/>
  <c r="Y98" i="35"/>
  <c r="W98" i="35"/>
  <c r="U98" i="35"/>
  <c r="S98" i="35"/>
  <c r="Q98" i="35"/>
  <c r="O98" i="35"/>
  <c r="M98" i="35"/>
  <c r="K98" i="35"/>
  <c r="I98" i="35"/>
  <c r="G98" i="35"/>
  <c r="E98" i="35"/>
  <c r="AQ97" i="35"/>
  <c r="AO97" i="35"/>
  <c r="AM97" i="35"/>
  <c r="AK97" i="35"/>
  <c r="AI97" i="35"/>
  <c r="AG97" i="35"/>
  <c r="AE97" i="35"/>
  <c r="AC97" i="35"/>
  <c r="AA97" i="35"/>
  <c r="Y97" i="35"/>
  <c r="W97" i="35"/>
  <c r="U97" i="35"/>
  <c r="S97" i="35"/>
  <c r="Q97" i="35"/>
  <c r="O97" i="35"/>
  <c r="M97" i="35"/>
  <c r="K97" i="35"/>
  <c r="I97" i="35"/>
  <c r="G97" i="35"/>
  <c r="E97" i="35"/>
  <c r="AQ96" i="35"/>
  <c r="AO96" i="35"/>
  <c r="AM96" i="35"/>
  <c r="AK96" i="35"/>
  <c r="AI96" i="35"/>
  <c r="AG96" i="35"/>
  <c r="AE96" i="35"/>
  <c r="AC96" i="35"/>
  <c r="AA96" i="35"/>
  <c r="Y96" i="35"/>
  <c r="W96" i="35"/>
  <c r="U96" i="35"/>
  <c r="S96" i="35"/>
  <c r="Q96" i="35"/>
  <c r="O96" i="35"/>
  <c r="M96" i="35"/>
  <c r="K96" i="35"/>
  <c r="I96" i="35"/>
  <c r="G96" i="35"/>
  <c r="E96" i="35"/>
  <c r="AQ95" i="35"/>
  <c r="AO95" i="35"/>
  <c r="AM95" i="35"/>
  <c r="AK95" i="35"/>
  <c r="AI95" i="35"/>
  <c r="AG95" i="35"/>
  <c r="AE95" i="35"/>
  <c r="AC95" i="35"/>
  <c r="AA95" i="35"/>
  <c r="Y95" i="35"/>
  <c r="W95" i="35"/>
  <c r="U95" i="35"/>
  <c r="S95" i="35"/>
  <c r="Q95" i="35"/>
  <c r="O95" i="35"/>
  <c r="M95" i="35"/>
  <c r="K95" i="35"/>
  <c r="I95" i="35"/>
  <c r="G95" i="35"/>
  <c r="E95" i="35"/>
  <c r="AQ94" i="35"/>
  <c r="AO94" i="35"/>
  <c r="AM94" i="35"/>
  <c r="AK94" i="35"/>
  <c r="AI94" i="35"/>
  <c r="AG94" i="35"/>
  <c r="AE94" i="35"/>
  <c r="AC94" i="35"/>
  <c r="AA94" i="35"/>
  <c r="Y94" i="35"/>
  <c r="W94" i="35"/>
  <c r="U94" i="35"/>
  <c r="S94" i="35"/>
  <c r="Q94" i="35"/>
  <c r="O94" i="35"/>
  <c r="M94" i="35"/>
  <c r="K94" i="35"/>
  <c r="I94" i="35"/>
  <c r="G94" i="35"/>
  <c r="E94" i="35"/>
  <c r="AQ93" i="35"/>
  <c r="AO93" i="35"/>
  <c r="AM93" i="35"/>
  <c r="AK93" i="35"/>
  <c r="AI93" i="35"/>
  <c r="AG93" i="35"/>
  <c r="AE93" i="35"/>
  <c r="AC93" i="35"/>
  <c r="AA93" i="35"/>
  <c r="Y93" i="35"/>
  <c r="W93" i="35"/>
  <c r="U93" i="35"/>
  <c r="S93" i="35"/>
  <c r="Q93" i="35"/>
  <c r="O93" i="35"/>
  <c r="M93" i="35"/>
  <c r="K93" i="35"/>
  <c r="I93" i="35"/>
  <c r="G93" i="35"/>
  <c r="E93" i="35"/>
  <c r="AQ92" i="35"/>
  <c r="AO92" i="35"/>
  <c r="AM92" i="35"/>
  <c r="AK92" i="35"/>
  <c r="AI92" i="35"/>
  <c r="AG92" i="35"/>
  <c r="AE92" i="35"/>
  <c r="AC92" i="35"/>
  <c r="AA92" i="35"/>
  <c r="Y92" i="35"/>
  <c r="W92" i="35"/>
  <c r="U92" i="35"/>
  <c r="S92" i="35"/>
  <c r="Q92" i="35"/>
  <c r="O92" i="35"/>
  <c r="M92" i="35"/>
  <c r="K92" i="35"/>
  <c r="I92" i="35"/>
  <c r="G92" i="35"/>
  <c r="E92" i="35"/>
  <c r="AQ91" i="35"/>
  <c r="AO91" i="35"/>
  <c r="AM91" i="35"/>
  <c r="AK91" i="35"/>
  <c r="AI91" i="35"/>
  <c r="AG91" i="35"/>
  <c r="AE91" i="35"/>
  <c r="AC91" i="35"/>
  <c r="AA91" i="35"/>
  <c r="Y91" i="35"/>
  <c r="W91" i="35"/>
  <c r="U91" i="35"/>
  <c r="S91" i="35"/>
  <c r="Q91" i="35"/>
  <c r="O91" i="35"/>
  <c r="M91" i="35"/>
  <c r="K91" i="35"/>
  <c r="I91" i="35"/>
  <c r="G91" i="35"/>
  <c r="E91" i="35"/>
  <c r="AQ90" i="35"/>
  <c r="AO90" i="35"/>
  <c r="AM90" i="35"/>
  <c r="AK90" i="35"/>
  <c r="AI90" i="35"/>
  <c r="AG90" i="35"/>
  <c r="AE90" i="35"/>
  <c r="AC90" i="35"/>
  <c r="AA90" i="35"/>
  <c r="Y90" i="35"/>
  <c r="W90" i="35"/>
  <c r="U90" i="35"/>
  <c r="S90" i="35"/>
  <c r="Q90" i="35"/>
  <c r="O90" i="35"/>
  <c r="M90" i="35"/>
  <c r="K90" i="35"/>
  <c r="I90" i="35"/>
  <c r="G90" i="35"/>
  <c r="E90" i="35"/>
  <c r="AQ89" i="35"/>
  <c r="AO89" i="35"/>
  <c r="AM89" i="35"/>
  <c r="AK89" i="35"/>
  <c r="AI89" i="35"/>
  <c r="AG89" i="35"/>
  <c r="AE89" i="35"/>
  <c r="AC89" i="35"/>
  <c r="AA89" i="35"/>
  <c r="Y89" i="35"/>
  <c r="W89" i="35"/>
  <c r="U89" i="35"/>
  <c r="S89" i="35"/>
  <c r="Q89" i="35"/>
  <c r="O89" i="35"/>
  <c r="M89" i="35"/>
  <c r="K89" i="35"/>
  <c r="I89" i="35"/>
  <c r="G89" i="35"/>
  <c r="E89" i="35"/>
  <c r="AQ88" i="35"/>
  <c r="AO88" i="35"/>
  <c r="AM88" i="35"/>
  <c r="AK88" i="35"/>
  <c r="AI88" i="35"/>
  <c r="AG88" i="35"/>
  <c r="AE88" i="35"/>
  <c r="AC88" i="35"/>
  <c r="AA88" i="35"/>
  <c r="Y88" i="35"/>
  <c r="W88" i="35"/>
  <c r="U88" i="35"/>
  <c r="S88" i="35"/>
  <c r="Q88" i="35"/>
  <c r="O88" i="35"/>
  <c r="M88" i="35"/>
  <c r="K88" i="35"/>
  <c r="I88" i="35"/>
  <c r="G88" i="35"/>
  <c r="E88" i="35"/>
  <c r="AQ87" i="35"/>
  <c r="AO87" i="35"/>
  <c r="AM87" i="35"/>
  <c r="AK87" i="35"/>
  <c r="AI87" i="35"/>
  <c r="AG87" i="35"/>
  <c r="AE87" i="35"/>
  <c r="AC87" i="35"/>
  <c r="AA87" i="35"/>
  <c r="Y87" i="35"/>
  <c r="W87" i="35"/>
  <c r="U87" i="35"/>
  <c r="S87" i="35"/>
  <c r="Q87" i="35"/>
  <c r="O87" i="35"/>
  <c r="M87" i="35"/>
  <c r="K87" i="35"/>
  <c r="I87" i="35"/>
  <c r="G87" i="35"/>
  <c r="E87" i="35"/>
  <c r="AQ86" i="35"/>
  <c r="AO86" i="35"/>
  <c r="AM86" i="35"/>
  <c r="AK86" i="35"/>
  <c r="AI86" i="35"/>
  <c r="AG86" i="35"/>
  <c r="AE86" i="35"/>
  <c r="AC86" i="35"/>
  <c r="AA86" i="35"/>
  <c r="Y86" i="35"/>
  <c r="W86" i="35"/>
  <c r="U86" i="35"/>
  <c r="S86" i="35"/>
  <c r="Q86" i="35"/>
  <c r="O86" i="35"/>
  <c r="M86" i="35"/>
  <c r="K86" i="35"/>
  <c r="I86" i="35"/>
  <c r="G86" i="35"/>
  <c r="E86" i="35"/>
  <c r="AQ85" i="35"/>
  <c r="AO85" i="35"/>
  <c r="AM85" i="35"/>
  <c r="AK85" i="35"/>
  <c r="AI85" i="35"/>
  <c r="AG85" i="35"/>
  <c r="AE85" i="35"/>
  <c r="AC85" i="35"/>
  <c r="AA85" i="35"/>
  <c r="Y85" i="35"/>
  <c r="W85" i="35"/>
  <c r="U85" i="35"/>
  <c r="S85" i="35"/>
  <c r="Q85" i="35"/>
  <c r="O85" i="35"/>
  <c r="M85" i="35"/>
  <c r="K85" i="35"/>
  <c r="I85" i="35"/>
  <c r="G85" i="35"/>
  <c r="E85" i="35"/>
  <c r="AQ84" i="35"/>
  <c r="AO84" i="35"/>
  <c r="AM84" i="35"/>
  <c r="AK84" i="35"/>
  <c r="AI84" i="35"/>
  <c r="AG84" i="35"/>
  <c r="AE84" i="35"/>
  <c r="AC84" i="35"/>
  <c r="AA84" i="35"/>
  <c r="Y84" i="35"/>
  <c r="W84" i="35"/>
  <c r="U84" i="35"/>
  <c r="S84" i="35"/>
  <c r="Q84" i="35"/>
  <c r="O84" i="35"/>
  <c r="M84" i="35"/>
  <c r="K84" i="35"/>
  <c r="I84" i="35"/>
  <c r="G84" i="35"/>
  <c r="E84" i="35"/>
  <c r="AQ83" i="35"/>
  <c r="AO83" i="35"/>
  <c r="AM83" i="35"/>
  <c r="AK83" i="35"/>
  <c r="AI83" i="35"/>
  <c r="AG83" i="35"/>
  <c r="AE83" i="35"/>
  <c r="AC83" i="35"/>
  <c r="AA83" i="35"/>
  <c r="Y83" i="35"/>
  <c r="W83" i="35"/>
  <c r="U83" i="35"/>
  <c r="S83" i="35"/>
  <c r="Q83" i="35"/>
  <c r="O83" i="35"/>
  <c r="M83" i="35"/>
  <c r="K83" i="35"/>
  <c r="I83" i="35"/>
  <c r="G83" i="35"/>
  <c r="E83" i="35"/>
  <c r="AQ82" i="35"/>
  <c r="AO82" i="35"/>
  <c r="AM82" i="35"/>
  <c r="AK82" i="35"/>
  <c r="AI82" i="35"/>
  <c r="AG82" i="35"/>
  <c r="AE82" i="35"/>
  <c r="AC82" i="35"/>
  <c r="AA82" i="35"/>
  <c r="Y82" i="35"/>
  <c r="W82" i="35"/>
  <c r="U82" i="35"/>
  <c r="S82" i="35"/>
  <c r="Q82" i="35"/>
  <c r="O82" i="35"/>
  <c r="M82" i="35"/>
  <c r="K82" i="35"/>
  <c r="I82" i="35"/>
  <c r="G82" i="35"/>
  <c r="E82" i="35"/>
  <c r="AQ81" i="35"/>
  <c r="AO81" i="35"/>
  <c r="AM81" i="35"/>
  <c r="AK81" i="35"/>
  <c r="AI81" i="35"/>
  <c r="AG81" i="35"/>
  <c r="AE81" i="35"/>
  <c r="AC81" i="35"/>
  <c r="AA81" i="35"/>
  <c r="Y81" i="35"/>
  <c r="W81" i="35"/>
  <c r="U81" i="35"/>
  <c r="S81" i="35"/>
  <c r="Q81" i="35"/>
  <c r="O81" i="35"/>
  <c r="M81" i="35"/>
  <c r="K81" i="35"/>
  <c r="I81" i="35"/>
  <c r="G81" i="35"/>
  <c r="E81" i="35"/>
  <c r="AQ80" i="35"/>
  <c r="AO80" i="35"/>
  <c r="AM80" i="35"/>
  <c r="AK80" i="35"/>
  <c r="AI80" i="35"/>
  <c r="AG80" i="35"/>
  <c r="AE80" i="35"/>
  <c r="AC80" i="35"/>
  <c r="AA80" i="35"/>
  <c r="Y80" i="35"/>
  <c r="W80" i="35"/>
  <c r="U80" i="35"/>
  <c r="S80" i="35"/>
  <c r="Q80" i="35"/>
  <c r="O80" i="35"/>
  <c r="M80" i="35"/>
  <c r="K80" i="35"/>
  <c r="I80" i="35"/>
  <c r="G80" i="35"/>
  <c r="E80" i="35"/>
  <c r="AQ79" i="35"/>
  <c r="AO79" i="35"/>
  <c r="AM79" i="35"/>
  <c r="AK79" i="35"/>
  <c r="AI79" i="35"/>
  <c r="AG79" i="35"/>
  <c r="AE79" i="35"/>
  <c r="AC79" i="35"/>
  <c r="AA79" i="35"/>
  <c r="Y79" i="35"/>
  <c r="W79" i="35"/>
  <c r="U79" i="35"/>
  <c r="S79" i="35"/>
  <c r="Q79" i="35"/>
  <c r="O79" i="35"/>
  <c r="M79" i="35"/>
  <c r="K79" i="35"/>
  <c r="I79" i="35"/>
  <c r="G79" i="35"/>
  <c r="E79" i="35"/>
  <c r="AQ78" i="35"/>
  <c r="AO78" i="35"/>
  <c r="AM78" i="35"/>
  <c r="AK78" i="35"/>
  <c r="AI78" i="35"/>
  <c r="AG78" i="35"/>
  <c r="AE78" i="35"/>
  <c r="AC78" i="35"/>
  <c r="AA78" i="35"/>
  <c r="Y78" i="35"/>
  <c r="W78" i="35"/>
  <c r="U78" i="35"/>
  <c r="S78" i="35"/>
  <c r="Q78" i="35"/>
  <c r="O78" i="35"/>
  <c r="M78" i="35"/>
  <c r="K78" i="35"/>
  <c r="I78" i="35"/>
  <c r="G78" i="35"/>
  <c r="E78" i="35"/>
  <c r="AQ77" i="35"/>
  <c r="AO77" i="35"/>
  <c r="AM77" i="35"/>
  <c r="AK77" i="35"/>
  <c r="AI77" i="35"/>
  <c r="AG77" i="35"/>
  <c r="AE77" i="35"/>
  <c r="AC77" i="35"/>
  <c r="AA77" i="35"/>
  <c r="Y77" i="35"/>
  <c r="W77" i="35"/>
  <c r="U77" i="35"/>
  <c r="S77" i="35"/>
  <c r="Q77" i="35"/>
  <c r="O77" i="35"/>
  <c r="M77" i="35"/>
  <c r="K77" i="35"/>
  <c r="I77" i="35"/>
  <c r="G77" i="35"/>
  <c r="E77" i="35"/>
  <c r="AQ76" i="35"/>
  <c r="AO76" i="35"/>
  <c r="AM76" i="35"/>
  <c r="AK76" i="35"/>
  <c r="AI76" i="35"/>
  <c r="AG76" i="35"/>
  <c r="AE76" i="35"/>
  <c r="AC76" i="35"/>
  <c r="AA76" i="35"/>
  <c r="Y76" i="35"/>
  <c r="W76" i="35"/>
  <c r="U76" i="35"/>
  <c r="S76" i="35"/>
  <c r="Q76" i="35"/>
  <c r="O76" i="35"/>
  <c r="M76" i="35"/>
  <c r="K76" i="35"/>
  <c r="I76" i="35"/>
  <c r="G76" i="35"/>
  <c r="E76" i="35"/>
  <c r="AQ75" i="35"/>
  <c r="AO75" i="35"/>
  <c r="AM75" i="35"/>
  <c r="AK75" i="35"/>
  <c r="AI75" i="35"/>
  <c r="AG75" i="35"/>
  <c r="AE75" i="35"/>
  <c r="AC75" i="35"/>
  <c r="AA75" i="35"/>
  <c r="Y75" i="35"/>
  <c r="W75" i="35"/>
  <c r="U75" i="35"/>
  <c r="S75" i="35"/>
  <c r="Q75" i="35"/>
  <c r="O75" i="35"/>
  <c r="M75" i="35"/>
  <c r="K75" i="35"/>
  <c r="I75" i="35"/>
  <c r="G75" i="35"/>
  <c r="E75" i="35"/>
  <c r="AQ74" i="35"/>
  <c r="AO74" i="35"/>
  <c r="AM74" i="35"/>
  <c r="AK74" i="35"/>
  <c r="AI74" i="35"/>
  <c r="AG74" i="35"/>
  <c r="AE74" i="35"/>
  <c r="AC74" i="35"/>
  <c r="AA74" i="35"/>
  <c r="Y74" i="35"/>
  <c r="W74" i="35"/>
  <c r="U74" i="35"/>
  <c r="S74" i="35"/>
  <c r="Q74" i="35"/>
  <c r="O74" i="35"/>
  <c r="M74" i="35"/>
  <c r="K74" i="35"/>
  <c r="I74" i="35"/>
  <c r="G74" i="35"/>
  <c r="E74" i="35"/>
  <c r="AQ73" i="35"/>
  <c r="AO73" i="35"/>
  <c r="AM73" i="35"/>
  <c r="AK73" i="35"/>
  <c r="AI73" i="35"/>
  <c r="AG73" i="35"/>
  <c r="AE73" i="35"/>
  <c r="AC73" i="35"/>
  <c r="AA73" i="35"/>
  <c r="Y73" i="35"/>
  <c r="W73" i="35"/>
  <c r="U73" i="35"/>
  <c r="S73" i="35"/>
  <c r="Q73" i="35"/>
  <c r="O73" i="35"/>
  <c r="M73" i="35"/>
  <c r="K73" i="35"/>
  <c r="I73" i="35"/>
  <c r="G73" i="35"/>
  <c r="E73" i="35"/>
  <c r="AQ72" i="35"/>
  <c r="AO72" i="35"/>
  <c r="AM72" i="35"/>
  <c r="AK72" i="35"/>
  <c r="AI72" i="35"/>
  <c r="AG72" i="35"/>
  <c r="AE72" i="35"/>
  <c r="AC72" i="35"/>
  <c r="AA72" i="35"/>
  <c r="Y72" i="35"/>
  <c r="W72" i="35"/>
  <c r="U72" i="35"/>
  <c r="S72" i="35"/>
  <c r="Q72" i="35"/>
  <c r="O72" i="35"/>
  <c r="M72" i="35"/>
  <c r="K72" i="35"/>
  <c r="I72" i="35"/>
  <c r="G72" i="35"/>
  <c r="E72" i="35"/>
  <c r="AQ71" i="35"/>
  <c r="AO71" i="35"/>
  <c r="AM71" i="35"/>
  <c r="AK71" i="35"/>
  <c r="AI71" i="35"/>
  <c r="AG71" i="35"/>
  <c r="AE71" i="35"/>
  <c r="AC71" i="35"/>
  <c r="AA71" i="35"/>
  <c r="Y71" i="35"/>
  <c r="W71" i="35"/>
  <c r="U71" i="35"/>
  <c r="S71" i="35"/>
  <c r="Q71" i="35"/>
  <c r="O71" i="35"/>
  <c r="M71" i="35"/>
  <c r="K71" i="35"/>
  <c r="I71" i="35"/>
  <c r="G71" i="35"/>
  <c r="E71" i="35"/>
  <c r="AQ70" i="35"/>
  <c r="AO70" i="35"/>
  <c r="AM70" i="35"/>
  <c r="AK70" i="35"/>
  <c r="AI70" i="35"/>
  <c r="AG70" i="35"/>
  <c r="AE70" i="35"/>
  <c r="AC70" i="35"/>
  <c r="AA70" i="35"/>
  <c r="Y70" i="35"/>
  <c r="W70" i="35"/>
  <c r="U70" i="35"/>
  <c r="S70" i="35"/>
  <c r="Q70" i="35"/>
  <c r="O70" i="35"/>
  <c r="M70" i="35"/>
  <c r="K70" i="35"/>
  <c r="I70" i="35"/>
  <c r="G70" i="35"/>
  <c r="E70" i="35"/>
  <c r="AQ69" i="35"/>
  <c r="AO69" i="35"/>
  <c r="AM69" i="35"/>
  <c r="AK69" i="35"/>
  <c r="AI69" i="35"/>
  <c r="AG69" i="35"/>
  <c r="AE69" i="35"/>
  <c r="AC69" i="35"/>
  <c r="AA69" i="35"/>
  <c r="Y69" i="35"/>
  <c r="W69" i="35"/>
  <c r="U69" i="35"/>
  <c r="S69" i="35"/>
  <c r="Q69" i="35"/>
  <c r="O69" i="35"/>
  <c r="M69" i="35"/>
  <c r="K69" i="35"/>
  <c r="I69" i="35"/>
  <c r="G69" i="35"/>
  <c r="E69" i="35"/>
  <c r="AQ68" i="35"/>
  <c r="AO68" i="35"/>
  <c r="AM68" i="35"/>
  <c r="AK68" i="35"/>
  <c r="AI68" i="35"/>
  <c r="AG68" i="35"/>
  <c r="AE68" i="35"/>
  <c r="AC68" i="35"/>
  <c r="AA68" i="35"/>
  <c r="Y68" i="35"/>
  <c r="W68" i="35"/>
  <c r="U68" i="35"/>
  <c r="S68" i="35"/>
  <c r="Q68" i="35"/>
  <c r="O68" i="35"/>
  <c r="M68" i="35"/>
  <c r="K68" i="35"/>
  <c r="I68" i="35"/>
  <c r="G68" i="35"/>
  <c r="E68" i="35"/>
  <c r="AQ67" i="35"/>
  <c r="AO67" i="35"/>
  <c r="AM67" i="35"/>
  <c r="AK67" i="35"/>
  <c r="AI67" i="35"/>
  <c r="AG67" i="35"/>
  <c r="AE67" i="35"/>
  <c r="AC67" i="35"/>
  <c r="AA67" i="35"/>
  <c r="Y67" i="35"/>
  <c r="W67" i="35"/>
  <c r="U67" i="35"/>
  <c r="S67" i="35"/>
  <c r="Q67" i="35"/>
  <c r="O67" i="35"/>
  <c r="M67" i="35"/>
  <c r="K67" i="35"/>
  <c r="I67" i="35"/>
  <c r="G67" i="35"/>
  <c r="E67" i="35"/>
  <c r="AQ66" i="35"/>
  <c r="AO66" i="35"/>
  <c r="AM66" i="35"/>
  <c r="AK66" i="35"/>
  <c r="AI66" i="35"/>
  <c r="AG66" i="35"/>
  <c r="AE66" i="35"/>
  <c r="AC66" i="35"/>
  <c r="AA66" i="35"/>
  <c r="Y66" i="35"/>
  <c r="W66" i="35"/>
  <c r="U66" i="35"/>
  <c r="S66" i="35"/>
  <c r="Q66" i="35"/>
  <c r="O66" i="35"/>
  <c r="M66" i="35"/>
  <c r="K66" i="35"/>
  <c r="I66" i="35"/>
  <c r="G66" i="35"/>
  <c r="E66" i="35"/>
  <c r="AQ65" i="35"/>
  <c r="AO65" i="35"/>
  <c r="AM65" i="35"/>
  <c r="AK65" i="35"/>
  <c r="AI65" i="35"/>
  <c r="AG65" i="35"/>
  <c r="AE65" i="35"/>
  <c r="AC65" i="35"/>
  <c r="AA65" i="35"/>
  <c r="Y65" i="35"/>
  <c r="W65" i="35"/>
  <c r="U65" i="35"/>
  <c r="S65" i="35"/>
  <c r="Q65" i="35"/>
  <c r="O65" i="35"/>
  <c r="M65" i="35"/>
  <c r="K65" i="35"/>
  <c r="I65" i="35"/>
  <c r="G65" i="35"/>
  <c r="E65" i="35"/>
  <c r="AQ64" i="35"/>
  <c r="AO64" i="35"/>
  <c r="AM64" i="35"/>
  <c r="AK64" i="35"/>
  <c r="AI64" i="35"/>
  <c r="AG64" i="35"/>
  <c r="AE64" i="35"/>
  <c r="AC64" i="35"/>
  <c r="AA64" i="35"/>
  <c r="Y64" i="35"/>
  <c r="W64" i="35"/>
  <c r="U64" i="35"/>
  <c r="S64" i="35"/>
  <c r="Q64" i="35"/>
  <c r="O64" i="35"/>
  <c r="M64" i="35"/>
  <c r="K64" i="35"/>
  <c r="I64" i="35"/>
  <c r="G64" i="35"/>
  <c r="E64" i="35"/>
  <c r="AQ63" i="35"/>
  <c r="AO63" i="35"/>
  <c r="AM63" i="35"/>
  <c r="AK63" i="35"/>
  <c r="AI63" i="35"/>
  <c r="AG63" i="35"/>
  <c r="AE63" i="35"/>
  <c r="AC63" i="35"/>
  <c r="AA63" i="35"/>
  <c r="Y63" i="35"/>
  <c r="W63" i="35"/>
  <c r="U63" i="35"/>
  <c r="S63" i="35"/>
  <c r="Q63" i="35"/>
  <c r="O63" i="35"/>
  <c r="M63" i="35"/>
  <c r="K63" i="35"/>
  <c r="I63" i="35"/>
  <c r="G63" i="35"/>
  <c r="E63" i="35"/>
  <c r="AQ62" i="35"/>
  <c r="AO62" i="35"/>
  <c r="AM62" i="35"/>
  <c r="AK62" i="35"/>
  <c r="AI62" i="35"/>
  <c r="AG62" i="35"/>
  <c r="AE62" i="35"/>
  <c r="AC62" i="35"/>
  <c r="AA62" i="35"/>
  <c r="Y62" i="35"/>
  <c r="W62" i="35"/>
  <c r="U62" i="35"/>
  <c r="S62" i="35"/>
  <c r="Q62" i="35"/>
  <c r="O62" i="35"/>
  <c r="M62" i="35"/>
  <c r="K62" i="35"/>
  <c r="I62" i="35"/>
  <c r="G62" i="35"/>
  <c r="E62" i="35"/>
  <c r="AQ61" i="35"/>
  <c r="AO61" i="35"/>
  <c r="AM61" i="35"/>
  <c r="AK61" i="35"/>
  <c r="AI61" i="35"/>
  <c r="AG61" i="35"/>
  <c r="AE61" i="35"/>
  <c r="AC61" i="35"/>
  <c r="AA61" i="35"/>
  <c r="Y61" i="35"/>
  <c r="W61" i="35"/>
  <c r="U61" i="35"/>
  <c r="S61" i="35"/>
  <c r="Q61" i="35"/>
  <c r="O61" i="35"/>
  <c r="M61" i="35"/>
  <c r="K61" i="35"/>
  <c r="I61" i="35"/>
  <c r="G61" i="35"/>
  <c r="E61" i="35"/>
  <c r="AQ60" i="35"/>
  <c r="AO60" i="35"/>
  <c r="AM60" i="35"/>
  <c r="AK60" i="35"/>
  <c r="AI60" i="35"/>
  <c r="AG60" i="35"/>
  <c r="AE60" i="35"/>
  <c r="AC60" i="35"/>
  <c r="AA60" i="35"/>
  <c r="Y60" i="35"/>
  <c r="W60" i="35"/>
  <c r="U60" i="35"/>
  <c r="S60" i="35"/>
  <c r="Q60" i="35"/>
  <c r="O60" i="35"/>
  <c r="M60" i="35"/>
  <c r="K60" i="35"/>
  <c r="I60" i="35"/>
  <c r="G60" i="35"/>
  <c r="E60" i="35"/>
  <c r="AQ59" i="35"/>
  <c r="AO59" i="35"/>
  <c r="AM59" i="35"/>
  <c r="AK59" i="35"/>
  <c r="AI59" i="35"/>
  <c r="AG59" i="35"/>
  <c r="AE59" i="35"/>
  <c r="AC59" i="35"/>
  <c r="AA59" i="35"/>
  <c r="Y59" i="35"/>
  <c r="W59" i="35"/>
  <c r="U59" i="35"/>
  <c r="S59" i="35"/>
  <c r="Q59" i="35"/>
  <c r="O59" i="35"/>
  <c r="M59" i="35"/>
  <c r="K59" i="35"/>
  <c r="I59" i="35"/>
  <c r="G59" i="35"/>
  <c r="E59" i="35"/>
  <c r="AQ58" i="35"/>
  <c r="AO58" i="35"/>
  <c r="AM58" i="35"/>
  <c r="AK58" i="35"/>
  <c r="AI58" i="35"/>
  <c r="AG58" i="35"/>
  <c r="AE58" i="35"/>
  <c r="AC58" i="35"/>
  <c r="AA58" i="35"/>
  <c r="Y58" i="35"/>
  <c r="W58" i="35"/>
  <c r="U58" i="35"/>
  <c r="S58" i="35"/>
  <c r="Q58" i="35"/>
  <c r="O58" i="35"/>
  <c r="M58" i="35"/>
  <c r="K58" i="35"/>
  <c r="I58" i="35"/>
  <c r="G58" i="35"/>
  <c r="E58" i="35"/>
  <c r="AQ57" i="35"/>
  <c r="AO57" i="35"/>
  <c r="AM57" i="35"/>
  <c r="AK57" i="35"/>
  <c r="AI57" i="35"/>
  <c r="AG57" i="35"/>
  <c r="AE57" i="35"/>
  <c r="AC57" i="35"/>
  <c r="AA57" i="35"/>
  <c r="Y57" i="35"/>
  <c r="W57" i="35"/>
  <c r="U57" i="35"/>
  <c r="S57" i="35"/>
  <c r="Q57" i="35"/>
  <c r="O57" i="35"/>
  <c r="M57" i="35"/>
  <c r="K57" i="35"/>
  <c r="I57" i="35"/>
  <c r="G57" i="35"/>
  <c r="E57" i="35"/>
  <c r="AQ56" i="35"/>
  <c r="AO56" i="35"/>
  <c r="AM56" i="35"/>
  <c r="AK56" i="35"/>
  <c r="AI56" i="35"/>
  <c r="AG56" i="35"/>
  <c r="AE56" i="35"/>
  <c r="AC56" i="35"/>
  <c r="AA56" i="35"/>
  <c r="Y56" i="35"/>
  <c r="W56" i="35"/>
  <c r="U56" i="35"/>
  <c r="S56" i="35"/>
  <c r="Q56" i="35"/>
  <c r="O56" i="35"/>
  <c r="M56" i="35"/>
  <c r="K56" i="35"/>
  <c r="I56" i="35"/>
  <c r="G56" i="35"/>
  <c r="E56" i="35"/>
  <c r="AQ55" i="35"/>
  <c r="AO55" i="35"/>
  <c r="AM55" i="35"/>
  <c r="AK55" i="35"/>
  <c r="AI55" i="35"/>
  <c r="AG55" i="35"/>
  <c r="AE55" i="35"/>
  <c r="AC55" i="35"/>
  <c r="AA55" i="35"/>
  <c r="Y55" i="35"/>
  <c r="W55" i="35"/>
  <c r="U55" i="35"/>
  <c r="S55" i="35"/>
  <c r="Q55" i="35"/>
  <c r="O55" i="35"/>
  <c r="M55" i="35"/>
  <c r="K55" i="35"/>
  <c r="I55" i="35"/>
  <c r="G55" i="35"/>
  <c r="E55" i="35"/>
  <c r="AQ54" i="35"/>
  <c r="AO54" i="35"/>
  <c r="AM54" i="35"/>
  <c r="AK54" i="35"/>
  <c r="AI54" i="35"/>
  <c r="AG54" i="35"/>
  <c r="AE54" i="35"/>
  <c r="AC54" i="35"/>
  <c r="AA54" i="35"/>
  <c r="Y54" i="35"/>
  <c r="W54" i="35"/>
  <c r="U54" i="35"/>
  <c r="S54" i="35"/>
  <c r="Q54" i="35"/>
  <c r="O54" i="35"/>
  <c r="M54" i="35"/>
  <c r="K54" i="35"/>
  <c r="I54" i="35"/>
  <c r="G54" i="35"/>
  <c r="E54" i="35"/>
  <c r="AQ53" i="35"/>
  <c r="AO53" i="35"/>
  <c r="AM53" i="35"/>
  <c r="AK53" i="35"/>
  <c r="AI53" i="35"/>
  <c r="AG53" i="35"/>
  <c r="AE53" i="35"/>
  <c r="AC53" i="35"/>
  <c r="AA53" i="35"/>
  <c r="Y53" i="35"/>
  <c r="W53" i="35"/>
  <c r="U53" i="35"/>
  <c r="S53" i="35"/>
  <c r="Q53" i="35"/>
  <c r="O53" i="35"/>
  <c r="M53" i="35"/>
  <c r="K53" i="35"/>
  <c r="I53" i="35"/>
  <c r="G53" i="35"/>
  <c r="E53" i="35"/>
  <c r="AQ52" i="35"/>
  <c r="AO52" i="35"/>
  <c r="AM52" i="35"/>
  <c r="AK52" i="35"/>
  <c r="AI52" i="35"/>
  <c r="AG52" i="35"/>
  <c r="AE52" i="35"/>
  <c r="AC52" i="35"/>
  <c r="AA52" i="35"/>
  <c r="Y52" i="35"/>
  <c r="W52" i="35"/>
  <c r="U52" i="35"/>
  <c r="S52" i="35"/>
  <c r="Q52" i="35"/>
  <c r="O52" i="35"/>
  <c r="M52" i="35"/>
  <c r="K52" i="35"/>
  <c r="I52" i="35"/>
  <c r="G52" i="35"/>
  <c r="E52" i="35"/>
  <c r="AQ51" i="35"/>
  <c r="AO51" i="35"/>
  <c r="AM51" i="35"/>
  <c r="AK51" i="35"/>
  <c r="AI51" i="35"/>
  <c r="AG51" i="35"/>
  <c r="AE51" i="35"/>
  <c r="AC51" i="35"/>
  <c r="AA51" i="35"/>
  <c r="Y51" i="35"/>
  <c r="W51" i="35"/>
  <c r="U51" i="35"/>
  <c r="S51" i="35"/>
  <c r="Q51" i="35"/>
  <c r="O51" i="35"/>
  <c r="M51" i="35"/>
  <c r="K51" i="35"/>
  <c r="I51" i="35"/>
  <c r="G51" i="35"/>
  <c r="E51" i="35"/>
  <c r="AQ50" i="35"/>
  <c r="AO50" i="35"/>
  <c r="AM50" i="35"/>
  <c r="AK50" i="35"/>
  <c r="AI50" i="35"/>
  <c r="AG50" i="35"/>
  <c r="AE50" i="35"/>
  <c r="AC50" i="35"/>
  <c r="AA50" i="35"/>
  <c r="Y50" i="35"/>
  <c r="W50" i="35"/>
  <c r="U50" i="35"/>
  <c r="S50" i="35"/>
  <c r="Q50" i="35"/>
  <c r="O50" i="35"/>
  <c r="M50" i="35"/>
  <c r="K50" i="35"/>
  <c r="I50" i="35"/>
  <c r="G50" i="35"/>
  <c r="E50" i="35"/>
  <c r="AQ49" i="35"/>
  <c r="AO49" i="35"/>
  <c r="AM49" i="35"/>
  <c r="AK49" i="35"/>
  <c r="AI49" i="35"/>
  <c r="AG49" i="35"/>
  <c r="AE49" i="35"/>
  <c r="AC49" i="35"/>
  <c r="AA49" i="35"/>
  <c r="Y49" i="35"/>
  <c r="W49" i="35"/>
  <c r="U49" i="35"/>
  <c r="S49" i="35"/>
  <c r="Q49" i="35"/>
  <c r="O49" i="35"/>
  <c r="M49" i="35"/>
  <c r="K49" i="35"/>
  <c r="I49" i="35"/>
  <c r="G49" i="35"/>
  <c r="E49" i="35"/>
  <c r="AQ48" i="35"/>
  <c r="AO48" i="35"/>
  <c r="AM48" i="35"/>
  <c r="AK48" i="35"/>
  <c r="AI48" i="35"/>
  <c r="AG48" i="35"/>
  <c r="AE48" i="35"/>
  <c r="AC48" i="35"/>
  <c r="AA48" i="35"/>
  <c r="Y48" i="35"/>
  <c r="W48" i="35"/>
  <c r="U48" i="35"/>
  <c r="S48" i="35"/>
  <c r="Q48" i="35"/>
  <c r="O48" i="35"/>
  <c r="M48" i="35"/>
  <c r="K48" i="35"/>
  <c r="I48" i="35"/>
  <c r="G48" i="35"/>
  <c r="E48" i="35"/>
  <c r="AQ47" i="35"/>
  <c r="AO47" i="35"/>
  <c r="AM47" i="35"/>
  <c r="AK47" i="35"/>
  <c r="AI47" i="35"/>
  <c r="AG47" i="35"/>
  <c r="AE47" i="35"/>
  <c r="AC47" i="35"/>
  <c r="AA47" i="35"/>
  <c r="Y47" i="35"/>
  <c r="W47" i="35"/>
  <c r="U47" i="35"/>
  <c r="S47" i="35"/>
  <c r="Q47" i="35"/>
  <c r="O47" i="35"/>
  <c r="M47" i="35"/>
  <c r="K47" i="35"/>
  <c r="I47" i="35"/>
  <c r="G47" i="35"/>
  <c r="E47" i="35"/>
  <c r="AQ46" i="35"/>
  <c r="AO46" i="35"/>
  <c r="AM46" i="35"/>
  <c r="AK46" i="35"/>
  <c r="AI46" i="35"/>
  <c r="AG46" i="35"/>
  <c r="AE46" i="35"/>
  <c r="AC46" i="35"/>
  <c r="AA46" i="35"/>
  <c r="Y46" i="35"/>
  <c r="W46" i="35"/>
  <c r="U46" i="35"/>
  <c r="S46" i="35"/>
  <c r="Q46" i="35"/>
  <c r="O46" i="35"/>
  <c r="M46" i="35"/>
  <c r="K46" i="35"/>
  <c r="I46" i="35"/>
  <c r="G46" i="35"/>
  <c r="E46" i="35"/>
  <c r="AQ45" i="35"/>
  <c r="AO45" i="35"/>
  <c r="AM45" i="35"/>
  <c r="AK45" i="35"/>
  <c r="AI45" i="35"/>
  <c r="AG45" i="35"/>
  <c r="AE45" i="35"/>
  <c r="AC45" i="35"/>
  <c r="AA45" i="35"/>
  <c r="Y45" i="35"/>
  <c r="W45" i="35"/>
  <c r="U45" i="35"/>
  <c r="S45" i="35"/>
  <c r="Q45" i="35"/>
  <c r="O45" i="35"/>
  <c r="M45" i="35"/>
  <c r="K45" i="35"/>
  <c r="I45" i="35"/>
  <c r="G45" i="35"/>
  <c r="E45" i="35"/>
  <c r="AQ44" i="35"/>
  <c r="AO44" i="35"/>
  <c r="AM44" i="35"/>
  <c r="AK44" i="35"/>
  <c r="AI44" i="35"/>
  <c r="AG44" i="35"/>
  <c r="AE44" i="35"/>
  <c r="AC44" i="35"/>
  <c r="AA44" i="35"/>
  <c r="Y44" i="35"/>
  <c r="W44" i="35"/>
  <c r="U44" i="35"/>
  <c r="S44" i="35"/>
  <c r="Q44" i="35"/>
  <c r="O44" i="35"/>
  <c r="M44" i="35"/>
  <c r="K44" i="35"/>
  <c r="I44" i="35"/>
  <c r="G44" i="35"/>
  <c r="E44" i="35"/>
  <c r="AQ43" i="35"/>
  <c r="AO43" i="35"/>
  <c r="AM43" i="35"/>
  <c r="AK43" i="35"/>
  <c r="AI43" i="35"/>
  <c r="AG43" i="35"/>
  <c r="AE43" i="35"/>
  <c r="AC43" i="35"/>
  <c r="AA43" i="35"/>
  <c r="Y43" i="35"/>
  <c r="W43" i="35"/>
  <c r="U43" i="35"/>
  <c r="S43" i="35"/>
  <c r="Q43" i="35"/>
  <c r="O43" i="35"/>
  <c r="M43" i="35"/>
  <c r="K43" i="35"/>
  <c r="I43" i="35"/>
  <c r="G43" i="35"/>
  <c r="E43" i="35"/>
  <c r="AQ42" i="35"/>
  <c r="AO42" i="35"/>
  <c r="AM42" i="35"/>
  <c r="AK42" i="35"/>
  <c r="AI42" i="35"/>
  <c r="AG42" i="35"/>
  <c r="AE42" i="35"/>
  <c r="AC42" i="35"/>
  <c r="AA42" i="35"/>
  <c r="Y42" i="35"/>
  <c r="W42" i="35"/>
  <c r="U42" i="35"/>
  <c r="S42" i="35"/>
  <c r="Q42" i="35"/>
  <c r="O42" i="35"/>
  <c r="M42" i="35"/>
  <c r="K42" i="35"/>
  <c r="I42" i="35"/>
  <c r="G42" i="35"/>
  <c r="E42" i="35"/>
  <c r="AQ41" i="35"/>
  <c r="AO41" i="35"/>
  <c r="AM41" i="35"/>
  <c r="AK41" i="35"/>
  <c r="AI41" i="35"/>
  <c r="AG41" i="35"/>
  <c r="AE41" i="35"/>
  <c r="AC41" i="35"/>
  <c r="AA41" i="35"/>
  <c r="Y41" i="35"/>
  <c r="W41" i="35"/>
  <c r="U41" i="35"/>
  <c r="S41" i="35"/>
  <c r="Q41" i="35"/>
  <c r="O41" i="35"/>
  <c r="M41" i="35"/>
  <c r="K41" i="35"/>
  <c r="I41" i="35"/>
  <c r="G41" i="35"/>
  <c r="E41" i="35"/>
  <c r="AQ40" i="35"/>
  <c r="AO40" i="35"/>
  <c r="AM40" i="35"/>
  <c r="AK40" i="35"/>
  <c r="AI40" i="35"/>
  <c r="AG40" i="35"/>
  <c r="AE40" i="35"/>
  <c r="AC40" i="35"/>
  <c r="AA40" i="35"/>
  <c r="Y40" i="35"/>
  <c r="W40" i="35"/>
  <c r="U40" i="35"/>
  <c r="S40" i="35"/>
  <c r="Q40" i="35"/>
  <c r="O40" i="35"/>
  <c r="M40" i="35"/>
  <c r="K40" i="35"/>
  <c r="I40" i="35"/>
  <c r="G40" i="35"/>
  <c r="E40" i="35"/>
  <c r="AQ39" i="35"/>
  <c r="AO39" i="35"/>
  <c r="AM39" i="35"/>
  <c r="AK39" i="35"/>
  <c r="AI39" i="35"/>
  <c r="AG39" i="35"/>
  <c r="AE39" i="35"/>
  <c r="AC39" i="35"/>
  <c r="AA39" i="35"/>
  <c r="Y39" i="35"/>
  <c r="W39" i="35"/>
  <c r="U39" i="35"/>
  <c r="S39" i="35"/>
  <c r="Q39" i="35"/>
  <c r="O39" i="35"/>
  <c r="M39" i="35"/>
  <c r="K39" i="35"/>
  <c r="I39" i="35"/>
  <c r="G39" i="35"/>
  <c r="E39" i="35"/>
  <c r="AQ38" i="35"/>
  <c r="AO38" i="35"/>
  <c r="AM38" i="35"/>
  <c r="AK38" i="35"/>
  <c r="AI38" i="35"/>
  <c r="AG38" i="35"/>
  <c r="AE38" i="35"/>
  <c r="AC38" i="35"/>
  <c r="AA38" i="35"/>
  <c r="Y38" i="35"/>
  <c r="W38" i="35"/>
  <c r="U38" i="35"/>
  <c r="S38" i="35"/>
  <c r="Q38" i="35"/>
  <c r="O38" i="35"/>
  <c r="M38" i="35"/>
  <c r="K38" i="35"/>
  <c r="I38" i="35"/>
  <c r="G38" i="35"/>
  <c r="E38" i="35"/>
  <c r="AQ37" i="35"/>
  <c r="AO37" i="35"/>
  <c r="AM37" i="35"/>
  <c r="AK37" i="35"/>
  <c r="AI37" i="35"/>
  <c r="AG37" i="35"/>
  <c r="AE37" i="35"/>
  <c r="AC37" i="35"/>
  <c r="AA37" i="35"/>
  <c r="Y37" i="35"/>
  <c r="W37" i="35"/>
  <c r="U37" i="35"/>
  <c r="S37" i="35"/>
  <c r="Q37" i="35"/>
  <c r="O37" i="35"/>
  <c r="M37" i="35"/>
  <c r="K37" i="35"/>
  <c r="I37" i="35"/>
  <c r="G37" i="35"/>
  <c r="E37" i="35"/>
  <c r="AQ36" i="35"/>
  <c r="AO36" i="35"/>
  <c r="AM36" i="35"/>
  <c r="AK36" i="35"/>
  <c r="AI36" i="35"/>
  <c r="AG36" i="35"/>
  <c r="AE36" i="35"/>
  <c r="AC36" i="35"/>
  <c r="AA36" i="35"/>
  <c r="Y36" i="35"/>
  <c r="W36" i="35"/>
  <c r="U36" i="35"/>
  <c r="S36" i="35"/>
  <c r="Q36" i="35"/>
  <c r="O36" i="35"/>
  <c r="M36" i="35"/>
  <c r="K36" i="35"/>
  <c r="I36" i="35"/>
  <c r="G36" i="35"/>
  <c r="E36" i="35"/>
  <c r="AQ35" i="35"/>
  <c r="AO35" i="35"/>
  <c r="AM35" i="35"/>
  <c r="AK35" i="35"/>
  <c r="AI35" i="35"/>
  <c r="AG35" i="35"/>
  <c r="AE35" i="35"/>
  <c r="AC35" i="35"/>
  <c r="AA35" i="35"/>
  <c r="Y35" i="35"/>
  <c r="W35" i="35"/>
  <c r="U35" i="35"/>
  <c r="S35" i="35"/>
  <c r="Q35" i="35"/>
  <c r="O35" i="35"/>
  <c r="M35" i="35"/>
  <c r="K35" i="35"/>
  <c r="I35" i="35"/>
  <c r="G35" i="35"/>
  <c r="E35" i="35"/>
  <c r="AQ34" i="35"/>
  <c r="AO34" i="35"/>
  <c r="AM34" i="35"/>
  <c r="AK34" i="35"/>
  <c r="AI34" i="35"/>
  <c r="AG34" i="35"/>
  <c r="AE34" i="35"/>
  <c r="AC34" i="35"/>
  <c r="AA34" i="35"/>
  <c r="Y34" i="35"/>
  <c r="W34" i="35"/>
  <c r="U34" i="35"/>
  <c r="S34" i="35"/>
  <c r="Q34" i="35"/>
  <c r="O34" i="35"/>
  <c r="M34" i="35"/>
  <c r="K34" i="35"/>
  <c r="I34" i="35"/>
  <c r="G34" i="35"/>
  <c r="E34" i="35"/>
  <c r="AQ33" i="35"/>
  <c r="AO33" i="35"/>
  <c r="AM33" i="35"/>
  <c r="AK33" i="35"/>
  <c r="AI33" i="35"/>
  <c r="AG33" i="35"/>
  <c r="AE33" i="35"/>
  <c r="AC33" i="35"/>
  <c r="AA33" i="35"/>
  <c r="Y33" i="35"/>
  <c r="W33" i="35"/>
  <c r="U33" i="35"/>
  <c r="S33" i="35"/>
  <c r="Q33" i="35"/>
  <c r="O33" i="35"/>
  <c r="M33" i="35"/>
  <c r="K33" i="35"/>
  <c r="I33" i="35"/>
  <c r="G33" i="35"/>
  <c r="E33" i="35"/>
  <c r="AQ32" i="35"/>
  <c r="AO32" i="35"/>
  <c r="AM32" i="35"/>
  <c r="AK32" i="35"/>
  <c r="AI32" i="35"/>
  <c r="AG32" i="35"/>
  <c r="AE32" i="35"/>
  <c r="AC32" i="35"/>
  <c r="AA32" i="35"/>
  <c r="Y32" i="35"/>
  <c r="W32" i="35"/>
  <c r="U32" i="35"/>
  <c r="S32" i="35"/>
  <c r="Q32" i="35"/>
  <c r="O32" i="35"/>
  <c r="M32" i="35"/>
  <c r="K32" i="35"/>
  <c r="I32" i="35"/>
  <c r="G32" i="35"/>
  <c r="E32" i="35"/>
  <c r="AQ31" i="35"/>
  <c r="AO31" i="35"/>
  <c r="AM31" i="35"/>
  <c r="AK31" i="35"/>
  <c r="AI31" i="35"/>
  <c r="AG31" i="35"/>
  <c r="AE31" i="35"/>
  <c r="AC31" i="35"/>
  <c r="AA31" i="35"/>
  <c r="Y31" i="35"/>
  <c r="W31" i="35"/>
  <c r="U31" i="35"/>
  <c r="S31" i="35"/>
  <c r="Q31" i="35"/>
  <c r="O31" i="35"/>
  <c r="M31" i="35"/>
  <c r="K31" i="35"/>
  <c r="I31" i="35"/>
  <c r="G31" i="35"/>
  <c r="E31" i="35"/>
  <c r="AQ30" i="35"/>
  <c r="AO30" i="35"/>
  <c r="AM30" i="35"/>
  <c r="AK30" i="35"/>
  <c r="AI30" i="35"/>
  <c r="AG30" i="35"/>
  <c r="AE30" i="35"/>
  <c r="AC30" i="35"/>
  <c r="AA30" i="35"/>
  <c r="Y30" i="35"/>
  <c r="W30" i="35"/>
  <c r="U30" i="35"/>
  <c r="S30" i="35"/>
  <c r="Q30" i="35"/>
  <c r="O30" i="35"/>
  <c r="M30" i="35"/>
  <c r="K30" i="35"/>
  <c r="I30" i="35"/>
  <c r="G30" i="35"/>
  <c r="E30" i="35"/>
  <c r="AQ29" i="35"/>
  <c r="AO29" i="35"/>
  <c r="AM29" i="35"/>
  <c r="AK29" i="35"/>
  <c r="AI29" i="35"/>
  <c r="AG29" i="35"/>
  <c r="AE29" i="35"/>
  <c r="AC29" i="35"/>
  <c r="AA29" i="35"/>
  <c r="Y29" i="35"/>
  <c r="W29" i="35"/>
  <c r="U29" i="35"/>
  <c r="S29" i="35"/>
  <c r="Q29" i="35"/>
  <c r="O29" i="35"/>
  <c r="M29" i="35"/>
  <c r="K29" i="35"/>
  <c r="I29" i="35"/>
  <c r="G29" i="35"/>
  <c r="E29" i="35"/>
  <c r="AQ28" i="35"/>
  <c r="AO28" i="35"/>
  <c r="AM28" i="35"/>
  <c r="AK28" i="35"/>
  <c r="AI28" i="35"/>
  <c r="AG28" i="35"/>
  <c r="AE28" i="35"/>
  <c r="AC28" i="35"/>
  <c r="AA28" i="35"/>
  <c r="Y28" i="35"/>
  <c r="W28" i="35"/>
  <c r="U28" i="35"/>
  <c r="S28" i="35"/>
  <c r="Q28" i="35"/>
  <c r="O28" i="35"/>
  <c r="M28" i="35"/>
  <c r="K28" i="35"/>
  <c r="I28" i="35"/>
  <c r="G28" i="35"/>
  <c r="E28" i="35"/>
  <c r="AQ27" i="35"/>
  <c r="AO27" i="35"/>
  <c r="AM27" i="35"/>
  <c r="AK27" i="35"/>
  <c r="AI27" i="35"/>
  <c r="AG27" i="35"/>
  <c r="AE27" i="35"/>
  <c r="AC27" i="35"/>
  <c r="AA27" i="35"/>
  <c r="Y27" i="35"/>
  <c r="W27" i="35"/>
  <c r="U27" i="35"/>
  <c r="S27" i="35"/>
  <c r="Q27" i="35"/>
  <c r="O27" i="35"/>
  <c r="M27" i="35"/>
  <c r="K27" i="35"/>
  <c r="I27" i="35"/>
  <c r="E27" i="35"/>
  <c r="AQ26" i="35"/>
  <c r="AO26" i="35"/>
  <c r="AK26" i="35"/>
  <c r="AI26" i="35"/>
  <c r="AG26" i="35"/>
  <c r="AE26" i="35"/>
  <c r="AC26" i="35"/>
  <c r="AA26" i="35"/>
  <c r="Y26" i="35"/>
  <c r="W26" i="35"/>
  <c r="U26" i="35"/>
  <c r="S26" i="35"/>
  <c r="Q26" i="35"/>
  <c r="O26" i="35"/>
  <c r="M26" i="35"/>
  <c r="K26" i="35"/>
  <c r="I26" i="35"/>
  <c r="E26" i="35"/>
  <c r="AQ25" i="35"/>
  <c r="AO25" i="35"/>
  <c r="AM25" i="35"/>
  <c r="AK25" i="35"/>
  <c r="AI25" i="35"/>
  <c r="AG25" i="35"/>
  <c r="AE25" i="35"/>
  <c r="AC25" i="35"/>
  <c r="AA25" i="35"/>
  <c r="Y25" i="35"/>
  <c r="W25" i="35"/>
  <c r="U25" i="35"/>
  <c r="S25" i="35"/>
  <c r="Q25" i="35"/>
  <c r="M25" i="35"/>
  <c r="K25" i="35"/>
  <c r="I25" i="35"/>
  <c r="G25" i="35"/>
  <c r="E25" i="35"/>
  <c r="AQ24" i="35"/>
  <c r="AO24" i="35"/>
  <c r="AM24" i="35"/>
  <c r="AK24" i="35"/>
  <c r="AI24" i="35"/>
  <c r="AI2" i="35"/>
  <c r="AG24" i="35"/>
  <c r="AE24" i="35"/>
  <c r="AC24" i="35"/>
  <c r="AA24" i="35"/>
  <c r="Y24" i="35"/>
  <c r="W24" i="35"/>
  <c r="W3" i="35"/>
  <c r="U24" i="35"/>
  <c r="S24" i="35"/>
  <c r="S1" i="35"/>
  <c r="S3" i="35" s="1"/>
  <c r="Q24" i="35"/>
  <c r="M24" i="35"/>
  <c r="K24" i="35"/>
  <c r="E24" i="35"/>
  <c r="AQ23" i="35"/>
  <c r="AO23" i="35"/>
  <c r="AM23" i="35"/>
  <c r="AK23" i="35"/>
  <c r="AI23" i="35"/>
  <c r="AG23" i="35"/>
  <c r="AE23" i="35"/>
  <c r="AC23" i="35"/>
  <c r="AA23" i="35"/>
  <c r="Y23" i="35"/>
  <c r="W23" i="35"/>
  <c r="U23" i="35"/>
  <c r="S23" i="35"/>
  <c r="Q23" i="35"/>
  <c r="O23" i="35"/>
  <c r="M23" i="35"/>
  <c r="K23" i="35"/>
  <c r="I23" i="35"/>
  <c r="G23" i="35"/>
  <c r="E23" i="35"/>
  <c r="AQ22" i="35"/>
  <c r="AO22" i="35"/>
  <c r="AM22" i="35"/>
  <c r="AK22" i="35"/>
  <c r="AI22" i="35"/>
  <c r="AG22" i="35"/>
  <c r="AE22" i="35"/>
  <c r="AC22" i="35"/>
  <c r="AA22" i="35"/>
  <c r="Y22" i="35"/>
  <c r="W22" i="35"/>
  <c r="U22" i="35"/>
  <c r="S22" i="35"/>
  <c r="Q22" i="35"/>
  <c r="O22" i="35"/>
  <c r="M22" i="35"/>
  <c r="K22" i="35"/>
  <c r="I22" i="35"/>
  <c r="G22" i="35"/>
  <c r="E22" i="35"/>
  <c r="AQ21" i="35"/>
  <c r="AO21" i="35"/>
  <c r="AM21" i="35"/>
  <c r="AK21" i="35"/>
  <c r="AI21" i="35"/>
  <c r="AG21" i="35"/>
  <c r="AE21" i="35"/>
  <c r="AC21" i="35"/>
  <c r="AA21" i="35"/>
  <c r="Y21" i="35"/>
  <c r="W21" i="35"/>
  <c r="U21" i="35"/>
  <c r="S21" i="35"/>
  <c r="Q21" i="35"/>
  <c r="O21" i="35"/>
  <c r="M21" i="35"/>
  <c r="K21" i="35"/>
  <c r="I21" i="35"/>
  <c r="G21" i="35"/>
  <c r="E21" i="35"/>
  <c r="AQ20" i="35"/>
  <c r="AO20" i="35"/>
  <c r="AM20" i="35"/>
  <c r="AK20" i="35"/>
  <c r="AI20" i="35"/>
  <c r="AG20" i="35"/>
  <c r="AE20" i="35"/>
  <c r="AC20" i="35"/>
  <c r="AA20" i="35"/>
  <c r="Y20" i="35"/>
  <c r="W20" i="35"/>
  <c r="U20" i="35"/>
  <c r="S20" i="35"/>
  <c r="Q20" i="35"/>
  <c r="O20" i="35"/>
  <c r="M20" i="35"/>
  <c r="K20" i="35"/>
  <c r="I20" i="35"/>
  <c r="G20" i="35"/>
  <c r="E20" i="35"/>
  <c r="AQ19" i="35"/>
  <c r="AO19" i="35"/>
  <c r="AM19" i="35"/>
  <c r="AK19" i="35"/>
  <c r="AI19" i="35"/>
  <c r="AG19" i="35"/>
  <c r="AE19" i="35"/>
  <c r="AC19" i="35"/>
  <c r="AA19" i="35"/>
  <c r="Y19" i="35"/>
  <c r="W19" i="35"/>
  <c r="U19" i="35"/>
  <c r="S19" i="35"/>
  <c r="Q19" i="35"/>
  <c r="O19" i="35"/>
  <c r="M19" i="35"/>
  <c r="K19" i="35"/>
  <c r="I19" i="35"/>
  <c r="G19" i="35"/>
  <c r="E19" i="35"/>
  <c r="AQ18" i="35"/>
  <c r="AO18" i="35"/>
  <c r="AM18" i="35"/>
  <c r="AK18" i="35"/>
  <c r="AI18" i="35"/>
  <c r="AG18" i="35"/>
  <c r="AE18" i="35"/>
  <c r="AC18" i="35"/>
  <c r="AA18" i="35"/>
  <c r="Y18" i="35"/>
  <c r="W18" i="35"/>
  <c r="U18" i="35"/>
  <c r="S18" i="35"/>
  <c r="Q18" i="35"/>
  <c r="O18" i="35"/>
  <c r="M18" i="35"/>
  <c r="K18" i="35"/>
  <c r="I18" i="35"/>
  <c r="G18" i="35"/>
  <c r="E18" i="35"/>
  <c r="AQ17" i="35"/>
  <c r="AO17" i="35"/>
  <c r="AM17" i="35"/>
  <c r="AK17" i="35"/>
  <c r="AI17" i="35"/>
  <c r="AG17" i="35"/>
  <c r="AE17" i="35"/>
  <c r="AC17" i="35"/>
  <c r="AA17" i="35"/>
  <c r="Y17" i="35"/>
  <c r="W17" i="35"/>
  <c r="U17" i="35"/>
  <c r="S17" i="35"/>
  <c r="Q17" i="35"/>
  <c r="O17" i="35"/>
  <c r="M17" i="35"/>
  <c r="K17" i="35"/>
  <c r="I17" i="35"/>
  <c r="G17" i="35"/>
  <c r="E17" i="35"/>
  <c r="AQ16" i="35"/>
  <c r="AO16" i="35"/>
  <c r="AM16" i="35"/>
  <c r="AK16" i="35"/>
  <c r="AI16" i="35"/>
  <c r="AG16" i="35"/>
  <c r="AE16" i="35"/>
  <c r="AC16" i="35"/>
  <c r="AA16" i="35"/>
  <c r="Y16" i="35"/>
  <c r="W16" i="35"/>
  <c r="U16" i="35"/>
  <c r="S16" i="35"/>
  <c r="Q16" i="35"/>
  <c r="O16" i="35"/>
  <c r="M16" i="35"/>
  <c r="K16" i="35"/>
  <c r="I16" i="35"/>
  <c r="G16" i="35"/>
  <c r="E16" i="35"/>
  <c r="AQ15" i="35"/>
  <c r="AO15" i="35"/>
  <c r="AM15" i="35"/>
  <c r="AK15" i="35"/>
  <c r="AI15" i="35"/>
  <c r="AG15" i="35"/>
  <c r="AE15" i="35"/>
  <c r="AC15" i="35"/>
  <c r="AA15" i="35"/>
  <c r="Y15" i="35"/>
  <c r="W15" i="35"/>
  <c r="U15" i="35"/>
  <c r="S15" i="35"/>
  <c r="Q15" i="35"/>
  <c r="O15" i="35"/>
  <c r="M15" i="35"/>
  <c r="K15" i="35"/>
  <c r="I15" i="35"/>
  <c r="G15" i="35"/>
  <c r="E15" i="35"/>
  <c r="AQ14" i="35"/>
  <c r="AO14" i="35"/>
  <c r="AM14" i="35"/>
  <c r="AK14" i="35"/>
  <c r="AI14" i="35"/>
  <c r="AG14" i="35"/>
  <c r="AE14" i="35"/>
  <c r="AC14" i="35"/>
  <c r="AA14" i="35"/>
  <c r="Y14" i="35"/>
  <c r="W14" i="35"/>
  <c r="U14" i="35"/>
  <c r="S14" i="35"/>
  <c r="Q14" i="35"/>
  <c r="O14" i="35"/>
  <c r="M14" i="35"/>
  <c r="K14" i="35"/>
  <c r="I14" i="35"/>
  <c r="G14" i="35"/>
  <c r="E14" i="35"/>
  <c r="AQ13" i="35"/>
  <c r="AO13" i="35"/>
  <c r="AM13" i="35"/>
  <c r="AK13" i="35"/>
  <c r="AK1" i="35"/>
  <c r="AK3" i="35" s="1"/>
  <c r="AI13" i="35"/>
  <c r="AG13" i="35"/>
  <c r="AE13" i="35"/>
  <c r="AC13" i="35"/>
  <c r="AA13" i="35"/>
  <c r="Y13" i="35"/>
  <c r="W13" i="35"/>
  <c r="U13" i="35"/>
  <c r="U1" i="35"/>
  <c r="U3" i="35" s="1"/>
  <c r="S13" i="35"/>
  <c r="Q13" i="35"/>
  <c r="O13" i="35"/>
  <c r="M13" i="35"/>
  <c r="K13" i="35"/>
  <c r="I13" i="35"/>
  <c r="G13" i="35"/>
  <c r="E13" i="35"/>
  <c r="AQ12" i="35"/>
  <c r="AO12" i="35"/>
  <c r="AM12" i="35"/>
  <c r="AK12" i="35"/>
  <c r="AI12" i="35"/>
  <c r="AI6" i="35"/>
  <c r="AG12" i="35"/>
  <c r="AG6" i="35"/>
  <c r="AE12" i="35"/>
  <c r="AC12" i="35"/>
  <c r="AC5" i="35"/>
  <c r="AA12" i="35"/>
  <c r="Y12" i="35"/>
  <c r="W12" i="35"/>
  <c r="U12" i="35"/>
  <c r="S12" i="35"/>
  <c r="Q12" i="35"/>
  <c r="Q1" i="35"/>
  <c r="Q3" i="35" s="1"/>
  <c r="O12" i="35"/>
  <c r="M12" i="35"/>
  <c r="M5" i="35"/>
  <c r="K12" i="35"/>
  <c r="I12" i="35"/>
  <c r="G12" i="35"/>
  <c r="E12" i="35"/>
  <c r="AQ10" i="35"/>
  <c r="AO10" i="35"/>
  <c r="AM10" i="35"/>
  <c r="AK10" i="35"/>
  <c r="AI10" i="35"/>
  <c r="AG10" i="35"/>
  <c r="AE10" i="35"/>
  <c r="AC10" i="35"/>
  <c r="AA10" i="35"/>
  <c r="Y10" i="35"/>
  <c r="W10" i="35"/>
  <c r="U10" i="35"/>
  <c r="S10" i="35"/>
  <c r="Q10" i="35"/>
  <c r="O10" i="35"/>
  <c r="M10" i="35"/>
  <c r="K10" i="35"/>
  <c r="I10" i="35"/>
  <c r="G10" i="35"/>
  <c r="E10" i="35"/>
  <c r="AG5" i="35"/>
  <c r="AG4" i="35"/>
  <c r="E1" i="35"/>
  <c r="E2" i="35" s="1"/>
  <c r="AG2" i="35"/>
  <c r="AI4" i="35"/>
  <c r="W6" i="35"/>
  <c r="W5" i="35"/>
  <c r="AC2" i="35"/>
  <c r="AI5" i="35"/>
  <c r="AA2" i="35"/>
  <c r="AG3" i="35"/>
  <c r="M6" i="35"/>
  <c r="AG1" i="35"/>
  <c r="AC6" i="35"/>
  <c r="AI3" i="35"/>
  <c r="M4" i="35"/>
  <c r="AI1" i="35"/>
  <c r="M2" i="35"/>
  <c r="AC4" i="35"/>
  <c r="AA5" i="35"/>
  <c r="K4" i="35"/>
  <c r="AA1" i="35"/>
  <c r="AQ1" i="35"/>
  <c r="AQ2" i="35" s="1"/>
  <c r="AA4" i="35"/>
  <c r="K6" i="35"/>
  <c r="I1" i="35"/>
  <c r="I2" i="35" s="1"/>
  <c r="Y2" i="35"/>
  <c r="K3" i="35"/>
  <c r="K1" i="35"/>
  <c r="AA6" i="35"/>
  <c r="K2" i="35"/>
  <c r="AA3" i="35"/>
  <c r="K5" i="35"/>
  <c r="G26" i="35"/>
  <c r="AO1" i="35"/>
  <c r="AO2" i="35" s="1"/>
  <c r="W1" i="35"/>
  <c r="Y6" i="35"/>
  <c r="Y5" i="35"/>
  <c r="Y1" i="35"/>
  <c r="Y4" i="35"/>
  <c r="Y3" i="35"/>
  <c r="M1" i="35"/>
  <c r="AC1" i="35"/>
  <c r="M3" i="35"/>
  <c r="AC3" i="35"/>
  <c r="O1" i="35"/>
  <c r="O2" i="35" s="1"/>
  <c r="AE1" i="35"/>
  <c r="AE2" i="35" s="1"/>
  <c r="W2" i="35"/>
  <c r="W4" i="35"/>
  <c r="H5" i="30"/>
  <c r="F6" i="30"/>
  <c r="H6" i="30"/>
  <c r="D23" i="31"/>
  <c r="AJ24" i="31"/>
  <c r="P24" i="31"/>
  <c r="N24" i="31"/>
  <c r="H24" i="31"/>
  <c r="AU24" i="31"/>
  <c r="AT24" i="31"/>
  <c r="AS24" i="31"/>
  <c r="AR24" i="31"/>
  <c r="V24" i="31"/>
  <c r="X24" i="31"/>
  <c r="Z24" i="31"/>
  <c r="AB24" i="31"/>
  <c r="AD24" i="31"/>
  <c r="AF24" i="31"/>
  <c r="AH24" i="31"/>
  <c r="AL24" i="31"/>
  <c r="AN24" i="31"/>
  <c r="AP24" i="31"/>
  <c r="R24" i="31"/>
  <c r="T24" i="31"/>
  <c r="J24" i="31"/>
  <c r="L24" i="31"/>
  <c r="F24" i="31"/>
  <c r="B22" i="31"/>
  <c r="D24" i="31"/>
  <c r="AQ300" i="31"/>
  <c r="AO300" i="31"/>
  <c r="AM300" i="31"/>
  <c r="AK300" i="31"/>
  <c r="AI300" i="31"/>
  <c r="AG300" i="31"/>
  <c r="AE300" i="31"/>
  <c r="AC300" i="31"/>
  <c r="AA300" i="31"/>
  <c r="Y300" i="31"/>
  <c r="W300" i="31"/>
  <c r="U300" i="31"/>
  <c r="S300" i="31"/>
  <c r="Q300" i="31"/>
  <c r="O300" i="31"/>
  <c r="M300" i="31"/>
  <c r="K300" i="31"/>
  <c r="I300" i="31"/>
  <c r="G300" i="31"/>
  <c r="E300" i="31"/>
  <c r="AQ299" i="31"/>
  <c r="AO299" i="31"/>
  <c r="AM299" i="31"/>
  <c r="AK299" i="31"/>
  <c r="AI299" i="31"/>
  <c r="AG299" i="31"/>
  <c r="AE299" i="31"/>
  <c r="AC299" i="31"/>
  <c r="AA299" i="31"/>
  <c r="Y299" i="31"/>
  <c r="W299" i="31"/>
  <c r="U299" i="31"/>
  <c r="S299" i="31"/>
  <c r="Q299" i="31"/>
  <c r="O299" i="31"/>
  <c r="M299" i="31"/>
  <c r="K299" i="31"/>
  <c r="I299" i="31"/>
  <c r="G299" i="31"/>
  <c r="E299" i="31"/>
  <c r="AQ298" i="31"/>
  <c r="AO298" i="31"/>
  <c r="AM298" i="31"/>
  <c r="AK298" i="31"/>
  <c r="AI298" i="31"/>
  <c r="AG298" i="31"/>
  <c r="AE298" i="31"/>
  <c r="AC298" i="31"/>
  <c r="AA298" i="31"/>
  <c r="Y298" i="31"/>
  <c r="W298" i="31"/>
  <c r="U298" i="31"/>
  <c r="S298" i="31"/>
  <c r="Q298" i="31"/>
  <c r="O298" i="31"/>
  <c r="M298" i="31"/>
  <c r="K298" i="31"/>
  <c r="I298" i="31"/>
  <c r="G298" i="31"/>
  <c r="E298" i="31"/>
  <c r="AQ297" i="31"/>
  <c r="AO297" i="31"/>
  <c r="AM297" i="31"/>
  <c r="AK297" i="31"/>
  <c r="AI297" i="31"/>
  <c r="AG297" i="31"/>
  <c r="AE297" i="31"/>
  <c r="AC297" i="31"/>
  <c r="AA297" i="31"/>
  <c r="Y297" i="31"/>
  <c r="W297" i="31"/>
  <c r="U297" i="31"/>
  <c r="S297" i="31"/>
  <c r="Q297" i="31"/>
  <c r="O297" i="31"/>
  <c r="M297" i="31"/>
  <c r="K297" i="31"/>
  <c r="I297" i="31"/>
  <c r="G297" i="31"/>
  <c r="E297" i="31"/>
  <c r="AQ296" i="31"/>
  <c r="AO296" i="31"/>
  <c r="AM296" i="31"/>
  <c r="AK296" i="31"/>
  <c r="AI296" i="31"/>
  <c r="AG296" i="31"/>
  <c r="AE296" i="31"/>
  <c r="AC296" i="31"/>
  <c r="AA296" i="31"/>
  <c r="Y296" i="31"/>
  <c r="W296" i="31"/>
  <c r="U296" i="31"/>
  <c r="S296" i="31"/>
  <c r="Q296" i="31"/>
  <c r="O296" i="31"/>
  <c r="M296" i="31"/>
  <c r="K296" i="31"/>
  <c r="I296" i="31"/>
  <c r="G296" i="31"/>
  <c r="E296" i="31"/>
  <c r="AQ295" i="31"/>
  <c r="AO295" i="31"/>
  <c r="AM295" i="31"/>
  <c r="AK295" i="31"/>
  <c r="AI295" i="31"/>
  <c r="AG295" i="31"/>
  <c r="AE295" i="31"/>
  <c r="AC295" i="31"/>
  <c r="AA295" i="31"/>
  <c r="Y295" i="31"/>
  <c r="W295" i="31"/>
  <c r="U295" i="31"/>
  <c r="S295" i="31"/>
  <c r="Q295" i="31"/>
  <c r="O295" i="31"/>
  <c r="M295" i="31"/>
  <c r="K295" i="31"/>
  <c r="I295" i="31"/>
  <c r="G295" i="31"/>
  <c r="E295" i="31"/>
  <c r="AQ294" i="31"/>
  <c r="AO294" i="31"/>
  <c r="AM294" i="31"/>
  <c r="AK294" i="31"/>
  <c r="AI294" i="31"/>
  <c r="AG294" i="31"/>
  <c r="AE294" i="31"/>
  <c r="AC294" i="31"/>
  <c r="AA294" i="31"/>
  <c r="Y294" i="31"/>
  <c r="W294" i="31"/>
  <c r="U294" i="31"/>
  <c r="S294" i="31"/>
  <c r="Q294" i="31"/>
  <c r="O294" i="31"/>
  <c r="M294" i="31"/>
  <c r="K294" i="31"/>
  <c r="I294" i="31"/>
  <c r="G294" i="31"/>
  <c r="E294" i="31"/>
  <c r="AQ293" i="31"/>
  <c r="AO293" i="31"/>
  <c r="AM293" i="31"/>
  <c r="AK293" i="31"/>
  <c r="AI293" i="31"/>
  <c r="AG293" i="31"/>
  <c r="AE293" i="31"/>
  <c r="AC293" i="31"/>
  <c r="AA293" i="31"/>
  <c r="Y293" i="31"/>
  <c r="W293" i="31"/>
  <c r="U293" i="31"/>
  <c r="S293" i="31"/>
  <c r="Q293" i="31"/>
  <c r="O293" i="31"/>
  <c r="M293" i="31"/>
  <c r="K293" i="31"/>
  <c r="I293" i="31"/>
  <c r="G293" i="31"/>
  <c r="E293" i="31"/>
  <c r="AQ292" i="31"/>
  <c r="AO292" i="31"/>
  <c r="AM292" i="31"/>
  <c r="AK292" i="31"/>
  <c r="AI292" i="31"/>
  <c r="AG292" i="31"/>
  <c r="AE292" i="31"/>
  <c r="AC292" i="31"/>
  <c r="AA292" i="31"/>
  <c r="Y292" i="31"/>
  <c r="W292" i="31"/>
  <c r="U292" i="31"/>
  <c r="S292" i="31"/>
  <c r="Q292" i="31"/>
  <c r="O292" i="31"/>
  <c r="M292" i="31"/>
  <c r="K292" i="31"/>
  <c r="I292" i="31"/>
  <c r="G292" i="31"/>
  <c r="E292" i="31"/>
  <c r="AQ291" i="31"/>
  <c r="AO291" i="31"/>
  <c r="AM291" i="31"/>
  <c r="AK291" i="31"/>
  <c r="AI291" i="31"/>
  <c r="AG291" i="31"/>
  <c r="AE291" i="31"/>
  <c r="AC291" i="31"/>
  <c r="AA291" i="31"/>
  <c r="Y291" i="31"/>
  <c r="W291" i="31"/>
  <c r="U291" i="31"/>
  <c r="S291" i="31"/>
  <c r="Q291" i="31"/>
  <c r="O291" i="31"/>
  <c r="M291" i="31"/>
  <c r="K291" i="31"/>
  <c r="I291" i="31"/>
  <c r="G291" i="31"/>
  <c r="E291" i="31"/>
  <c r="AQ290" i="31"/>
  <c r="AO290" i="31"/>
  <c r="AM290" i="31"/>
  <c r="AK290" i="31"/>
  <c r="AI290" i="31"/>
  <c r="AG290" i="31"/>
  <c r="AE290" i="31"/>
  <c r="AC290" i="31"/>
  <c r="AA290" i="31"/>
  <c r="Y290" i="31"/>
  <c r="W290" i="31"/>
  <c r="U290" i="31"/>
  <c r="S290" i="31"/>
  <c r="Q290" i="31"/>
  <c r="O290" i="31"/>
  <c r="M290" i="31"/>
  <c r="K290" i="31"/>
  <c r="I290" i="31"/>
  <c r="G290" i="31"/>
  <c r="E290" i="31"/>
  <c r="AQ289" i="31"/>
  <c r="AO289" i="31"/>
  <c r="AM289" i="31"/>
  <c r="AK289" i="31"/>
  <c r="AI289" i="31"/>
  <c r="AG289" i="31"/>
  <c r="AE289" i="31"/>
  <c r="AC289" i="31"/>
  <c r="AA289" i="31"/>
  <c r="Y289" i="31"/>
  <c r="W289" i="31"/>
  <c r="U289" i="31"/>
  <c r="S289" i="31"/>
  <c r="Q289" i="31"/>
  <c r="O289" i="31"/>
  <c r="M289" i="31"/>
  <c r="K289" i="31"/>
  <c r="I289" i="31"/>
  <c r="G289" i="31"/>
  <c r="E289" i="31"/>
  <c r="AQ288" i="31"/>
  <c r="AO288" i="31"/>
  <c r="AM288" i="31"/>
  <c r="AK288" i="31"/>
  <c r="AI288" i="31"/>
  <c r="AG288" i="31"/>
  <c r="AE288" i="31"/>
  <c r="AC288" i="31"/>
  <c r="AA288" i="31"/>
  <c r="Y288" i="31"/>
  <c r="W288" i="31"/>
  <c r="U288" i="31"/>
  <c r="S288" i="31"/>
  <c r="Q288" i="31"/>
  <c r="O288" i="31"/>
  <c r="M288" i="31"/>
  <c r="K288" i="31"/>
  <c r="I288" i="31"/>
  <c r="G288" i="31"/>
  <c r="E288" i="31"/>
  <c r="AQ287" i="31"/>
  <c r="AO287" i="31"/>
  <c r="AM287" i="31"/>
  <c r="AK287" i="31"/>
  <c r="AI287" i="31"/>
  <c r="AG287" i="31"/>
  <c r="AE287" i="31"/>
  <c r="AC287" i="31"/>
  <c r="AA287" i="31"/>
  <c r="Y287" i="31"/>
  <c r="W287" i="31"/>
  <c r="U287" i="31"/>
  <c r="S287" i="31"/>
  <c r="Q287" i="31"/>
  <c r="O287" i="31"/>
  <c r="M287" i="31"/>
  <c r="K287" i="31"/>
  <c r="I287" i="31"/>
  <c r="G287" i="31"/>
  <c r="E287" i="31"/>
  <c r="AQ286" i="31"/>
  <c r="AO286" i="31"/>
  <c r="AM286" i="31"/>
  <c r="AK286" i="31"/>
  <c r="AI286" i="31"/>
  <c r="AG286" i="31"/>
  <c r="AE286" i="31"/>
  <c r="AC286" i="31"/>
  <c r="AA286" i="31"/>
  <c r="Y286" i="31"/>
  <c r="W286" i="31"/>
  <c r="U286" i="31"/>
  <c r="S286" i="31"/>
  <c r="Q286" i="31"/>
  <c r="O286" i="31"/>
  <c r="M286" i="31"/>
  <c r="K286" i="31"/>
  <c r="I286" i="31"/>
  <c r="G286" i="31"/>
  <c r="E286" i="31"/>
  <c r="AQ285" i="31"/>
  <c r="AO285" i="31"/>
  <c r="AM285" i="31"/>
  <c r="AK285" i="31"/>
  <c r="AI285" i="31"/>
  <c r="AG285" i="31"/>
  <c r="AE285" i="31"/>
  <c r="AC285" i="31"/>
  <c r="AA285" i="31"/>
  <c r="Y285" i="31"/>
  <c r="W285" i="31"/>
  <c r="U285" i="31"/>
  <c r="S285" i="31"/>
  <c r="Q285" i="31"/>
  <c r="O285" i="31"/>
  <c r="M285" i="31"/>
  <c r="K285" i="31"/>
  <c r="I285" i="31"/>
  <c r="G285" i="31"/>
  <c r="E285" i="31"/>
  <c r="AQ284" i="31"/>
  <c r="AO284" i="31"/>
  <c r="AM284" i="31"/>
  <c r="AK284" i="31"/>
  <c r="AI284" i="31"/>
  <c r="AG284" i="31"/>
  <c r="AE284" i="31"/>
  <c r="AC284" i="31"/>
  <c r="AA284" i="31"/>
  <c r="Y284" i="31"/>
  <c r="W284" i="31"/>
  <c r="U284" i="31"/>
  <c r="S284" i="31"/>
  <c r="Q284" i="31"/>
  <c r="O284" i="31"/>
  <c r="M284" i="31"/>
  <c r="K284" i="31"/>
  <c r="I284" i="31"/>
  <c r="G284" i="31"/>
  <c r="E284" i="31"/>
  <c r="AQ283" i="31"/>
  <c r="AO283" i="31"/>
  <c r="AM283" i="31"/>
  <c r="AK283" i="31"/>
  <c r="AI283" i="31"/>
  <c r="AG283" i="31"/>
  <c r="AE283" i="31"/>
  <c r="AC283" i="31"/>
  <c r="AA283" i="31"/>
  <c r="Y283" i="31"/>
  <c r="W283" i="31"/>
  <c r="U283" i="31"/>
  <c r="S283" i="31"/>
  <c r="Q283" i="31"/>
  <c r="O283" i="31"/>
  <c r="M283" i="31"/>
  <c r="K283" i="31"/>
  <c r="I283" i="31"/>
  <c r="G283" i="31"/>
  <c r="E283" i="31"/>
  <c r="AQ282" i="31"/>
  <c r="AO282" i="31"/>
  <c r="AM282" i="31"/>
  <c r="AK282" i="31"/>
  <c r="AI282" i="31"/>
  <c r="AG282" i="31"/>
  <c r="AE282" i="31"/>
  <c r="AC282" i="31"/>
  <c r="AA282" i="31"/>
  <c r="Y282" i="31"/>
  <c r="W282" i="31"/>
  <c r="U282" i="31"/>
  <c r="S282" i="31"/>
  <c r="Q282" i="31"/>
  <c r="O282" i="31"/>
  <c r="M282" i="31"/>
  <c r="K282" i="31"/>
  <c r="I282" i="31"/>
  <c r="G282" i="31"/>
  <c r="E282" i="31"/>
  <c r="AQ281" i="31"/>
  <c r="AO281" i="31"/>
  <c r="AM281" i="31"/>
  <c r="AK281" i="31"/>
  <c r="AI281" i="31"/>
  <c r="AG281" i="31"/>
  <c r="AE281" i="31"/>
  <c r="AC281" i="31"/>
  <c r="AA281" i="31"/>
  <c r="Y281" i="31"/>
  <c r="W281" i="31"/>
  <c r="U281" i="31"/>
  <c r="S281" i="31"/>
  <c r="Q281" i="31"/>
  <c r="O281" i="31"/>
  <c r="M281" i="31"/>
  <c r="K281" i="31"/>
  <c r="I281" i="31"/>
  <c r="G281" i="31"/>
  <c r="E281" i="31"/>
  <c r="AQ280" i="31"/>
  <c r="AO280" i="31"/>
  <c r="AM280" i="31"/>
  <c r="AK280" i="31"/>
  <c r="AI280" i="31"/>
  <c r="AG280" i="31"/>
  <c r="AE280" i="31"/>
  <c r="AC280" i="31"/>
  <c r="AA280" i="31"/>
  <c r="Y280" i="31"/>
  <c r="W280" i="31"/>
  <c r="U280" i="31"/>
  <c r="S280" i="31"/>
  <c r="Q280" i="31"/>
  <c r="O280" i="31"/>
  <c r="M280" i="31"/>
  <c r="K280" i="31"/>
  <c r="I280" i="31"/>
  <c r="G280" i="31"/>
  <c r="E280" i="31"/>
  <c r="AQ279" i="31"/>
  <c r="AO279" i="31"/>
  <c r="AM279" i="31"/>
  <c r="AK279" i="31"/>
  <c r="AI279" i="31"/>
  <c r="AG279" i="31"/>
  <c r="AE279" i="31"/>
  <c r="AC279" i="31"/>
  <c r="AA279" i="31"/>
  <c r="Y279" i="31"/>
  <c r="W279" i="31"/>
  <c r="U279" i="31"/>
  <c r="S279" i="31"/>
  <c r="Q279" i="31"/>
  <c r="O279" i="31"/>
  <c r="M279" i="31"/>
  <c r="K279" i="31"/>
  <c r="I279" i="31"/>
  <c r="G279" i="31"/>
  <c r="E279" i="31"/>
  <c r="AQ278" i="31"/>
  <c r="AO278" i="31"/>
  <c r="AM278" i="31"/>
  <c r="AK278" i="31"/>
  <c r="AI278" i="31"/>
  <c r="AG278" i="31"/>
  <c r="AE278" i="31"/>
  <c r="AC278" i="31"/>
  <c r="AA278" i="31"/>
  <c r="Y278" i="31"/>
  <c r="W278" i="31"/>
  <c r="U278" i="31"/>
  <c r="S278" i="31"/>
  <c r="Q278" i="31"/>
  <c r="O278" i="31"/>
  <c r="M278" i="31"/>
  <c r="K278" i="31"/>
  <c r="I278" i="31"/>
  <c r="G278" i="31"/>
  <c r="E278" i="31"/>
  <c r="AQ277" i="31"/>
  <c r="AO277" i="31"/>
  <c r="AM277" i="31"/>
  <c r="AK277" i="31"/>
  <c r="AI277" i="31"/>
  <c r="AG277" i="31"/>
  <c r="AE277" i="31"/>
  <c r="AC277" i="31"/>
  <c r="AA277" i="31"/>
  <c r="Y277" i="31"/>
  <c r="W277" i="31"/>
  <c r="U277" i="31"/>
  <c r="S277" i="31"/>
  <c r="Q277" i="31"/>
  <c r="O277" i="31"/>
  <c r="M277" i="31"/>
  <c r="K277" i="31"/>
  <c r="I277" i="31"/>
  <c r="G277" i="31"/>
  <c r="E277" i="31"/>
  <c r="AQ276" i="31"/>
  <c r="AO276" i="31"/>
  <c r="AM276" i="31"/>
  <c r="AK276" i="31"/>
  <c r="AI276" i="31"/>
  <c r="AG276" i="31"/>
  <c r="AE276" i="31"/>
  <c r="AC276" i="31"/>
  <c r="AA276" i="31"/>
  <c r="Y276" i="31"/>
  <c r="W276" i="31"/>
  <c r="U276" i="31"/>
  <c r="S276" i="31"/>
  <c r="Q276" i="31"/>
  <c r="O276" i="31"/>
  <c r="M276" i="31"/>
  <c r="K276" i="31"/>
  <c r="I276" i="31"/>
  <c r="G276" i="31"/>
  <c r="E276" i="31"/>
  <c r="AQ275" i="31"/>
  <c r="AO275" i="31"/>
  <c r="AM275" i="31"/>
  <c r="AK275" i="31"/>
  <c r="AI275" i="31"/>
  <c r="AG275" i="31"/>
  <c r="AE275" i="31"/>
  <c r="AC275" i="31"/>
  <c r="AA275" i="31"/>
  <c r="Y275" i="31"/>
  <c r="W275" i="31"/>
  <c r="U275" i="31"/>
  <c r="S275" i="31"/>
  <c r="Q275" i="31"/>
  <c r="O275" i="31"/>
  <c r="M275" i="31"/>
  <c r="K275" i="31"/>
  <c r="I275" i="31"/>
  <c r="G275" i="31"/>
  <c r="E275" i="31"/>
  <c r="AQ274" i="31"/>
  <c r="AO274" i="31"/>
  <c r="AM274" i="31"/>
  <c r="AK274" i="31"/>
  <c r="AI274" i="31"/>
  <c r="AG274" i="31"/>
  <c r="AE274" i="31"/>
  <c r="AC274" i="31"/>
  <c r="AA274" i="31"/>
  <c r="Y274" i="31"/>
  <c r="W274" i="31"/>
  <c r="U274" i="31"/>
  <c r="S274" i="31"/>
  <c r="Q274" i="31"/>
  <c r="O274" i="31"/>
  <c r="M274" i="31"/>
  <c r="K274" i="31"/>
  <c r="I274" i="31"/>
  <c r="G274" i="31"/>
  <c r="E274" i="31"/>
  <c r="AQ273" i="31"/>
  <c r="AO273" i="31"/>
  <c r="AM273" i="31"/>
  <c r="AK273" i="31"/>
  <c r="AI273" i="31"/>
  <c r="AG273" i="31"/>
  <c r="AE273" i="31"/>
  <c r="AC273" i="31"/>
  <c r="AA273" i="31"/>
  <c r="Y273" i="31"/>
  <c r="W273" i="31"/>
  <c r="U273" i="31"/>
  <c r="S273" i="31"/>
  <c r="Q273" i="31"/>
  <c r="O273" i="31"/>
  <c r="M273" i="31"/>
  <c r="K273" i="31"/>
  <c r="I273" i="31"/>
  <c r="G273" i="31"/>
  <c r="E273" i="31"/>
  <c r="AQ272" i="31"/>
  <c r="AO272" i="31"/>
  <c r="AM272" i="31"/>
  <c r="AK272" i="31"/>
  <c r="AI272" i="31"/>
  <c r="AG272" i="31"/>
  <c r="AE272" i="31"/>
  <c r="AC272" i="31"/>
  <c r="AA272" i="31"/>
  <c r="Y272" i="31"/>
  <c r="W272" i="31"/>
  <c r="U272" i="31"/>
  <c r="S272" i="31"/>
  <c r="Q272" i="31"/>
  <c r="O272" i="31"/>
  <c r="M272" i="31"/>
  <c r="K272" i="31"/>
  <c r="I272" i="31"/>
  <c r="G272" i="31"/>
  <c r="E272" i="31"/>
  <c r="AQ271" i="31"/>
  <c r="AO271" i="31"/>
  <c r="AM271" i="31"/>
  <c r="AK271" i="31"/>
  <c r="AI271" i="31"/>
  <c r="AG271" i="31"/>
  <c r="AE271" i="31"/>
  <c r="AC271" i="31"/>
  <c r="AA271" i="31"/>
  <c r="Y271" i="31"/>
  <c r="W271" i="31"/>
  <c r="U271" i="31"/>
  <c r="S271" i="31"/>
  <c r="Q271" i="31"/>
  <c r="O271" i="31"/>
  <c r="M271" i="31"/>
  <c r="K271" i="31"/>
  <c r="I271" i="31"/>
  <c r="G271" i="31"/>
  <c r="E271" i="31"/>
  <c r="AQ270" i="31"/>
  <c r="AO270" i="31"/>
  <c r="AM270" i="31"/>
  <c r="AK270" i="31"/>
  <c r="AI270" i="31"/>
  <c r="AG270" i="31"/>
  <c r="AE270" i="31"/>
  <c r="AC270" i="31"/>
  <c r="AA270" i="31"/>
  <c r="Y270" i="31"/>
  <c r="W270" i="31"/>
  <c r="U270" i="31"/>
  <c r="S270" i="31"/>
  <c r="Q270" i="31"/>
  <c r="O270" i="31"/>
  <c r="M270" i="31"/>
  <c r="K270" i="31"/>
  <c r="I270" i="31"/>
  <c r="G270" i="31"/>
  <c r="E270" i="31"/>
  <c r="AQ269" i="31"/>
  <c r="AO269" i="31"/>
  <c r="AM269" i="31"/>
  <c r="AK269" i="31"/>
  <c r="AI269" i="31"/>
  <c r="AG269" i="31"/>
  <c r="AE269" i="31"/>
  <c r="AC269" i="31"/>
  <c r="AA269" i="31"/>
  <c r="Y269" i="31"/>
  <c r="W269" i="31"/>
  <c r="U269" i="31"/>
  <c r="S269" i="31"/>
  <c r="Q269" i="31"/>
  <c r="O269" i="31"/>
  <c r="M269" i="31"/>
  <c r="K269" i="31"/>
  <c r="I269" i="31"/>
  <c r="G269" i="31"/>
  <c r="E269" i="31"/>
  <c r="AQ268" i="31"/>
  <c r="AO268" i="31"/>
  <c r="AM268" i="31"/>
  <c r="AK268" i="31"/>
  <c r="AI268" i="31"/>
  <c r="AG268" i="31"/>
  <c r="AE268" i="31"/>
  <c r="AC268" i="31"/>
  <c r="AA268" i="31"/>
  <c r="Y268" i="31"/>
  <c r="W268" i="31"/>
  <c r="U268" i="31"/>
  <c r="S268" i="31"/>
  <c r="Q268" i="31"/>
  <c r="O268" i="31"/>
  <c r="M268" i="31"/>
  <c r="K268" i="31"/>
  <c r="I268" i="31"/>
  <c r="G268" i="31"/>
  <c r="E268" i="31"/>
  <c r="AQ267" i="31"/>
  <c r="AO267" i="31"/>
  <c r="AM267" i="31"/>
  <c r="AK267" i="31"/>
  <c r="AI267" i="31"/>
  <c r="AG267" i="31"/>
  <c r="AE267" i="31"/>
  <c r="AC267" i="31"/>
  <c r="AA267" i="31"/>
  <c r="Y267" i="31"/>
  <c r="W267" i="31"/>
  <c r="U267" i="31"/>
  <c r="S267" i="31"/>
  <c r="Q267" i="31"/>
  <c r="O267" i="31"/>
  <c r="M267" i="31"/>
  <c r="K267" i="31"/>
  <c r="I267" i="31"/>
  <c r="G267" i="31"/>
  <c r="E267" i="31"/>
  <c r="AQ266" i="31"/>
  <c r="AO266" i="31"/>
  <c r="AM266" i="31"/>
  <c r="AK266" i="31"/>
  <c r="AI266" i="31"/>
  <c r="AG266" i="31"/>
  <c r="AE266" i="31"/>
  <c r="AC266" i="31"/>
  <c r="AA266" i="31"/>
  <c r="Y266" i="31"/>
  <c r="W266" i="31"/>
  <c r="U266" i="31"/>
  <c r="S266" i="31"/>
  <c r="Q266" i="31"/>
  <c r="O266" i="31"/>
  <c r="M266" i="31"/>
  <c r="K266" i="31"/>
  <c r="I266" i="31"/>
  <c r="G266" i="31"/>
  <c r="E266" i="31"/>
  <c r="AQ265" i="31"/>
  <c r="AO265" i="31"/>
  <c r="AM265" i="31"/>
  <c r="AK265" i="31"/>
  <c r="AI265" i="31"/>
  <c r="AG265" i="31"/>
  <c r="AE265" i="31"/>
  <c r="AC265" i="31"/>
  <c r="AA265" i="31"/>
  <c r="Y265" i="31"/>
  <c r="W265" i="31"/>
  <c r="U265" i="31"/>
  <c r="S265" i="31"/>
  <c r="Q265" i="31"/>
  <c r="O265" i="31"/>
  <c r="M265" i="31"/>
  <c r="K265" i="31"/>
  <c r="I265" i="31"/>
  <c r="G265" i="31"/>
  <c r="E265" i="31"/>
  <c r="AQ264" i="31"/>
  <c r="AO264" i="31"/>
  <c r="AM264" i="31"/>
  <c r="AK264" i="31"/>
  <c r="AI264" i="31"/>
  <c r="AG264" i="31"/>
  <c r="AE264" i="31"/>
  <c r="AC264" i="31"/>
  <c r="AA264" i="31"/>
  <c r="Y264" i="31"/>
  <c r="W264" i="31"/>
  <c r="U264" i="31"/>
  <c r="S264" i="31"/>
  <c r="Q264" i="31"/>
  <c r="O264" i="31"/>
  <c r="M264" i="31"/>
  <c r="K264" i="31"/>
  <c r="I264" i="31"/>
  <c r="G264" i="31"/>
  <c r="E264" i="31"/>
  <c r="AQ263" i="31"/>
  <c r="AO263" i="31"/>
  <c r="AM263" i="31"/>
  <c r="AK263" i="31"/>
  <c r="AI263" i="31"/>
  <c r="AG263" i="31"/>
  <c r="AE263" i="31"/>
  <c r="AC263" i="31"/>
  <c r="AA263" i="31"/>
  <c r="Y263" i="31"/>
  <c r="W263" i="31"/>
  <c r="U263" i="31"/>
  <c r="S263" i="31"/>
  <c r="Q263" i="31"/>
  <c r="O263" i="31"/>
  <c r="M263" i="31"/>
  <c r="K263" i="31"/>
  <c r="I263" i="31"/>
  <c r="G263" i="31"/>
  <c r="E263" i="31"/>
  <c r="AQ262" i="31"/>
  <c r="AO262" i="31"/>
  <c r="AM262" i="31"/>
  <c r="AK262" i="31"/>
  <c r="AI262" i="31"/>
  <c r="AG262" i="31"/>
  <c r="AE262" i="31"/>
  <c r="AC262" i="31"/>
  <c r="AA262" i="31"/>
  <c r="Y262" i="31"/>
  <c r="W262" i="31"/>
  <c r="U262" i="31"/>
  <c r="S262" i="31"/>
  <c r="Q262" i="31"/>
  <c r="O262" i="31"/>
  <c r="M262" i="31"/>
  <c r="K262" i="31"/>
  <c r="I262" i="31"/>
  <c r="G262" i="31"/>
  <c r="E262" i="31"/>
  <c r="AQ261" i="31"/>
  <c r="AO261" i="31"/>
  <c r="AM261" i="31"/>
  <c r="AK261" i="31"/>
  <c r="AI261" i="31"/>
  <c r="AG261" i="31"/>
  <c r="AE261" i="31"/>
  <c r="AC261" i="31"/>
  <c r="AA261" i="31"/>
  <c r="Y261" i="31"/>
  <c r="W261" i="31"/>
  <c r="U261" i="31"/>
  <c r="S261" i="31"/>
  <c r="Q261" i="31"/>
  <c r="O261" i="31"/>
  <c r="M261" i="31"/>
  <c r="K261" i="31"/>
  <c r="I261" i="31"/>
  <c r="G261" i="31"/>
  <c r="E261" i="31"/>
  <c r="AQ260" i="31"/>
  <c r="AO260" i="31"/>
  <c r="AM260" i="31"/>
  <c r="AK260" i="31"/>
  <c r="AI260" i="31"/>
  <c r="AG260" i="31"/>
  <c r="AE260" i="31"/>
  <c r="AC260" i="31"/>
  <c r="AA260" i="31"/>
  <c r="Y260" i="31"/>
  <c r="W260" i="31"/>
  <c r="U260" i="31"/>
  <c r="S260" i="31"/>
  <c r="Q260" i="31"/>
  <c r="O260" i="31"/>
  <c r="M260" i="31"/>
  <c r="K260" i="31"/>
  <c r="I260" i="31"/>
  <c r="G260" i="31"/>
  <c r="E260" i="31"/>
  <c r="AQ259" i="31"/>
  <c r="AO259" i="31"/>
  <c r="AM259" i="31"/>
  <c r="AK259" i="31"/>
  <c r="AI259" i="31"/>
  <c r="AG259" i="31"/>
  <c r="AE259" i="31"/>
  <c r="AC259" i="31"/>
  <c r="AA259" i="31"/>
  <c r="Y259" i="31"/>
  <c r="W259" i="31"/>
  <c r="U259" i="31"/>
  <c r="S259" i="31"/>
  <c r="Q259" i="31"/>
  <c r="O259" i="31"/>
  <c r="M259" i="31"/>
  <c r="K259" i="31"/>
  <c r="I259" i="31"/>
  <c r="G259" i="31"/>
  <c r="E259" i="31"/>
  <c r="AQ258" i="31"/>
  <c r="AO258" i="31"/>
  <c r="AM258" i="31"/>
  <c r="AK258" i="31"/>
  <c r="AI258" i="31"/>
  <c r="AG258" i="31"/>
  <c r="AE258" i="31"/>
  <c r="AC258" i="31"/>
  <c r="AA258" i="31"/>
  <c r="Y258" i="31"/>
  <c r="W258" i="31"/>
  <c r="U258" i="31"/>
  <c r="S258" i="31"/>
  <c r="Q258" i="31"/>
  <c r="O258" i="31"/>
  <c r="M258" i="31"/>
  <c r="K258" i="31"/>
  <c r="I258" i="31"/>
  <c r="G258" i="31"/>
  <c r="E258" i="31"/>
  <c r="AQ257" i="31"/>
  <c r="AO257" i="31"/>
  <c r="AM257" i="31"/>
  <c r="AK257" i="31"/>
  <c r="AI257" i="31"/>
  <c r="AG257" i="31"/>
  <c r="AE257" i="31"/>
  <c r="AC257" i="31"/>
  <c r="AA257" i="31"/>
  <c r="Y257" i="31"/>
  <c r="W257" i="31"/>
  <c r="U257" i="31"/>
  <c r="S257" i="31"/>
  <c r="Q257" i="31"/>
  <c r="O257" i="31"/>
  <c r="M257" i="31"/>
  <c r="K257" i="31"/>
  <c r="I257" i="31"/>
  <c r="G257" i="31"/>
  <c r="E257" i="31"/>
  <c r="AQ256" i="31"/>
  <c r="AO256" i="31"/>
  <c r="AM256" i="31"/>
  <c r="AK256" i="31"/>
  <c r="AI256" i="31"/>
  <c r="AG256" i="31"/>
  <c r="AE256" i="31"/>
  <c r="AC256" i="31"/>
  <c r="AA256" i="31"/>
  <c r="Y256" i="31"/>
  <c r="W256" i="31"/>
  <c r="U256" i="31"/>
  <c r="S256" i="31"/>
  <c r="Q256" i="31"/>
  <c r="O256" i="31"/>
  <c r="M256" i="31"/>
  <c r="K256" i="31"/>
  <c r="I256" i="31"/>
  <c r="G256" i="31"/>
  <c r="E256" i="31"/>
  <c r="AQ255" i="31"/>
  <c r="AO255" i="31"/>
  <c r="AM255" i="31"/>
  <c r="AK255" i="31"/>
  <c r="AI255" i="31"/>
  <c r="AG255" i="31"/>
  <c r="AE255" i="31"/>
  <c r="AC255" i="31"/>
  <c r="AA255" i="31"/>
  <c r="Y255" i="31"/>
  <c r="W255" i="31"/>
  <c r="U255" i="31"/>
  <c r="S255" i="31"/>
  <c r="Q255" i="31"/>
  <c r="O255" i="31"/>
  <c r="M255" i="31"/>
  <c r="K255" i="31"/>
  <c r="I255" i="31"/>
  <c r="G255" i="31"/>
  <c r="E255" i="31"/>
  <c r="AQ254" i="31"/>
  <c r="AO254" i="31"/>
  <c r="AM254" i="31"/>
  <c r="AK254" i="31"/>
  <c r="AI254" i="31"/>
  <c r="AG254" i="31"/>
  <c r="AE254" i="31"/>
  <c r="AC254" i="31"/>
  <c r="AA254" i="31"/>
  <c r="Y254" i="31"/>
  <c r="W254" i="31"/>
  <c r="U254" i="31"/>
  <c r="S254" i="31"/>
  <c r="Q254" i="31"/>
  <c r="O254" i="31"/>
  <c r="M254" i="31"/>
  <c r="K254" i="31"/>
  <c r="I254" i="31"/>
  <c r="G254" i="31"/>
  <c r="E254" i="31"/>
  <c r="AQ253" i="31"/>
  <c r="AO253" i="31"/>
  <c r="AM253" i="31"/>
  <c r="AK253" i="31"/>
  <c r="AI253" i="31"/>
  <c r="AG253" i="31"/>
  <c r="AE253" i="31"/>
  <c r="AC253" i="31"/>
  <c r="AA253" i="31"/>
  <c r="Y253" i="31"/>
  <c r="W253" i="31"/>
  <c r="U253" i="31"/>
  <c r="S253" i="31"/>
  <c r="Q253" i="31"/>
  <c r="O253" i="31"/>
  <c r="M253" i="31"/>
  <c r="K253" i="31"/>
  <c r="I253" i="31"/>
  <c r="G253" i="31"/>
  <c r="E253" i="31"/>
  <c r="AQ252" i="31"/>
  <c r="AO252" i="31"/>
  <c r="AM252" i="31"/>
  <c r="AK252" i="31"/>
  <c r="AI252" i="31"/>
  <c r="AG252" i="31"/>
  <c r="AE252" i="31"/>
  <c r="AC252" i="31"/>
  <c r="AA252" i="31"/>
  <c r="Y252" i="31"/>
  <c r="W252" i="31"/>
  <c r="U252" i="31"/>
  <c r="S252" i="31"/>
  <c r="Q252" i="31"/>
  <c r="O252" i="31"/>
  <c r="M252" i="31"/>
  <c r="K252" i="31"/>
  <c r="I252" i="31"/>
  <c r="G252" i="31"/>
  <c r="E252" i="31"/>
  <c r="AQ251" i="31"/>
  <c r="AO251" i="31"/>
  <c r="AM251" i="31"/>
  <c r="AK251" i="31"/>
  <c r="AI251" i="31"/>
  <c r="AG251" i="31"/>
  <c r="AE251" i="31"/>
  <c r="AC251" i="31"/>
  <c r="AA251" i="31"/>
  <c r="Y251" i="31"/>
  <c r="W251" i="31"/>
  <c r="U251" i="31"/>
  <c r="S251" i="31"/>
  <c r="Q251" i="31"/>
  <c r="O251" i="31"/>
  <c r="M251" i="31"/>
  <c r="K251" i="31"/>
  <c r="I251" i="31"/>
  <c r="G251" i="31"/>
  <c r="E251" i="31"/>
  <c r="AQ250" i="31"/>
  <c r="AO250" i="31"/>
  <c r="AM250" i="31"/>
  <c r="AK250" i="31"/>
  <c r="AI250" i="31"/>
  <c r="AG250" i="31"/>
  <c r="AE250" i="31"/>
  <c r="AC250" i="31"/>
  <c r="AA250" i="31"/>
  <c r="Y250" i="31"/>
  <c r="W250" i="31"/>
  <c r="U250" i="31"/>
  <c r="S250" i="31"/>
  <c r="Q250" i="31"/>
  <c r="O250" i="31"/>
  <c r="M250" i="31"/>
  <c r="K250" i="31"/>
  <c r="I250" i="31"/>
  <c r="G250" i="31"/>
  <c r="E250" i="31"/>
  <c r="AQ249" i="31"/>
  <c r="AO249" i="31"/>
  <c r="AM249" i="31"/>
  <c r="AK249" i="31"/>
  <c r="AI249" i="31"/>
  <c r="AG249" i="31"/>
  <c r="AE249" i="31"/>
  <c r="AC249" i="31"/>
  <c r="AA249" i="31"/>
  <c r="Y249" i="31"/>
  <c r="W249" i="31"/>
  <c r="U249" i="31"/>
  <c r="S249" i="31"/>
  <c r="Q249" i="31"/>
  <c r="O249" i="31"/>
  <c r="M249" i="31"/>
  <c r="K249" i="31"/>
  <c r="I249" i="31"/>
  <c r="G249" i="31"/>
  <c r="E249" i="31"/>
  <c r="AQ248" i="31"/>
  <c r="AO248" i="31"/>
  <c r="AM248" i="31"/>
  <c r="AK248" i="31"/>
  <c r="AI248" i="31"/>
  <c r="AG248" i="31"/>
  <c r="AE248" i="31"/>
  <c r="AC248" i="31"/>
  <c r="AA248" i="31"/>
  <c r="Y248" i="31"/>
  <c r="W248" i="31"/>
  <c r="U248" i="31"/>
  <c r="S248" i="31"/>
  <c r="Q248" i="31"/>
  <c r="O248" i="31"/>
  <c r="M248" i="31"/>
  <c r="K248" i="31"/>
  <c r="I248" i="31"/>
  <c r="G248" i="31"/>
  <c r="E248" i="31"/>
  <c r="AQ247" i="31"/>
  <c r="AO247" i="31"/>
  <c r="AM247" i="31"/>
  <c r="AK247" i="31"/>
  <c r="AI247" i="31"/>
  <c r="AG247" i="31"/>
  <c r="AE247" i="31"/>
  <c r="AC247" i="31"/>
  <c r="AA247" i="31"/>
  <c r="Y247" i="31"/>
  <c r="W247" i="31"/>
  <c r="U247" i="31"/>
  <c r="S247" i="31"/>
  <c r="Q247" i="31"/>
  <c r="O247" i="31"/>
  <c r="M247" i="31"/>
  <c r="K247" i="31"/>
  <c r="I247" i="31"/>
  <c r="G247" i="31"/>
  <c r="E247" i="31"/>
  <c r="AQ246" i="31"/>
  <c r="AO246" i="31"/>
  <c r="AM246" i="31"/>
  <c r="AK246" i="31"/>
  <c r="AI246" i="31"/>
  <c r="AG246" i="31"/>
  <c r="AE246" i="31"/>
  <c r="AC246" i="31"/>
  <c r="AA246" i="31"/>
  <c r="Y246" i="31"/>
  <c r="W246" i="31"/>
  <c r="U246" i="31"/>
  <c r="S246" i="31"/>
  <c r="Q246" i="31"/>
  <c r="O246" i="31"/>
  <c r="M246" i="31"/>
  <c r="K246" i="31"/>
  <c r="I246" i="31"/>
  <c r="G246" i="31"/>
  <c r="E246" i="31"/>
  <c r="AQ245" i="31"/>
  <c r="AO245" i="31"/>
  <c r="AM245" i="31"/>
  <c r="AK245" i="31"/>
  <c r="AI245" i="31"/>
  <c r="AG245" i="31"/>
  <c r="AE245" i="31"/>
  <c r="AC245" i="31"/>
  <c r="AA245" i="31"/>
  <c r="Y245" i="31"/>
  <c r="W245" i="31"/>
  <c r="U245" i="31"/>
  <c r="S245" i="31"/>
  <c r="Q245" i="31"/>
  <c r="O245" i="31"/>
  <c r="M245" i="31"/>
  <c r="K245" i="31"/>
  <c r="I245" i="31"/>
  <c r="G245" i="31"/>
  <c r="E245" i="31"/>
  <c r="AQ244" i="31"/>
  <c r="AO244" i="31"/>
  <c r="AM244" i="31"/>
  <c r="AK244" i="31"/>
  <c r="AI244" i="31"/>
  <c r="AG244" i="31"/>
  <c r="AE244" i="31"/>
  <c r="AC244" i="31"/>
  <c r="AA244" i="31"/>
  <c r="Y244" i="31"/>
  <c r="W244" i="31"/>
  <c r="U244" i="31"/>
  <c r="S244" i="31"/>
  <c r="Q244" i="31"/>
  <c r="O244" i="31"/>
  <c r="M244" i="31"/>
  <c r="K244" i="31"/>
  <c r="I244" i="31"/>
  <c r="G244" i="31"/>
  <c r="E244" i="31"/>
  <c r="AQ243" i="31"/>
  <c r="AO243" i="31"/>
  <c r="AM243" i="31"/>
  <c r="AK243" i="31"/>
  <c r="AI243" i="31"/>
  <c r="AG243" i="31"/>
  <c r="AE243" i="31"/>
  <c r="AC243" i="31"/>
  <c r="AA243" i="31"/>
  <c r="Y243" i="31"/>
  <c r="W243" i="31"/>
  <c r="U243" i="31"/>
  <c r="S243" i="31"/>
  <c r="Q243" i="31"/>
  <c r="O243" i="31"/>
  <c r="M243" i="31"/>
  <c r="K243" i="31"/>
  <c r="I243" i="31"/>
  <c r="G243" i="31"/>
  <c r="E243" i="31"/>
  <c r="AQ242" i="31"/>
  <c r="AO242" i="31"/>
  <c r="AM242" i="31"/>
  <c r="AK242" i="31"/>
  <c r="AI242" i="31"/>
  <c r="AG242" i="31"/>
  <c r="AE242" i="31"/>
  <c r="AC242" i="31"/>
  <c r="AA242" i="31"/>
  <c r="Y242" i="31"/>
  <c r="W242" i="31"/>
  <c r="U242" i="31"/>
  <c r="S242" i="31"/>
  <c r="Q242" i="31"/>
  <c r="O242" i="31"/>
  <c r="M242" i="31"/>
  <c r="K242" i="31"/>
  <c r="I242" i="31"/>
  <c r="G242" i="31"/>
  <c r="E242" i="31"/>
  <c r="AQ241" i="31"/>
  <c r="AO241" i="31"/>
  <c r="AM241" i="31"/>
  <c r="AK241" i="31"/>
  <c r="AI241" i="31"/>
  <c r="AG241" i="31"/>
  <c r="AE241" i="31"/>
  <c r="AC241" i="31"/>
  <c r="AA241" i="31"/>
  <c r="Y241" i="31"/>
  <c r="W241" i="31"/>
  <c r="U241" i="31"/>
  <c r="S241" i="31"/>
  <c r="Q241" i="31"/>
  <c r="O241" i="31"/>
  <c r="M241" i="31"/>
  <c r="K241" i="31"/>
  <c r="I241" i="31"/>
  <c r="G241" i="31"/>
  <c r="E241" i="31"/>
  <c r="AQ240" i="31"/>
  <c r="AO240" i="31"/>
  <c r="AM240" i="31"/>
  <c r="AK240" i="31"/>
  <c r="AI240" i="31"/>
  <c r="AG240" i="31"/>
  <c r="AE240" i="31"/>
  <c r="AC240" i="31"/>
  <c r="AA240" i="31"/>
  <c r="Y240" i="31"/>
  <c r="W240" i="31"/>
  <c r="U240" i="31"/>
  <c r="S240" i="31"/>
  <c r="Q240" i="31"/>
  <c r="O240" i="31"/>
  <c r="M240" i="31"/>
  <c r="K240" i="31"/>
  <c r="I240" i="31"/>
  <c r="G240" i="31"/>
  <c r="E240" i="31"/>
  <c r="AQ239" i="31"/>
  <c r="AO239" i="31"/>
  <c r="AM239" i="31"/>
  <c r="AK239" i="31"/>
  <c r="AI239" i="31"/>
  <c r="AG239" i="31"/>
  <c r="AE239" i="31"/>
  <c r="AC239" i="31"/>
  <c r="AA239" i="31"/>
  <c r="Y239" i="31"/>
  <c r="W239" i="31"/>
  <c r="U239" i="31"/>
  <c r="S239" i="31"/>
  <c r="Q239" i="31"/>
  <c r="O239" i="31"/>
  <c r="M239" i="31"/>
  <c r="K239" i="31"/>
  <c r="I239" i="31"/>
  <c r="G239" i="31"/>
  <c r="E239" i="31"/>
  <c r="AQ238" i="31"/>
  <c r="AO238" i="31"/>
  <c r="AM238" i="31"/>
  <c r="AK238" i="31"/>
  <c r="AI238" i="31"/>
  <c r="AG238" i="31"/>
  <c r="AE238" i="31"/>
  <c r="AC238" i="31"/>
  <c r="AA238" i="31"/>
  <c r="Y238" i="31"/>
  <c r="W238" i="31"/>
  <c r="U238" i="31"/>
  <c r="S238" i="31"/>
  <c r="Q238" i="31"/>
  <c r="O238" i="31"/>
  <c r="M238" i="31"/>
  <c r="K238" i="31"/>
  <c r="I238" i="31"/>
  <c r="G238" i="31"/>
  <c r="E238" i="31"/>
  <c r="AQ237" i="31"/>
  <c r="AO237" i="31"/>
  <c r="AM237" i="31"/>
  <c r="AK237" i="31"/>
  <c r="AI237" i="31"/>
  <c r="AG237" i="31"/>
  <c r="AE237" i="31"/>
  <c r="AC237" i="31"/>
  <c r="AA237" i="31"/>
  <c r="Y237" i="31"/>
  <c r="W237" i="31"/>
  <c r="U237" i="31"/>
  <c r="S237" i="31"/>
  <c r="Q237" i="31"/>
  <c r="O237" i="31"/>
  <c r="M237" i="31"/>
  <c r="K237" i="31"/>
  <c r="I237" i="31"/>
  <c r="G237" i="31"/>
  <c r="E237" i="31"/>
  <c r="AQ236" i="31"/>
  <c r="AO236" i="31"/>
  <c r="AM236" i="31"/>
  <c r="AK236" i="31"/>
  <c r="AI236" i="31"/>
  <c r="AG236" i="31"/>
  <c r="AE236" i="31"/>
  <c r="AC236" i="31"/>
  <c r="AA236" i="31"/>
  <c r="Y236" i="31"/>
  <c r="W236" i="31"/>
  <c r="U236" i="31"/>
  <c r="S236" i="31"/>
  <c r="Q236" i="31"/>
  <c r="O236" i="31"/>
  <c r="M236" i="31"/>
  <c r="K236" i="31"/>
  <c r="I236" i="31"/>
  <c r="G236" i="31"/>
  <c r="E236" i="31"/>
  <c r="AQ235" i="31"/>
  <c r="AO235" i="31"/>
  <c r="AM235" i="31"/>
  <c r="AK235" i="31"/>
  <c r="AI235" i="31"/>
  <c r="AG235" i="31"/>
  <c r="AE235" i="31"/>
  <c r="AC235" i="31"/>
  <c r="AA235" i="31"/>
  <c r="Y235" i="31"/>
  <c r="W235" i="31"/>
  <c r="U235" i="31"/>
  <c r="S235" i="31"/>
  <c r="Q235" i="31"/>
  <c r="O235" i="31"/>
  <c r="M235" i="31"/>
  <c r="K235" i="31"/>
  <c r="I235" i="31"/>
  <c r="G235" i="31"/>
  <c r="E235" i="31"/>
  <c r="AQ234" i="31"/>
  <c r="AO234" i="31"/>
  <c r="AM234" i="31"/>
  <c r="AK234" i="31"/>
  <c r="AI234" i="31"/>
  <c r="AG234" i="31"/>
  <c r="AE234" i="31"/>
  <c r="AC234" i="31"/>
  <c r="AA234" i="31"/>
  <c r="Y234" i="31"/>
  <c r="W234" i="31"/>
  <c r="U234" i="31"/>
  <c r="S234" i="31"/>
  <c r="Q234" i="31"/>
  <c r="O234" i="31"/>
  <c r="M234" i="31"/>
  <c r="K234" i="31"/>
  <c r="I234" i="31"/>
  <c r="G234" i="31"/>
  <c r="E234" i="31"/>
  <c r="AQ233" i="31"/>
  <c r="AO233" i="31"/>
  <c r="AM233" i="31"/>
  <c r="AK233" i="31"/>
  <c r="AI233" i="31"/>
  <c r="AG233" i="31"/>
  <c r="AE233" i="31"/>
  <c r="AC233" i="31"/>
  <c r="AA233" i="31"/>
  <c r="Y233" i="31"/>
  <c r="W233" i="31"/>
  <c r="U233" i="31"/>
  <c r="S233" i="31"/>
  <c r="Q233" i="31"/>
  <c r="O233" i="31"/>
  <c r="M233" i="31"/>
  <c r="K233" i="31"/>
  <c r="I233" i="31"/>
  <c r="G233" i="31"/>
  <c r="E233" i="31"/>
  <c r="AQ232" i="31"/>
  <c r="AO232" i="31"/>
  <c r="AM232" i="31"/>
  <c r="AK232" i="31"/>
  <c r="AI232" i="31"/>
  <c r="AG232" i="31"/>
  <c r="AE232" i="31"/>
  <c r="AC232" i="31"/>
  <c r="AA232" i="31"/>
  <c r="Y232" i="31"/>
  <c r="W232" i="31"/>
  <c r="U232" i="31"/>
  <c r="S232" i="31"/>
  <c r="Q232" i="31"/>
  <c r="O232" i="31"/>
  <c r="M232" i="31"/>
  <c r="K232" i="31"/>
  <c r="I232" i="31"/>
  <c r="G232" i="31"/>
  <c r="E232" i="31"/>
  <c r="AQ231" i="31"/>
  <c r="AO231" i="31"/>
  <c r="AM231" i="31"/>
  <c r="AK231" i="31"/>
  <c r="AI231" i="31"/>
  <c r="AG231" i="31"/>
  <c r="AE231" i="31"/>
  <c r="AC231" i="31"/>
  <c r="AA231" i="31"/>
  <c r="Y231" i="31"/>
  <c r="W231" i="31"/>
  <c r="U231" i="31"/>
  <c r="S231" i="31"/>
  <c r="Q231" i="31"/>
  <c r="O231" i="31"/>
  <c r="M231" i="31"/>
  <c r="K231" i="31"/>
  <c r="I231" i="31"/>
  <c r="G231" i="31"/>
  <c r="E231" i="31"/>
  <c r="AQ230" i="31"/>
  <c r="AO230" i="31"/>
  <c r="AM230" i="31"/>
  <c r="AK230" i="31"/>
  <c r="AI230" i="31"/>
  <c r="AG230" i="31"/>
  <c r="AE230" i="31"/>
  <c r="AC230" i="31"/>
  <c r="AA230" i="31"/>
  <c r="Y230" i="31"/>
  <c r="W230" i="31"/>
  <c r="U230" i="31"/>
  <c r="S230" i="31"/>
  <c r="Q230" i="31"/>
  <c r="O230" i="31"/>
  <c r="M230" i="31"/>
  <c r="K230" i="31"/>
  <c r="I230" i="31"/>
  <c r="G230" i="31"/>
  <c r="E230" i="31"/>
  <c r="AQ229" i="31"/>
  <c r="AO229" i="31"/>
  <c r="AM229" i="31"/>
  <c r="AK229" i="31"/>
  <c r="AI229" i="31"/>
  <c r="AG229" i="31"/>
  <c r="AE229" i="31"/>
  <c r="AC229" i="31"/>
  <c r="AA229" i="31"/>
  <c r="Y229" i="31"/>
  <c r="W229" i="31"/>
  <c r="U229" i="31"/>
  <c r="S229" i="31"/>
  <c r="Q229" i="31"/>
  <c r="O229" i="31"/>
  <c r="M229" i="31"/>
  <c r="K229" i="31"/>
  <c r="I229" i="31"/>
  <c r="G229" i="31"/>
  <c r="E229" i="31"/>
  <c r="AQ228" i="31"/>
  <c r="AO228" i="31"/>
  <c r="AM228" i="31"/>
  <c r="AK228" i="31"/>
  <c r="AI228" i="31"/>
  <c r="AG228" i="31"/>
  <c r="AE228" i="31"/>
  <c r="AC228" i="31"/>
  <c r="AA228" i="31"/>
  <c r="Y228" i="31"/>
  <c r="W228" i="31"/>
  <c r="U228" i="31"/>
  <c r="S228" i="31"/>
  <c r="Q228" i="31"/>
  <c r="O228" i="31"/>
  <c r="M228" i="31"/>
  <c r="K228" i="31"/>
  <c r="I228" i="31"/>
  <c r="G228" i="31"/>
  <c r="E228" i="31"/>
  <c r="AQ227" i="31"/>
  <c r="AO227" i="31"/>
  <c r="AM227" i="31"/>
  <c r="AK227" i="31"/>
  <c r="AI227" i="31"/>
  <c r="AG227" i="31"/>
  <c r="AE227" i="31"/>
  <c r="AC227" i="31"/>
  <c r="AA227" i="31"/>
  <c r="Y227" i="31"/>
  <c r="W227" i="31"/>
  <c r="U227" i="31"/>
  <c r="S227" i="31"/>
  <c r="Q227" i="31"/>
  <c r="O227" i="31"/>
  <c r="M227" i="31"/>
  <c r="K227" i="31"/>
  <c r="I227" i="31"/>
  <c r="G227" i="31"/>
  <c r="E227" i="31"/>
  <c r="AQ226" i="31"/>
  <c r="AO226" i="31"/>
  <c r="AM226" i="31"/>
  <c r="AK226" i="31"/>
  <c r="AI226" i="31"/>
  <c r="AG226" i="31"/>
  <c r="AE226" i="31"/>
  <c r="AC226" i="31"/>
  <c r="AA226" i="31"/>
  <c r="Y226" i="31"/>
  <c r="W226" i="31"/>
  <c r="U226" i="31"/>
  <c r="S226" i="31"/>
  <c r="Q226" i="31"/>
  <c r="O226" i="31"/>
  <c r="M226" i="31"/>
  <c r="K226" i="31"/>
  <c r="I226" i="31"/>
  <c r="G226" i="31"/>
  <c r="E226" i="31"/>
  <c r="AQ225" i="31"/>
  <c r="AO225" i="31"/>
  <c r="AM225" i="31"/>
  <c r="AK225" i="31"/>
  <c r="AI225" i="31"/>
  <c r="AG225" i="31"/>
  <c r="AE225" i="31"/>
  <c r="AC225" i="31"/>
  <c r="AA225" i="31"/>
  <c r="Y225" i="31"/>
  <c r="W225" i="31"/>
  <c r="U225" i="31"/>
  <c r="S225" i="31"/>
  <c r="Q225" i="31"/>
  <c r="O225" i="31"/>
  <c r="M225" i="31"/>
  <c r="K225" i="31"/>
  <c r="I225" i="31"/>
  <c r="G225" i="31"/>
  <c r="E225" i="31"/>
  <c r="AQ224" i="31"/>
  <c r="AO224" i="31"/>
  <c r="AM224" i="31"/>
  <c r="AK224" i="31"/>
  <c r="AI224" i="31"/>
  <c r="AG224" i="31"/>
  <c r="AE224" i="31"/>
  <c r="AC224" i="31"/>
  <c r="AA224" i="31"/>
  <c r="Y224" i="31"/>
  <c r="W224" i="31"/>
  <c r="U224" i="31"/>
  <c r="S224" i="31"/>
  <c r="Q224" i="31"/>
  <c r="O224" i="31"/>
  <c r="M224" i="31"/>
  <c r="K224" i="31"/>
  <c r="I224" i="31"/>
  <c r="G224" i="31"/>
  <c r="E224" i="31"/>
  <c r="AQ223" i="31"/>
  <c r="AO223" i="31"/>
  <c r="AM223" i="31"/>
  <c r="AK223" i="31"/>
  <c r="AI223" i="31"/>
  <c r="AG223" i="31"/>
  <c r="AE223" i="31"/>
  <c r="AC223" i="31"/>
  <c r="AA223" i="31"/>
  <c r="Y223" i="31"/>
  <c r="W223" i="31"/>
  <c r="U223" i="31"/>
  <c r="S223" i="31"/>
  <c r="Q223" i="31"/>
  <c r="O223" i="31"/>
  <c r="M223" i="31"/>
  <c r="K223" i="31"/>
  <c r="I223" i="31"/>
  <c r="G223" i="31"/>
  <c r="E223" i="31"/>
  <c r="AQ222" i="31"/>
  <c r="AO222" i="31"/>
  <c r="AM222" i="31"/>
  <c r="AK222" i="31"/>
  <c r="AI222" i="31"/>
  <c r="AG222" i="31"/>
  <c r="AE222" i="31"/>
  <c r="AC222" i="31"/>
  <c r="AA222" i="31"/>
  <c r="Y222" i="31"/>
  <c r="W222" i="31"/>
  <c r="U222" i="31"/>
  <c r="S222" i="31"/>
  <c r="Q222" i="31"/>
  <c r="O222" i="31"/>
  <c r="M222" i="31"/>
  <c r="K222" i="31"/>
  <c r="I222" i="31"/>
  <c r="G222" i="31"/>
  <c r="E222" i="31"/>
  <c r="AQ221" i="31"/>
  <c r="AO221" i="31"/>
  <c r="AM221" i="31"/>
  <c r="AK221" i="31"/>
  <c r="AI221" i="31"/>
  <c r="AG221" i="31"/>
  <c r="AE221" i="31"/>
  <c r="AC221" i="31"/>
  <c r="AA221" i="31"/>
  <c r="Y221" i="31"/>
  <c r="W221" i="31"/>
  <c r="U221" i="31"/>
  <c r="S221" i="31"/>
  <c r="Q221" i="31"/>
  <c r="O221" i="31"/>
  <c r="M221" i="31"/>
  <c r="K221" i="31"/>
  <c r="I221" i="31"/>
  <c r="G221" i="31"/>
  <c r="E221" i="31"/>
  <c r="AQ220" i="31"/>
  <c r="AO220" i="31"/>
  <c r="AM220" i="31"/>
  <c r="AK220" i="31"/>
  <c r="AI220" i="31"/>
  <c r="AG220" i="31"/>
  <c r="AE220" i="31"/>
  <c r="AC220" i="31"/>
  <c r="AA220" i="31"/>
  <c r="Y220" i="31"/>
  <c r="W220" i="31"/>
  <c r="U220" i="31"/>
  <c r="S220" i="31"/>
  <c r="Q220" i="31"/>
  <c r="O220" i="31"/>
  <c r="M220" i="31"/>
  <c r="K220" i="31"/>
  <c r="I220" i="31"/>
  <c r="G220" i="31"/>
  <c r="E220" i="31"/>
  <c r="AQ219" i="31"/>
  <c r="AO219" i="31"/>
  <c r="AM219" i="31"/>
  <c r="AK219" i="31"/>
  <c r="AI219" i="31"/>
  <c r="AG219" i="31"/>
  <c r="AE219" i="31"/>
  <c r="AC219" i="31"/>
  <c r="AA219" i="31"/>
  <c r="Y219" i="31"/>
  <c r="W219" i="31"/>
  <c r="U219" i="31"/>
  <c r="S219" i="31"/>
  <c r="Q219" i="31"/>
  <c r="O219" i="31"/>
  <c r="M219" i="31"/>
  <c r="K219" i="31"/>
  <c r="I219" i="31"/>
  <c r="G219" i="31"/>
  <c r="E219" i="31"/>
  <c r="AQ218" i="31"/>
  <c r="AO218" i="31"/>
  <c r="AM218" i="31"/>
  <c r="AK218" i="31"/>
  <c r="AI218" i="31"/>
  <c r="AG218" i="31"/>
  <c r="AE218" i="31"/>
  <c r="AC218" i="31"/>
  <c r="AA218" i="31"/>
  <c r="Y218" i="31"/>
  <c r="W218" i="31"/>
  <c r="U218" i="31"/>
  <c r="S218" i="31"/>
  <c r="Q218" i="31"/>
  <c r="O218" i="31"/>
  <c r="M218" i="31"/>
  <c r="K218" i="31"/>
  <c r="I218" i="31"/>
  <c r="G218" i="31"/>
  <c r="E218" i="31"/>
  <c r="AQ217" i="31"/>
  <c r="AO217" i="31"/>
  <c r="AM217" i="31"/>
  <c r="AK217" i="31"/>
  <c r="AI217" i="31"/>
  <c r="AG217" i="31"/>
  <c r="AE217" i="31"/>
  <c r="AC217" i="31"/>
  <c r="AA217" i="31"/>
  <c r="Y217" i="31"/>
  <c r="W217" i="31"/>
  <c r="U217" i="31"/>
  <c r="S217" i="31"/>
  <c r="Q217" i="31"/>
  <c r="O217" i="31"/>
  <c r="M217" i="31"/>
  <c r="K217" i="31"/>
  <c r="I217" i="31"/>
  <c r="G217" i="31"/>
  <c r="E217" i="31"/>
  <c r="AQ216" i="31"/>
  <c r="AO216" i="31"/>
  <c r="AM216" i="31"/>
  <c r="AK216" i="31"/>
  <c r="AI216" i="31"/>
  <c r="AG216" i="31"/>
  <c r="AE216" i="31"/>
  <c r="AC216" i="31"/>
  <c r="AA216" i="31"/>
  <c r="Y216" i="31"/>
  <c r="W216" i="31"/>
  <c r="U216" i="31"/>
  <c r="S216" i="31"/>
  <c r="Q216" i="31"/>
  <c r="O216" i="31"/>
  <c r="M216" i="31"/>
  <c r="K216" i="31"/>
  <c r="I216" i="31"/>
  <c r="G216" i="31"/>
  <c r="E216" i="31"/>
  <c r="AQ215" i="31"/>
  <c r="AO215" i="31"/>
  <c r="AM215" i="31"/>
  <c r="AK215" i="31"/>
  <c r="AI215" i="31"/>
  <c r="AG215" i="31"/>
  <c r="AE215" i="31"/>
  <c r="AC215" i="31"/>
  <c r="AA215" i="31"/>
  <c r="Y215" i="31"/>
  <c r="W215" i="31"/>
  <c r="U215" i="31"/>
  <c r="S215" i="31"/>
  <c r="Q215" i="31"/>
  <c r="O215" i="31"/>
  <c r="M215" i="31"/>
  <c r="K215" i="31"/>
  <c r="I215" i="31"/>
  <c r="G215" i="31"/>
  <c r="E215" i="31"/>
  <c r="AQ214" i="31"/>
  <c r="AO214" i="31"/>
  <c r="AM214" i="31"/>
  <c r="AK214" i="31"/>
  <c r="AI214" i="31"/>
  <c r="AG214" i="31"/>
  <c r="AE214" i="31"/>
  <c r="AC214" i="31"/>
  <c r="AA214" i="31"/>
  <c r="Y214" i="31"/>
  <c r="W214" i="31"/>
  <c r="U214" i="31"/>
  <c r="S214" i="31"/>
  <c r="Q214" i="31"/>
  <c r="O214" i="31"/>
  <c r="M214" i="31"/>
  <c r="K214" i="31"/>
  <c r="I214" i="31"/>
  <c r="G214" i="31"/>
  <c r="E214" i="31"/>
  <c r="AQ213" i="31"/>
  <c r="AO213" i="31"/>
  <c r="AM213" i="31"/>
  <c r="AK213" i="31"/>
  <c r="AI213" i="31"/>
  <c r="AG213" i="31"/>
  <c r="AE213" i="31"/>
  <c r="AC213" i="31"/>
  <c r="AA213" i="31"/>
  <c r="Y213" i="31"/>
  <c r="W213" i="31"/>
  <c r="U213" i="31"/>
  <c r="S213" i="31"/>
  <c r="Q213" i="31"/>
  <c r="O213" i="31"/>
  <c r="M213" i="31"/>
  <c r="K213" i="31"/>
  <c r="I213" i="31"/>
  <c r="G213" i="31"/>
  <c r="E213" i="31"/>
  <c r="AQ212" i="31"/>
  <c r="AO212" i="31"/>
  <c r="AM212" i="31"/>
  <c r="AK212" i="31"/>
  <c r="AI212" i="31"/>
  <c r="AG212" i="31"/>
  <c r="AE212" i="31"/>
  <c r="AC212" i="31"/>
  <c r="AA212" i="31"/>
  <c r="Y212" i="31"/>
  <c r="W212" i="31"/>
  <c r="U212" i="31"/>
  <c r="S212" i="31"/>
  <c r="Q212" i="31"/>
  <c r="O212" i="31"/>
  <c r="M212" i="31"/>
  <c r="K212" i="31"/>
  <c r="I212" i="31"/>
  <c r="G212" i="31"/>
  <c r="E212" i="31"/>
  <c r="AQ211" i="31"/>
  <c r="AO211" i="31"/>
  <c r="AM211" i="31"/>
  <c r="AK211" i="31"/>
  <c r="AI211" i="31"/>
  <c r="AG211" i="31"/>
  <c r="AE211" i="31"/>
  <c r="AC211" i="31"/>
  <c r="AA211" i="31"/>
  <c r="Y211" i="31"/>
  <c r="W211" i="31"/>
  <c r="U211" i="31"/>
  <c r="S211" i="31"/>
  <c r="Q211" i="31"/>
  <c r="O211" i="31"/>
  <c r="M211" i="31"/>
  <c r="K211" i="31"/>
  <c r="I211" i="31"/>
  <c r="G211" i="31"/>
  <c r="E211" i="31"/>
  <c r="AQ210" i="31"/>
  <c r="AO210" i="31"/>
  <c r="AM210" i="31"/>
  <c r="AK210" i="31"/>
  <c r="AI210" i="31"/>
  <c r="AG210" i="31"/>
  <c r="AE210" i="31"/>
  <c r="AC210" i="31"/>
  <c r="AA210" i="31"/>
  <c r="Y210" i="31"/>
  <c r="W210" i="31"/>
  <c r="U210" i="31"/>
  <c r="S210" i="31"/>
  <c r="Q210" i="31"/>
  <c r="O210" i="31"/>
  <c r="M210" i="31"/>
  <c r="K210" i="31"/>
  <c r="I210" i="31"/>
  <c r="G210" i="31"/>
  <c r="E210" i="31"/>
  <c r="AQ209" i="31"/>
  <c r="AO209" i="31"/>
  <c r="AM209" i="31"/>
  <c r="AK209" i="31"/>
  <c r="AI209" i="31"/>
  <c r="AG209" i="31"/>
  <c r="AE209" i="31"/>
  <c r="AC209" i="31"/>
  <c r="AA209" i="31"/>
  <c r="Y209" i="31"/>
  <c r="W209" i="31"/>
  <c r="U209" i="31"/>
  <c r="S209" i="31"/>
  <c r="Q209" i="31"/>
  <c r="O209" i="31"/>
  <c r="M209" i="31"/>
  <c r="K209" i="31"/>
  <c r="I209" i="31"/>
  <c r="G209" i="31"/>
  <c r="E209" i="31"/>
  <c r="AQ208" i="31"/>
  <c r="AO208" i="31"/>
  <c r="AM208" i="31"/>
  <c r="AK208" i="31"/>
  <c r="AI208" i="31"/>
  <c r="AG208" i="31"/>
  <c r="AE208" i="31"/>
  <c r="AC208" i="31"/>
  <c r="AA208" i="31"/>
  <c r="Y208" i="31"/>
  <c r="W208" i="31"/>
  <c r="U208" i="31"/>
  <c r="S208" i="31"/>
  <c r="Q208" i="31"/>
  <c r="O208" i="31"/>
  <c r="M208" i="31"/>
  <c r="K208" i="31"/>
  <c r="I208" i="31"/>
  <c r="G208" i="31"/>
  <c r="E208" i="31"/>
  <c r="AQ207" i="31"/>
  <c r="AO207" i="31"/>
  <c r="AM207" i="31"/>
  <c r="AK207" i="31"/>
  <c r="AI207" i="31"/>
  <c r="AG207" i="31"/>
  <c r="AE207" i="31"/>
  <c r="AC207" i="31"/>
  <c r="AA207" i="31"/>
  <c r="Y207" i="31"/>
  <c r="W207" i="31"/>
  <c r="U207" i="31"/>
  <c r="S207" i="31"/>
  <c r="Q207" i="31"/>
  <c r="O207" i="31"/>
  <c r="M207" i="31"/>
  <c r="K207" i="31"/>
  <c r="I207" i="31"/>
  <c r="G207" i="31"/>
  <c r="E207" i="31"/>
  <c r="AQ206" i="31"/>
  <c r="AO206" i="31"/>
  <c r="AM206" i="31"/>
  <c r="AK206" i="31"/>
  <c r="AI206" i="31"/>
  <c r="AG206" i="31"/>
  <c r="AE206" i="31"/>
  <c r="AC206" i="31"/>
  <c r="AA206" i="31"/>
  <c r="Y206" i="31"/>
  <c r="W206" i="31"/>
  <c r="U206" i="31"/>
  <c r="S206" i="31"/>
  <c r="Q206" i="31"/>
  <c r="O206" i="31"/>
  <c r="M206" i="31"/>
  <c r="K206" i="31"/>
  <c r="I206" i="31"/>
  <c r="G206" i="31"/>
  <c r="E206" i="31"/>
  <c r="AQ205" i="31"/>
  <c r="AO205" i="31"/>
  <c r="AM205" i="31"/>
  <c r="AK205" i="31"/>
  <c r="AI205" i="31"/>
  <c r="AG205" i="31"/>
  <c r="AE205" i="31"/>
  <c r="AC205" i="31"/>
  <c r="AA205" i="31"/>
  <c r="Y205" i="31"/>
  <c r="W205" i="31"/>
  <c r="U205" i="31"/>
  <c r="S205" i="31"/>
  <c r="Q205" i="31"/>
  <c r="O205" i="31"/>
  <c r="M205" i="31"/>
  <c r="K205" i="31"/>
  <c r="I205" i="31"/>
  <c r="G205" i="31"/>
  <c r="E205" i="31"/>
  <c r="AQ204" i="31"/>
  <c r="AO204" i="31"/>
  <c r="AM204" i="31"/>
  <c r="AK204" i="31"/>
  <c r="AI204" i="31"/>
  <c r="AG204" i="31"/>
  <c r="AE204" i="31"/>
  <c r="AC204" i="31"/>
  <c r="AA204" i="31"/>
  <c r="Y204" i="31"/>
  <c r="W204" i="31"/>
  <c r="U204" i="31"/>
  <c r="S204" i="31"/>
  <c r="Q204" i="31"/>
  <c r="O204" i="31"/>
  <c r="M204" i="31"/>
  <c r="K204" i="31"/>
  <c r="I204" i="31"/>
  <c r="G204" i="31"/>
  <c r="E204" i="31"/>
  <c r="AQ203" i="31"/>
  <c r="AO203" i="31"/>
  <c r="AM203" i="31"/>
  <c r="AK203" i="31"/>
  <c r="AI203" i="31"/>
  <c r="AG203" i="31"/>
  <c r="AE203" i="31"/>
  <c r="AC203" i="31"/>
  <c r="AA203" i="31"/>
  <c r="Y203" i="31"/>
  <c r="W203" i="31"/>
  <c r="U203" i="31"/>
  <c r="S203" i="31"/>
  <c r="Q203" i="31"/>
  <c r="O203" i="31"/>
  <c r="M203" i="31"/>
  <c r="K203" i="31"/>
  <c r="I203" i="31"/>
  <c r="G203" i="31"/>
  <c r="E203" i="31"/>
  <c r="AQ202" i="31"/>
  <c r="AO202" i="31"/>
  <c r="AM202" i="31"/>
  <c r="AK202" i="31"/>
  <c r="AI202" i="31"/>
  <c r="AG202" i="31"/>
  <c r="AE202" i="31"/>
  <c r="AC202" i="31"/>
  <c r="AA202" i="31"/>
  <c r="Y202" i="31"/>
  <c r="W202" i="31"/>
  <c r="U202" i="31"/>
  <c r="S202" i="31"/>
  <c r="Q202" i="31"/>
  <c r="O202" i="31"/>
  <c r="M202" i="31"/>
  <c r="K202" i="31"/>
  <c r="I202" i="31"/>
  <c r="G202" i="31"/>
  <c r="E202" i="31"/>
  <c r="AQ201" i="31"/>
  <c r="AO201" i="31"/>
  <c r="AM201" i="31"/>
  <c r="AK201" i="31"/>
  <c r="AI201" i="31"/>
  <c r="AG201" i="31"/>
  <c r="AE201" i="31"/>
  <c r="AC201" i="31"/>
  <c r="AA201" i="31"/>
  <c r="Y201" i="31"/>
  <c r="W201" i="31"/>
  <c r="U201" i="31"/>
  <c r="S201" i="31"/>
  <c r="Q201" i="31"/>
  <c r="O201" i="31"/>
  <c r="M201" i="31"/>
  <c r="K201" i="31"/>
  <c r="I201" i="31"/>
  <c r="G201" i="31"/>
  <c r="E201" i="31"/>
  <c r="AQ200" i="31"/>
  <c r="AO200" i="31"/>
  <c r="AM200" i="31"/>
  <c r="AK200" i="31"/>
  <c r="AI200" i="31"/>
  <c r="AG200" i="31"/>
  <c r="AE200" i="31"/>
  <c r="AC200" i="31"/>
  <c r="AA200" i="31"/>
  <c r="Y200" i="31"/>
  <c r="W200" i="31"/>
  <c r="U200" i="31"/>
  <c r="S200" i="31"/>
  <c r="Q200" i="31"/>
  <c r="O200" i="31"/>
  <c r="M200" i="31"/>
  <c r="K200" i="31"/>
  <c r="I200" i="31"/>
  <c r="G200" i="31"/>
  <c r="E200" i="31"/>
  <c r="AQ199" i="31"/>
  <c r="AO199" i="31"/>
  <c r="AM199" i="31"/>
  <c r="AK199" i="31"/>
  <c r="AI199" i="31"/>
  <c r="AG199" i="31"/>
  <c r="AE199" i="31"/>
  <c r="AC199" i="31"/>
  <c r="AA199" i="31"/>
  <c r="Y199" i="31"/>
  <c r="W199" i="31"/>
  <c r="U199" i="31"/>
  <c r="S199" i="31"/>
  <c r="Q199" i="31"/>
  <c r="O199" i="31"/>
  <c r="M199" i="31"/>
  <c r="K199" i="31"/>
  <c r="I199" i="31"/>
  <c r="G199" i="31"/>
  <c r="E199" i="31"/>
  <c r="AQ198" i="31"/>
  <c r="AO198" i="31"/>
  <c r="AM198" i="31"/>
  <c r="AK198" i="31"/>
  <c r="AI198" i="31"/>
  <c r="AG198" i="31"/>
  <c r="AE198" i="31"/>
  <c r="AC198" i="31"/>
  <c r="AA198" i="31"/>
  <c r="Y198" i="31"/>
  <c r="W198" i="31"/>
  <c r="U198" i="31"/>
  <c r="S198" i="31"/>
  <c r="Q198" i="31"/>
  <c r="O198" i="31"/>
  <c r="M198" i="31"/>
  <c r="K198" i="31"/>
  <c r="I198" i="31"/>
  <c r="G198" i="31"/>
  <c r="E198" i="31"/>
  <c r="AQ197" i="31"/>
  <c r="AO197" i="31"/>
  <c r="AM197" i="31"/>
  <c r="AK197" i="31"/>
  <c r="AI197" i="31"/>
  <c r="AG197" i="31"/>
  <c r="AE197" i="31"/>
  <c r="AC197" i="31"/>
  <c r="AA197" i="31"/>
  <c r="Y197" i="31"/>
  <c r="W197" i="31"/>
  <c r="U197" i="31"/>
  <c r="S197" i="31"/>
  <c r="Q197" i="31"/>
  <c r="O197" i="31"/>
  <c r="M197" i="31"/>
  <c r="K197" i="31"/>
  <c r="I197" i="31"/>
  <c r="G197" i="31"/>
  <c r="E197" i="31"/>
  <c r="AQ196" i="31"/>
  <c r="AO196" i="31"/>
  <c r="AM196" i="31"/>
  <c r="AK196" i="31"/>
  <c r="AI196" i="31"/>
  <c r="AG196" i="31"/>
  <c r="AE196" i="31"/>
  <c r="AC196" i="31"/>
  <c r="AA196" i="31"/>
  <c r="Y196" i="31"/>
  <c r="W196" i="31"/>
  <c r="U196" i="31"/>
  <c r="S196" i="31"/>
  <c r="Q196" i="31"/>
  <c r="O196" i="31"/>
  <c r="M196" i="31"/>
  <c r="K196" i="31"/>
  <c r="I196" i="31"/>
  <c r="G196" i="31"/>
  <c r="E196" i="31"/>
  <c r="AQ195" i="31"/>
  <c r="AO195" i="31"/>
  <c r="AM195" i="31"/>
  <c r="AK195" i="31"/>
  <c r="AI195" i="31"/>
  <c r="AG195" i="31"/>
  <c r="AE195" i="31"/>
  <c r="AC195" i="31"/>
  <c r="AA195" i="31"/>
  <c r="Y195" i="31"/>
  <c r="W195" i="31"/>
  <c r="U195" i="31"/>
  <c r="S195" i="31"/>
  <c r="Q195" i="31"/>
  <c r="O195" i="31"/>
  <c r="M195" i="31"/>
  <c r="K195" i="31"/>
  <c r="I195" i="31"/>
  <c r="G195" i="31"/>
  <c r="E195" i="31"/>
  <c r="AQ194" i="31"/>
  <c r="AO194" i="31"/>
  <c r="AM194" i="31"/>
  <c r="AK194" i="31"/>
  <c r="AI194" i="31"/>
  <c r="AG194" i="31"/>
  <c r="AE194" i="31"/>
  <c r="AC194" i="31"/>
  <c r="AA194" i="31"/>
  <c r="Y194" i="31"/>
  <c r="W194" i="31"/>
  <c r="U194" i="31"/>
  <c r="S194" i="31"/>
  <c r="Q194" i="31"/>
  <c r="O194" i="31"/>
  <c r="M194" i="31"/>
  <c r="K194" i="31"/>
  <c r="I194" i="31"/>
  <c r="G194" i="31"/>
  <c r="E194" i="31"/>
  <c r="AQ193" i="31"/>
  <c r="AO193" i="31"/>
  <c r="AM193" i="31"/>
  <c r="AK193" i="31"/>
  <c r="AI193" i="31"/>
  <c r="AG193" i="31"/>
  <c r="AE193" i="31"/>
  <c r="AC193" i="31"/>
  <c r="AA193" i="31"/>
  <c r="Y193" i="31"/>
  <c r="W193" i="31"/>
  <c r="U193" i="31"/>
  <c r="S193" i="31"/>
  <c r="Q193" i="31"/>
  <c r="O193" i="31"/>
  <c r="M193" i="31"/>
  <c r="K193" i="31"/>
  <c r="I193" i="31"/>
  <c r="G193" i="31"/>
  <c r="E193" i="31"/>
  <c r="AQ192" i="31"/>
  <c r="AO192" i="31"/>
  <c r="AM192" i="31"/>
  <c r="AK192" i="31"/>
  <c r="AI192" i="31"/>
  <c r="AG192" i="31"/>
  <c r="AE192" i="31"/>
  <c r="AC192" i="31"/>
  <c r="AA192" i="31"/>
  <c r="Y192" i="31"/>
  <c r="W192" i="31"/>
  <c r="U192" i="31"/>
  <c r="S192" i="31"/>
  <c r="Q192" i="31"/>
  <c r="O192" i="31"/>
  <c r="M192" i="31"/>
  <c r="K192" i="31"/>
  <c r="I192" i="31"/>
  <c r="G192" i="31"/>
  <c r="E192" i="31"/>
  <c r="AQ191" i="31"/>
  <c r="AO191" i="31"/>
  <c r="AM191" i="31"/>
  <c r="AK191" i="31"/>
  <c r="AI191" i="31"/>
  <c r="AG191" i="31"/>
  <c r="AE191" i="31"/>
  <c r="AC191" i="31"/>
  <c r="AA191" i="31"/>
  <c r="Y191" i="31"/>
  <c r="W191" i="31"/>
  <c r="U191" i="31"/>
  <c r="S191" i="31"/>
  <c r="Q191" i="31"/>
  <c r="O191" i="31"/>
  <c r="M191" i="31"/>
  <c r="K191" i="31"/>
  <c r="I191" i="31"/>
  <c r="G191" i="31"/>
  <c r="E191" i="31"/>
  <c r="AQ190" i="31"/>
  <c r="AO190" i="31"/>
  <c r="AM190" i="31"/>
  <c r="AK190" i="31"/>
  <c r="AI190" i="31"/>
  <c r="AG190" i="31"/>
  <c r="AE190" i="31"/>
  <c r="AC190" i="31"/>
  <c r="AA190" i="31"/>
  <c r="Y190" i="31"/>
  <c r="W190" i="31"/>
  <c r="U190" i="31"/>
  <c r="S190" i="31"/>
  <c r="Q190" i="31"/>
  <c r="O190" i="31"/>
  <c r="M190" i="31"/>
  <c r="K190" i="31"/>
  <c r="I190" i="31"/>
  <c r="G190" i="31"/>
  <c r="E190" i="31"/>
  <c r="AQ189" i="31"/>
  <c r="AO189" i="31"/>
  <c r="AM189" i="31"/>
  <c r="AK189" i="31"/>
  <c r="AI189" i="31"/>
  <c r="AG189" i="31"/>
  <c r="AE189" i="31"/>
  <c r="AC189" i="31"/>
  <c r="AA189" i="31"/>
  <c r="Y189" i="31"/>
  <c r="W189" i="31"/>
  <c r="U189" i="31"/>
  <c r="S189" i="31"/>
  <c r="Q189" i="31"/>
  <c r="O189" i="31"/>
  <c r="M189" i="31"/>
  <c r="K189" i="31"/>
  <c r="I189" i="31"/>
  <c r="G189" i="31"/>
  <c r="E189" i="31"/>
  <c r="AQ188" i="31"/>
  <c r="AO188" i="31"/>
  <c r="AM188" i="31"/>
  <c r="AK188" i="31"/>
  <c r="AI188" i="31"/>
  <c r="AG188" i="31"/>
  <c r="AE188" i="31"/>
  <c r="AC188" i="31"/>
  <c r="AA188" i="31"/>
  <c r="Y188" i="31"/>
  <c r="W188" i="31"/>
  <c r="U188" i="31"/>
  <c r="S188" i="31"/>
  <c r="Q188" i="31"/>
  <c r="O188" i="31"/>
  <c r="M188" i="31"/>
  <c r="K188" i="31"/>
  <c r="I188" i="31"/>
  <c r="G188" i="31"/>
  <c r="E188" i="31"/>
  <c r="AQ187" i="31"/>
  <c r="AO187" i="31"/>
  <c r="AM187" i="31"/>
  <c r="AK187" i="31"/>
  <c r="AI187" i="31"/>
  <c r="AG187" i="31"/>
  <c r="AE187" i="31"/>
  <c r="AC187" i="31"/>
  <c r="AA187" i="31"/>
  <c r="Y187" i="31"/>
  <c r="W187" i="31"/>
  <c r="U187" i="31"/>
  <c r="S187" i="31"/>
  <c r="Q187" i="31"/>
  <c r="O187" i="31"/>
  <c r="M187" i="31"/>
  <c r="K187" i="31"/>
  <c r="I187" i="31"/>
  <c r="G187" i="31"/>
  <c r="E187" i="31"/>
  <c r="AQ186" i="31"/>
  <c r="AO186" i="31"/>
  <c r="AM186" i="31"/>
  <c r="AK186" i="31"/>
  <c r="AI186" i="31"/>
  <c r="AG186" i="31"/>
  <c r="AE186" i="31"/>
  <c r="AC186" i="31"/>
  <c r="AA186" i="31"/>
  <c r="Y186" i="31"/>
  <c r="W186" i="31"/>
  <c r="U186" i="31"/>
  <c r="S186" i="31"/>
  <c r="Q186" i="31"/>
  <c r="O186" i="31"/>
  <c r="M186" i="31"/>
  <c r="K186" i="31"/>
  <c r="I186" i="31"/>
  <c r="G186" i="31"/>
  <c r="E186" i="31"/>
  <c r="AQ185" i="31"/>
  <c r="AO185" i="31"/>
  <c r="AM185" i="31"/>
  <c r="AK185" i="31"/>
  <c r="AI185" i="31"/>
  <c r="AG185" i="31"/>
  <c r="AE185" i="31"/>
  <c r="AC185" i="31"/>
  <c r="AA185" i="31"/>
  <c r="Y185" i="31"/>
  <c r="W185" i="31"/>
  <c r="U185" i="31"/>
  <c r="S185" i="31"/>
  <c r="Q185" i="31"/>
  <c r="O185" i="31"/>
  <c r="M185" i="31"/>
  <c r="K185" i="31"/>
  <c r="I185" i="31"/>
  <c r="G185" i="31"/>
  <c r="E185" i="31"/>
  <c r="AQ184" i="31"/>
  <c r="AO184" i="31"/>
  <c r="AM184" i="31"/>
  <c r="AK184" i="31"/>
  <c r="AI184" i="31"/>
  <c r="AG184" i="31"/>
  <c r="AE184" i="31"/>
  <c r="AC184" i="31"/>
  <c r="AA184" i="31"/>
  <c r="Y184" i="31"/>
  <c r="W184" i="31"/>
  <c r="U184" i="31"/>
  <c r="S184" i="31"/>
  <c r="Q184" i="31"/>
  <c r="O184" i="31"/>
  <c r="M184" i="31"/>
  <c r="K184" i="31"/>
  <c r="I184" i="31"/>
  <c r="G184" i="31"/>
  <c r="E184" i="31"/>
  <c r="AQ183" i="31"/>
  <c r="AO183" i="31"/>
  <c r="AM183" i="31"/>
  <c r="AK183" i="31"/>
  <c r="AI183" i="31"/>
  <c r="AG183" i="31"/>
  <c r="AE183" i="31"/>
  <c r="AC183" i="31"/>
  <c r="AA183" i="31"/>
  <c r="Y183" i="31"/>
  <c r="W183" i="31"/>
  <c r="U183" i="31"/>
  <c r="S183" i="31"/>
  <c r="Q183" i="31"/>
  <c r="O183" i="31"/>
  <c r="M183" i="31"/>
  <c r="K183" i="31"/>
  <c r="I183" i="31"/>
  <c r="G183" i="31"/>
  <c r="E183" i="31"/>
  <c r="AQ182" i="31"/>
  <c r="AO182" i="31"/>
  <c r="AM182" i="31"/>
  <c r="AK182" i="31"/>
  <c r="AI182" i="31"/>
  <c r="AG182" i="31"/>
  <c r="AE182" i="31"/>
  <c r="AC182" i="31"/>
  <c r="AA182" i="31"/>
  <c r="Y182" i="31"/>
  <c r="W182" i="31"/>
  <c r="U182" i="31"/>
  <c r="S182" i="31"/>
  <c r="Q182" i="31"/>
  <c r="O182" i="31"/>
  <c r="M182" i="31"/>
  <c r="K182" i="31"/>
  <c r="I182" i="31"/>
  <c r="G182" i="31"/>
  <c r="E182" i="31"/>
  <c r="AQ181" i="31"/>
  <c r="AO181" i="31"/>
  <c r="AM181" i="31"/>
  <c r="AK181" i="31"/>
  <c r="AI181" i="31"/>
  <c r="AG181" i="31"/>
  <c r="AE181" i="31"/>
  <c r="AC181" i="31"/>
  <c r="AA181" i="31"/>
  <c r="Y181" i="31"/>
  <c r="W181" i="31"/>
  <c r="U181" i="31"/>
  <c r="S181" i="31"/>
  <c r="Q181" i="31"/>
  <c r="O181" i="31"/>
  <c r="M181" i="31"/>
  <c r="K181" i="31"/>
  <c r="I181" i="31"/>
  <c r="G181" i="31"/>
  <c r="E181" i="31"/>
  <c r="AQ180" i="31"/>
  <c r="AO180" i="31"/>
  <c r="AM180" i="31"/>
  <c r="AK180" i="31"/>
  <c r="AI180" i="31"/>
  <c r="AG180" i="31"/>
  <c r="AE180" i="31"/>
  <c r="AC180" i="31"/>
  <c r="AA180" i="31"/>
  <c r="Y180" i="31"/>
  <c r="W180" i="31"/>
  <c r="U180" i="31"/>
  <c r="S180" i="31"/>
  <c r="Q180" i="31"/>
  <c r="O180" i="31"/>
  <c r="M180" i="31"/>
  <c r="K180" i="31"/>
  <c r="I180" i="31"/>
  <c r="G180" i="31"/>
  <c r="E180" i="31"/>
  <c r="AQ179" i="31"/>
  <c r="AO179" i="31"/>
  <c r="AM179" i="31"/>
  <c r="AK179" i="31"/>
  <c r="AI179" i="31"/>
  <c r="AG179" i="31"/>
  <c r="AE179" i="31"/>
  <c r="AC179" i="31"/>
  <c r="AA179" i="31"/>
  <c r="Y179" i="31"/>
  <c r="W179" i="31"/>
  <c r="U179" i="31"/>
  <c r="S179" i="31"/>
  <c r="Q179" i="31"/>
  <c r="O179" i="31"/>
  <c r="M179" i="31"/>
  <c r="K179" i="31"/>
  <c r="I179" i="31"/>
  <c r="G179" i="31"/>
  <c r="E179" i="31"/>
  <c r="AQ178" i="31"/>
  <c r="AO178" i="31"/>
  <c r="AM178" i="31"/>
  <c r="AK178" i="31"/>
  <c r="AI178" i="31"/>
  <c r="AG178" i="31"/>
  <c r="AE178" i="31"/>
  <c r="AC178" i="31"/>
  <c r="AA178" i="31"/>
  <c r="Y178" i="31"/>
  <c r="W178" i="31"/>
  <c r="U178" i="31"/>
  <c r="S178" i="31"/>
  <c r="Q178" i="31"/>
  <c r="O178" i="31"/>
  <c r="M178" i="31"/>
  <c r="K178" i="31"/>
  <c r="I178" i="31"/>
  <c r="G178" i="31"/>
  <c r="E178" i="31"/>
  <c r="AQ177" i="31"/>
  <c r="AO177" i="31"/>
  <c r="AM177" i="31"/>
  <c r="AK177" i="31"/>
  <c r="AI177" i="31"/>
  <c r="AG177" i="31"/>
  <c r="AE177" i="31"/>
  <c r="AC177" i="31"/>
  <c r="AA177" i="31"/>
  <c r="Y177" i="31"/>
  <c r="W177" i="31"/>
  <c r="U177" i="31"/>
  <c r="S177" i="31"/>
  <c r="Q177" i="31"/>
  <c r="O177" i="31"/>
  <c r="M177" i="31"/>
  <c r="K177" i="31"/>
  <c r="I177" i="31"/>
  <c r="G177" i="31"/>
  <c r="E177" i="31"/>
  <c r="AQ176" i="31"/>
  <c r="AO176" i="31"/>
  <c r="AM176" i="31"/>
  <c r="AK176" i="31"/>
  <c r="AI176" i="31"/>
  <c r="AG176" i="31"/>
  <c r="AE176" i="31"/>
  <c r="AC176" i="31"/>
  <c r="AA176" i="31"/>
  <c r="Y176" i="31"/>
  <c r="W176" i="31"/>
  <c r="U176" i="31"/>
  <c r="S176" i="31"/>
  <c r="Q176" i="31"/>
  <c r="O176" i="31"/>
  <c r="M176" i="31"/>
  <c r="K176" i="31"/>
  <c r="I176" i="31"/>
  <c r="G176" i="31"/>
  <c r="E176" i="31"/>
  <c r="AQ175" i="31"/>
  <c r="AO175" i="31"/>
  <c r="AM175" i="31"/>
  <c r="AK175" i="31"/>
  <c r="AI175" i="31"/>
  <c r="AG175" i="31"/>
  <c r="AE175" i="31"/>
  <c r="AC175" i="31"/>
  <c r="AA175" i="31"/>
  <c r="Y175" i="31"/>
  <c r="W175" i="31"/>
  <c r="U175" i="31"/>
  <c r="S175" i="31"/>
  <c r="Q175" i="31"/>
  <c r="O175" i="31"/>
  <c r="M175" i="31"/>
  <c r="K175" i="31"/>
  <c r="I175" i="31"/>
  <c r="G175" i="31"/>
  <c r="E175" i="31"/>
  <c r="AQ174" i="31"/>
  <c r="AO174" i="31"/>
  <c r="AM174" i="31"/>
  <c r="AK174" i="31"/>
  <c r="AI174" i="31"/>
  <c r="AG174" i="31"/>
  <c r="AE174" i="31"/>
  <c r="AC174" i="31"/>
  <c r="AA174" i="31"/>
  <c r="Y174" i="31"/>
  <c r="W174" i="31"/>
  <c r="U174" i="31"/>
  <c r="S174" i="31"/>
  <c r="Q174" i="31"/>
  <c r="O174" i="31"/>
  <c r="M174" i="31"/>
  <c r="K174" i="31"/>
  <c r="I174" i="31"/>
  <c r="G174" i="31"/>
  <c r="E174" i="31"/>
  <c r="AQ173" i="31"/>
  <c r="AO173" i="31"/>
  <c r="AM173" i="31"/>
  <c r="AK173" i="31"/>
  <c r="AI173" i="31"/>
  <c r="AG173" i="31"/>
  <c r="AE173" i="31"/>
  <c r="AC173" i="31"/>
  <c r="AA173" i="31"/>
  <c r="Y173" i="31"/>
  <c r="W173" i="31"/>
  <c r="U173" i="31"/>
  <c r="S173" i="31"/>
  <c r="Q173" i="31"/>
  <c r="O173" i="31"/>
  <c r="M173" i="31"/>
  <c r="K173" i="31"/>
  <c r="I173" i="31"/>
  <c r="G173" i="31"/>
  <c r="E173" i="31"/>
  <c r="AQ172" i="31"/>
  <c r="AO172" i="31"/>
  <c r="AM172" i="31"/>
  <c r="AK172" i="31"/>
  <c r="AI172" i="31"/>
  <c r="AG172" i="31"/>
  <c r="AE172" i="31"/>
  <c r="AC172" i="31"/>
  <c r="AA172" i="31"/>
  <c r="Y172" i="31"/>
  <c r="W172" i="31"/>
  <c r="U172" i="31"/>
  <c r="S172" i="31"/>
  <c r="Q172" i="31"/>
  <c r="O172" i="31"/>
  <c r="M172" i="31"/>
  <c r="K172" i="31"/>
  <c r="I172" i="31"/>
  <c r="G172" i="31"/>
  <c r="E172" i="31"/>
  <c r="AQ171" i="31"/>
  <c r="AO171" i="31"/>
  <c r="AM171" i="31"/>
  <c r="AK171" i="31"/>
  <c r="AI171" i="31"/>
  <c r="AG171" i="31"/>
  <c r="AE171" i="31"/>
  <c r="AC171" i="31"/>
  <c r="AA171" i="31"/>
  <c r="Y171" i="31"/>
  <c r="W171" i="31"/>
  <c r="U171" i="31"/>
  <c r="S171" i="31"/>
  <c r="Q171" i="31"/>
  <c r="O171" i="31"/>
  <c r="M171" i="31"/>
  <c r="K171" i="31"/>
  <c r="I171" i="31"/>
  <c r="G171" i="31"/>
  <c r="E171" i="31"/>
  <c r="AQ170" i="31"/>
  <c r="AO170" i="31"/>
  <c r="AM170" i="31"/>
  <c r="AK170" i="31"/>
  <c r="AI170" i="31"/>
  <c r="AG170" i="31"/>
  <c r="AE170" i="31"/>
  <c r="AC170" i="31"/>
  <c r="AA170" i="31"/>
  <c r="Y170" i="31"/>
  <c r="W170" i="31"/>
  <c r="U170" i="31"/>
  <c r="S170" i="31"/>
  <c r="Q170" i="31"/>
  <c r="O170" i="31"/>
  <c r="M170" i="31"/>
  <c r="K170" i="31"/>
  <c r="I170" i="31"/>
  <c r="G170" i="31"/>
  <c r="E170" i="31"/>
  <c r="AQ169" i="31"/>
  <c r="AO169" i="31"/>
  <c r="AM169" i="31"/>
  <c r="AK169" i="31"/>
  <c r="AI169" i="31"/>
  <c r="AG169" i="31"/>
  <c r="AE169" i="31"/>
  <c r="AC169" i="31"/>
  <c r="AA169" i="31"/>
  <c r="Y169" i="31"/>
  <c r="W169" i="31"/>
  <c r="U169" i="31"/>
  <c r="S169" i="31"/>
  <c r="Q169" i="31"/>
  <c r="O169" i="31"/>
  <c r="M169" i="31"/>
  <c r="K169" i="31"/>
  <c r="I169" i="31"/>
  <c r="G169" i="31"/>
  <c r="E169" i="31"/>
  <c r="AQ168" i="31"/>
  <c r="AO168" i="31"/>
  <c r="AM168" i="31"/>
  <c r="AK168" i="31"/>
  <c r="AI168" i="31"/>
  <c r="AG168" i="31"/>
  <c r="AE168" i="31"/>
  <c r="AC168" i="31"/>
  <c r="AA168" i="31"/>
  <c r="Y168" i="31"/>
  <c r="W168" i="31"/>
  <c r="U168" i="31"/>
  <c r="S168" i="31"/>
  <c r="Q168" i="31"/>
  <c r="O168" i="31"/>
  <c r="M168" i="31"/>
  <c r="K168" i="31"/>
  <c r="I168" i="31"/>
  <c r="G168" i="31"/>
  <c r="E168" i="31"/>
  <c r="AQ167" i="31"/>
  <c r="AO167" i="31"/>
  <c r="AM167" i="31"/>
  <c r="AK167" i="31"/>
  <c r="AI167" i="31"/>
  <c r="AG167" i="31"/>
  <c r="AE167" i="31"/>
  <c r="AC167" i="31"/>
  <c r="AA167" i="31"/>
  <c r="Y167" i="31"/>
  <c r="W167" i="31"/>
  <c r="U167" i="31"/>
  <c r="S167" i="31"/>
  <c r="Q167" i="31"/>
  <c r="O167" i="31"/>
  <c r="M167" i="31"/>
  <c r="K167" i="31"/>
  <c r="I167" i="31"/>
  <c r="G167" i="31"/>
  <c r="E167" i="31"/>
  <c r="AQ166" i="31"/>
  <c r="AO166" i="31"/>
  <c r="AM166" i="31"/>
  <c r="AK166" i="31"/>
  <c r="AI166" i="31"/>
  <c r="AG166" i="31"/>
  <c r="AE166" i="31"/>
  <c r="AC166" i="31"/>
  <c r="AA166" i="31"/>
  <c r="Y166" i="31"/>
  <c r="W166" i="31"/>
  <c r="U166" i="31"/>
  <c r="S166" i="31"/>
  <c r="Q166" i="31"/>
  <c r="O166" i="31"/>
  <c r="M166" i="31"/>
  <c r="K166" i="31"/>
  <c r="I166" i="31"/>
  <c r="G166" i="31"/>
  <c r="E166" i="31"/>
  <c r="AQ165" i="31"/>
  <c r="AO165" i="31"/>
  <c r="AM165" i="31"/>
  <c r="AK165" i="31"/>
  <c r="AI165" i="31"/>
  <c r="AG165" i="31"/>
  <c r="AE165" i="31"/>
  <c r="AC165" i="31"/>
  <c r="AA165" i="31"/>
  <c r="Y165" i="31"/>
  <c r="W165" i="31"/>
  <c r="U165" i="31"/>
  <c r="S165" i="31"/>
  <c r="Q165" i="31"/>
  <c r="O165" i="31"/>
  <c r="M165" i="31"/>
  <c r="K165" i="31"/>
  <c r="I165" i="31"/>
  <c r="G165" i="31"/>
  <c r="E165" i="31"/>
  <c r="AQ164" i="31"/>
  <c r="AO164" i="31"/>
  <c r="AM164" i="31"/>
  <c r="AK164" i="31"/>
  <c r="AI164" i="31"/>
  <c r="AG164" i="31"/>
  <c r="AE164" i="31"/>
  <c r="AC164" i="31"/>
  <c r="AA164" i="31"/>
  <c r="Y164" i="31"/>
  <c r="W164" i="31"/>
  <c r="U164" i="31"/>
  <c r="S164" i="31"/>
  <c r="Q164" i="31"/>
  <c r="O164" i="31"/>
  <c r="M164" i="31"/>
  <c r="K164" i="31"/>
  <c r="I164" i="31"/>
  <c r="G164" i="31"/>
  <c r="E164" i="31"/>
  <c r="AQ163" i="31"/>
  <c r="AO163" i="31"/>
  <c r="AM163" i="31"/>
  <c r="AK163" i="31"/>
  <c r="AI163" i="31"/>
  <c r="AG163" i="31"/>
  <c r="AE163" i="31"/>
  <c r="AC163" i="31"/>
  <c r="AA163" i="31"/>
  <c r="Y163" i="31"/>
  <c r="W163" i="31"/>
  <c r="U163" i="31"/>
  <c r="S163" i="31"/>
  <c r="Q163" i="31"/>
  <c r="O163" i="31"/>
  <c r="M163" i="31"/>
  <c r="K163" i="31"/>
  <c r="I163" i="31"/>
  <c r="G163" i="31"/>
  <c r="E163" i="31"/>
  <c r="AQ162" i="31"/>
  <c r="AO162" i="31"/>
  <c r="AM162" i="31"/>
  <c r="AK162" i="31"/>
  <c r="AI162" i="31"/>
  <c r="AG162" i="31"/>
  <c r="AE162" i="31"/>
  <c r="AC162" i="31"/>
  <c r="AA162" i="31"/>
  <c r="Y162" i="31"/>
  <c r="W162" i="31"/>
  <c r="U162" i="31"/>
  <c r="S162" i="31"/>
  <c r="Q162" i="31"/>
  <c r="O162" i="31"/>
  <c r="M162" i="31"/>
  <c r="K162" i="31"/>
  <c r="I162" i="31"/>
  <c r="G162" i="31"/>
  <c r="E162" i="31"/>
  <c r="AQ161" i="31"/>
  <c r="AO161" i="31"/>
  <c r="AM161" i="31"/>
  <c r="AK161" i="31"/>
  <c r="AI161" i="31"/>
  <c r="AG161" i="31"/>
  <c r="AE161" i="31"/>
  <c r="AC161" i="31"/>
  <c r="AA161" i="31"/>
  <c r="Y161" i="31"/>
  <c r="W161" i="31"/>
  <c r="U161" i="31"/>
  <c r="S161" i="31"/>
  <c r="Q161" i="31"/>
  <c r="O161" i="31"/>
  <c r="M161" i="31"/>
  <c r="K161" i="31"/>
  <c r="I161" i="31"/>
  <c r="G161" i="31"/>
  <c r="E161" i="31"/>
  <c r="AQ160" i="31"/>
  <c r="AO160" i="31"/>
  <c r="AM160" i="31"/>
  <c r="AK160" i="31"/>
  <c r="AI160" i="31"/>
  <c r="AG160" i="31"/>
  <c r="AE160" i="31"/>
  <c r="AC160" i="31"/>
  <c r="AA160" i="31"/>
  <c r="Y160" i="31"/>
  <c r="W160" i="31"/>
  <c r="U160" i="31"/>
  <c r="S160" i="31"/>
  <c r="Q160" i="31"/>
  <c r="O160" i="31"/>
  <c r="M160" i="31"/>
  <c r="K160" i="31"/>
  <c r="I160" i="31"/>
  <c r="G160" i="31"/>
  <c r="E160" i="31"/>
  <c r="AQ159" i="31"/>
  <c r="AO159" i="31"/>
  <c r="AM159" i="31"/>
  <c r="AK159" i="31"/>
  <c r="AI159" i="31"/>
  <c r="AG159" i="31"/>
  <c r="AE159" i="31"/>
  <c r="AC159" i="31"/>
  <c r="AA159" i="31"/>
  <c r="Y159" i="31"/>
  <c r="W159" i="31"/>
  <c r="U159" i="31"/>
  <c r="S159" i="31"/>
  <c r="Q159" i="31"/>
  <c r="O159" i="31"/>
  <c r="M159" i="31"/>
  <c r="K159" i="31"/>
  <c r="I159" i="31"/>
  <c r="G159" i="31"/>
  <c r="E159" i="31"/>
  <c r="AQ158" i="31"/>
  <c r="AO158" i="31"/>
  <c r="AM158" i="31"/>
  <c r="AK158" i="31"/>
  <c r="AI158" i="31"/>
  <c r="AG158" i="31"/>
  <c r="AE158" i="31"/>
  <c r="AC158" i="31"/>
  <c r="AA158" i="31"/>
  <c r="Y158" i="31"/>
  <c r="W158" i="31"/>
  <c r="U158" i="31"/>
  <c r="S158" i="31"/>
  <c r="Q158" i="31"/>
  <c r="O158" i="31"/>
  <c r="M158" i="31"/>
  <c r="K158" i="31"/>
  <c r="I158" i="31"/>
  <c r="G158" i="31"/>
  <c r="E158" i="31"/>
  <c r="AQ157" i="31"/>
  <c r="AO157" i="31"/>
  <c r="AM157" i="31"/>
  <c r="AK157" i="31"/>
  <c r="AI157" i="31"/>
  <c r="AG157" i="31"/>
  <c r="AE157" i="31"/>
  <c r="AC157" i="31"/>
  <c r="AA157" i="31"/>
  <c r="Y157" i="31"/>
  <c r="W157" i="31"/>
  <c r="U157" i="31"/>
  <c r="S157" i="31"/>
  <c r="Q157" i="31"/>
  <c r="O157" i="31"/>
  <c r="M157" i="31"/>
  <c r="K157" i="31"/>
  <c r="I157" i="31"/>
  <c r="G157" i="31"/>
  <c r="E157" i="31"/>
  <c r="AQ156" i="31"/>
  <c r="AO156" i="31"/>
  <c r="AM156" i="31"/>
  <c r="AK156" i="31"/>
  <c r="AI156" i="31"/>
  <c r="AG156" i="31"/>
  <c r="AE156" i="31"/>
  <c r="AC156" i="31"/>
  <c r="AA156" i="31"/>
  <c r="Y156" i="31"/>
  <c r="W156" i="31"/>
  <c r="U156" i="31"/>
  <c r="S156" i="31"/>
  <c r="Q156" i="31"/>
  <c r="O156" i="31"/>
  <c r="M156" i="31"/>
  <c r="K156" i="31"/>
  <c r="I156" i="31"/>
  <c r="G156" i="31"/>
  <c r="E156" i="31"/>
  <c r="AQ155" i="31"/>
  <c r="AO155" i="31"/>
  <c r="AM155" i="31"/>
  <c r="AK155" i="31"/>
  <c r="AI155" i="31"/>
  <c r="AG155" i="31"/>
  <c r="AE155" i="31"/>
  <c r="AC155" i="31"/>
  <c r="AA155" i="31"/>
  <c r="Y155" i="31"/>
  <c r="W155" i="31"/>
  <c r="U155" i="31"/>
  <c r="S155" i="31"/>
  <c r="Q155" i="31"/>
  <c r="O155" i="31"/>
  <c r="M155" i="31"/>
  <c r="K155" i="31"/>
  <c r="I155" i="31"/>
  <c r="G155" i="31"/>
  <c r="E155" i="31"/>
  <c r="AQ154" i="31"/>
  <c r="AO154" i="31"/>
  <c r="AM154" i="31"/>
  <c r="AK154" i="31"/>
  <c r="AI154" i="31"/>
  <c r="AG154" i="31"/>
  <c r="AE154" i="31"/>
  <c r="AC154" i="31"/>
  <c r="AA154" i="31"/>
  <c r="Y154" i="31"/>
  <c r="W154" i="31"/>
  <c r="U154" i="31"/>
  <c r="S154" i="31"/>
  <c r="Q154" i="31"/>
  <c r="O154" i="31"/>
  <c r="M154" i="31"/>
  <c r="K154" i="31"/>
  <c r="I154" i="31"/>
  <c r="G154" i="31"/>
  <c r="E154" i="31"/>
  <c r="AQ153" i="31"/>
  <c r="AO153" i="31"/>
  <c r="AM153" i="31"/>
  <c r="AK153" i="31"/>
  <c r="AI153" i="31"/>
  <c r="AG153" i="31"/>
  <c r="AE153" i="31"/>
  <c r="AC153" i="31"/>
  <c r="AA153" i="31"/>
  <c r="Y153" i="31"/>
  <c r="W153" i="31"/>
  <c r="U153" i="31"/>
  <c r="S153" i="31"/>
  <c r="Q153" i="31"/>
  <c r="O153" i="31"/>
  <c r="M153" i="31"/>
  <c r="K153" i="31"/>
  <c r="I153" i="31"/>
  <c r="G153" i="31"/>
  <c r="E153" i="31"/>
  <c r="AQ152" i="31"/>
  <c r="AO152" i="31"/>
  <c r="AM152" i="31"/>
  <c r="AK152" i="31"/>
  <c r="AI152" i="31"/>
  <c r="AG152" i="31"/>
  <c r="AE152" i="31"/>
  <c r="AC152" i="31"/>
  <c r="AA152" i="31"/>
  <c r="Y152" i="31"/>
  <c r="W152" i="31"/>
  <c r="U152" i="31"/>
  <c r="S152" i="31"/>
  <c r="Q152" i="31"/>
  <c r="O152" i="31"/>
  <c r="M152" i="31"/>
  <c r="K152" i="31"/>
  <c r="I152" i="31"/>
  <c r="G152" i="31"/>
  <c r="E152" i="31"/>
  <c r="AQ151" i="31"/>
  <c r="AO151" i="31"/>
  <c r="AM151" i="31"/>
  <c r="AK151" i="31"/>
  <c r="AI151" i="31"/>
  <c r="AG151" i="31"/>
  <c r="AE151" i="31"/>
  <c r="AC151" i="31"/>
  <c r="AA151" i="31"/>
  <c r="Y151" i="31"/>
  <c r="W151" i="31"/>
  <c r="U151" i="31"/>
  <c r="S151" i="31"/>
  <c r="Q151" i="31"/>
  <c r="O151" i="31"/>
  <c r="M151" i="31"/>
  <c r="K151" i="31"/>
  <c r="I151" i="31"/>
  <c r="G151" i="31"/>
  <c r="E151" i="31"/>
  <c r="AQ150" i="31"/>
  <c r="AO150" i="31"/>
  <c r="AM150" i="31"/>
  <c r="AK150" i="31"/>
  <c r="AI150" i="31"/>
  <c r="AG150" i="31"/>
  <c r="AE150" i="31"/>
  <c r="AC150" i="31"/>
  <c r="AA150" i="31"/>
  <c r="Y150" i="31"/>
  <c r="W150" i="31"/>
  <c r="U150" i="31"/>
  <c r="S150" i="31"/>
  <c r="Q150" i="31"/>
  <c r="O150" i="31"/>
  <c r="M150" i="31"/>
  <c r="K150" i="31"/>
  <c r="I150" i="31"/>
  <c r="G150" i="31"/>
  <c r="E150" i="31"/>
  <c r="AQ149" i="31"/>
  <c r="AO149" i="31"/>
  <c r="AM149" i="31"/>
  <c r="AK149" i="31"/>
  <c r="AI149" i="31"/>
  <c r="AG149" i="31"/>
  <c r="AE149" i="31"/>
  <c r="AC149" i="31"/>
  <c r="AA149" i="31"/>
  <c r="Y149" i="31"/>
  <c r="W149" i="31"/>
  <c r="U149" i="31"/>
  <c r="S149" i="31"/>
  <c r="Q149" i="31"/>
  <c r="O149" i="31"/>
  <c r="M149" i="31"/>
  <c r="K149" i="31"/>
  <c r="I149" i="31"/>
  <c r="G149" i="31"/>
  <c r="E149" i="31"/>
  <c r="AQ148" i="31"/>
  <c r="AO148" i="31"/>
  <c r="AM148" i="31"/>
  <c r="AK148" i="31"/>
  <c r="AI148" i="31"/>
  <c r="AG148" i="31"/>
  <c r="AE148" i="31"/>
  <c r="AC148" i="31"/>
  <c r="AA148" i="31"/>
  <c r="Y148" i="31"/>
  <c r="W148" i="31"/>
  <c r="U148" i="31"/>
  <c r="S148" i="31"/>
  <c r="Q148" i="31"/>
  <c r="O148" i="31"/>
  <c r="M148" i="31"/>
  <c r="K148" i="31"/>
  <c r="I148" i="31"/>
  <c r="G148" i="31"/>
  <c r="E148" i="31"/>
  <c r="AQ147" i="31"/>
  <c r="AO147" i="31"/>
  <c r="AM147" i="31"/>
  <c r="AK147" i="31"/>
  <c r="AI147" i="31"/>
  <c r="AG147" i="31"/>
  <c r="AE147" i="31"/>
  <c r="AC147" i="31"/>
  <c r="AA147" i="31"/>
  <c r="Y147" i="31"/>
  <c r="W147" i="31"/>
  <c r="U147" i="31"/>
  <c r="S147" i="31"/>
  <c r="Q147" i="31"/>
  <c r="O147" i="31"/>
  <c r="M147" i="31"/>
  <c r="K147" i="31"/>
  <c r="I147" i="31"/>
  <c r="G147" i="31"/>
  <c r="E147" i="31"/>
  <c r="AQ146" i="31"/>
  <c r="AO146" i="31"/>
  <c r="AM146" i="31"/>
  <c r="AK146" i="31"/>
  <c r="AI146" i="31"/>
  <c r="AG146" i="31"/>
  <c r="AE146" i="31"/>
  <c r="AC146" i="31"/>
  <c r="AA146" i="31"/>
  <c r="Y146" i="31"/>
  <c r="W146" i="31"/>
  <c r="U146" i="31"/>
  <c r="S146" i="31"/>
  <c r="Q146" i="31"/>
  <c r="O146" i="31"/>
  <c r="M146" i="31"/>
  <c r="K146" i="31"/>
  <c r="I146" i="31"/>
  <c r="G146" i="31"/>
  <c r="E146" i="31"/>
  <c r="AQ145" i="31"/>
  <c r="AO145" i="31"/>
  <c r="AM145" i="31"/>
  <c r="AK145" i="31"/>
  <c r="AI145" i="31"/>
  <c r="AG145" i="31"/>
  <c r="AE145" i="31"/>
  <c r="AC145" i="31"/>
  <c r="AA145" i="31"/>
  <c r="Y145" i="31"/>
  <c r="W145" i="31"/>
  <c r="U145" i="31"/>
  <c r="S145" i="31"/>
  <c r="Q145" i="31"/>
  <c r="O145" i="31"/>
  <c r="M145" i="31"/>
  <c r="K145" i="31"/>
  <c r="I145" i="31"/>
  <c r="G145" i="31"/>
  <c r="E145" i="31"/>
  <c r="AQ144" i="31"/>
  <c r="AO144" i="31"/>
  <c r="AM144" i="31"/>
  <c r="AK144" i="31"/>
  <c r="AI144" i="31"/>
  <c r="AG144" i="31"/>
  <c r="AE144" i="31"/>
  <c r="AC144" i="31"/>
  <c r="AA144" i="31"/>
  <c r="Y144" i="31"/>
  <c r="W144" i="31"/>
  <c r="U144" i="31"/>
  <c r="S144" i="31"/>
  <c r="Q144" i="31"/>
  <c r="O144" i="31"/>
  <c r="M144" i="31"/>
  <c r="K144" i="31"/>
  <c r="I144" i="31"/>
  <c r="G144" i="31"/>
  <c r="E144" i="31"/>
  <c r="AQ143" i="31"/>
  <c r="AO143" i="31"/>
  <c r="AM143" i="31"/>
  <c r="AK143" i="31"/>
  <c r="AI143" i="31"/>
  <c r="AG143" i="31"/>
  <c r="AE143" i="31"/>
  <c r="AC143" i="31"/>
  <c r="AA143" i="31"/>
  <c r="Y143" i="31"/>
  <c r="W143" i="31"/>
  <c r="U143" i="31"/>
  <c r="S143" i="31"/>
  <c r="Q143" i="31"/>
  <c r="O143" i="31"/>
  <c r="M143" i="31"/>
  <c r="K143" i="31"/>
  <c r="I143" i="31"/>
  <c r="G143" i="31"/>
  <c r="E143" i="31"/>
  <c r="AQ142" i="31"/>
  <c r="AO142" i="31"/>
  <c r="AM142" i="31"/>
  <c r="AK142" i="31"/>
  <c r="AI142" i="31"/>
  <c r="AG142" i="31"/>
  <c r="AE142" i="31"/>
  <c r="AC142" i="31"/>
  <c r="AA142" i="31"/>
  <c r="Y142" i="31"/>
  <c r="W142" i="31"/>
  <c r="U142" i="31"/>
  <c r="S142" i="31"/>
  <c r="Q142" i="31"/>
  <c r="O142" i="31"/>
  <c r="M142" i="31"/>
  <c r="K142" i="31"/>
  <c r="I142" i="31"/>
  <c r="G142" i="31"/>
  <c r="E142" i="31"/>
  <c r="AQ141" i="31"/>
  <c r="AO141" i="31"/>
  <c r="AM141" i="31"/>
  <c r="AK141" i="31"/>
  <c r="AI141" i="31"/>
  <c r="AG141" i="31"/>
  <c r="AE141" i="31"/>
  <c r="AC141" i="31"/>
  <c r="AA141" i="31"/>
  <c r="Y141" i="31"/>
  <c r="W141" i="31"/>
  <c r="U141" i="31"/>
  <c r="S141" i="31"/>
  <c r="Q141" i="31"/>
  <c r="O141" i="31"/>
  <c r="M141" i="31"/>
  <c r="K141" i="31"/>
  <c r="I141" i="31"/>
  <c r="G141" i="31"/>
  <c r="E141" i="31"/>
  <c r="AQ140" i="31"/>
  <c r="AO140" i="31"/>
  <c r="AM140" i="31"/>
  <c r="AK140" i="31"/>
  <c r="AI140" i="31"/>
  <c r="AG140" i="31"/>
  <c r="AE140" i="31"/>
  <c r="AC140" i="31"/>
  <c r="AA140" i="31"/>
  <c r="Y140" i="31"/>
  <c r="W140" i="31"/>
  <c r="U140" i="31"/>
  <c r="S140" i="31"/>
  <c r="Q140" i="31"/>
  <c r="O140" i="31"/>
  <c r="M140" i="31"/>
  <c r="K140" i="31"/>
  <c r="I140" i="31"/>
  <c r="G140" i="31"/>
  <c r="E140" i="31"/>
  <c r="AQ139" i="31"/>
  <c r="AO139" i="31"/>
  <c r="AM139" i="31"/>
  <c r="AK139" i="31"/>
  <c r="AI139" i="31"/>
  <c r="AG139" i="31"/>
  <c r="AE139" i="31"/>
  <c r="AC139" i="31"/>
  <c r="AA139" i="31"/>
  <c r="Y139" i="31"/>
  <c r="W139" i="31"/>
  <c r="U139" i="31"/>
  <c r="S139" i="31"/>
  <c r="Q139" i="31"/>
  <c r="O139" i="31"/>
  <c r="M139" i="31"/>
  <c r="K139" i="31"/>
  <c r="I139" i="31"/>
  <c r="G139" i="31"/>
  <c r="E139" i="31"/>
  <c r="AQ138" i="31"/>
  <c r="AO138" i="31"/>
  <c r="AM138" i="31"/>
  <c r="AK138" i="31"/>
  <c r="AI138" i="31"/>
  <c r="AG138" i="31"/>
  <c r="AE138" i="31"/>
  <c r="AC138" i="31"/>
  <c r="AA138" i="31"/>
  <c r="Y138" i="31"/>
  <c r="W138" i="31"/>
  <c r="U138" i="31"/>
  <c r="S138" i="31"/>
  <c r="Q138" i="31"/>
  <c r="O138" i="31"/>
  <c r="M138" i="31"/>
  <c r="K138" i="31"/>
  <c r="I138" i="31"/>
  <c r="G138" i="31"/>
  <c r="E138" i="31"/>
  <c r="AQ137" i="31"/>
  <c r="AO137" i="31"/>
  <c r="AM137" i="31"/>
  <c r="AK137" i="31"/>
  <c r="AI137" i="31"/>
  <c r="AG137" i="31"/>
  <c r="AE137" i="31"/>
  <c r="AC137" i="31"/>
  <c r="AA137" i="31"/>
  <c r="Y137" i="31"/>
  <c r="W137" i="31"/>
  <c r="U137" i="31"/>
  <c r="S137" i="31"/>
  <c r="Q137" i="31"/>
  <c r="O137" i="31"/>
  <c r="M137" i="31"/>
  <c r="K137" i="31"/>
  <c r="I137" i="31"/>
  <c r="G137" i="31"/>
  <c r="E137" i="31"/>
  <c r="AQ136" i="31"/>
  <c r="AO136" i="31"/>
  <c r="AM136" i="31"/>
  <c r="AK136" i="31"/>
  <c r="AI136" i="31"/>
  <c r="AG136" i="31"/>
  <c r="AE136" i="31"/>
  <c r="AC136" i="31"/>
  <c r="AA136" i="31"/>
  <c r="Y136" i="31"/>
  <c r="W136" i="31"/>
  <c r="U136" i="31"/>
  <c r="S136" i="31"/>
  <c r="Q136" i="31"/>
  <c r="O136" i="31"/>
  <c r="M136" i="31"/>
  <c r="K136" i="31"/>
  <c r="I136" i="31"/>
  <c r="G136" i="31"/>
  <c r="E136" i="31"/>
  <c r="AQ135" i="31"/>
  <c r="AO135" i="31"/>
  <c r="AM135" i="31"/>
  <c r="AK135" i="31"/>
  <c r="AI135" i="31"/>
  <c r="AG135" i="31"/>
  <c r="AE135" i="31"/>
  <c r="AC135" i="31"/>
  <c r="AA135" i="31"/>
  <c r="Y135" i="31"/>
  <c r="W135" i="31"/>
  <c r="U135" i="31"/>
  <c r="S135" i="31"/>
  <c r="Q135" i="31"/>
  <c r="O135" i="31"/>
  <c r="M135" i="31"/>
  <c r="K135" i="31"/>
  <c r="I135" i="31"/>
  <c r="G135" i="31"/>
  <c r="E135" i="31"/>
  <c r="AQ134" i="31"/>
  <c r="AO134" i="31"/>
  <c r="AM134" i="31"/>
  <c r="AK134" i="31"/>
  <c r="AI134" i="31"/>
  <c r="AG134" i="31"/>
  <c r="AE134" i="31"/>
  <c r="AC134" i="31"/>
  <c r="AA134" i="31"/>
  <c r="Y134" i="31"/>
  <c r="W134" i="31"/>
  <c r="U134" i="31"/>
  <c r="S134" i="31"/>
  <c r="Q134" i="31"/>
  <c r="O134" i="31"/>
  <c r="M134" i="31"/>
  <c r="K134" i="31"/>
  <c r="I134" i="31"/>
  <c r="G134" i="31"/>
  <c r="E134" i="31"/>
  <c r="AQ133" i="31"/>
  <c r="AO133" i="31"/>
  <c r="AM133" i="31"/>
  <c r="AK133" i="31"/>
  <c r="AI133" i="31"/>
  <c r="AG133" i="31"/>
  <c r="AE133" i="31"/>
  <c r="AC133" i="31"/>
  <c r="AA133" i="31"/>
  <c r="Y133" i="31"/>
  <c r="W133" i="31"/>
  <c r="U133" i="31"/>
  <c r="S133" i="31"/>
  <c r="Q133" i="31"/>
  <c r="O133" i="31"/>
  <c r="M133" i="31"/>
  <c r="K133" i="31"/>
  <c r="I133" i="31"/>
  <c r="G133" i="31"/>
  <c r="E133" i="31"/>
  <c r="AQ132" i="31"/>
  <c r="AO132" i="31"/>
  <c r="AM132" i="31"/>
  <c r="AK132" i="31"/>
  <c r="AI132" i="31"/>
  <c r="AG132" i="31"/>
  <c r="AE132" i="31"/>
  <c r="AC132" i="31"/>
  <c r="AA132" i="31"/>
  <c r="Y132" i="31"/>
  <c r="W132" i="31"/>
  <c r="U132" i="31"/>
  <c r="S132" i="31"/>
  <c r="Q132" i="31"/>
  <c r="O132" i="31"/>
  <c r="M132" i="31"/>
  <c r="K132" i="31"/>
  <c r="I132" i="31"/>
  <c r="G132" i="31"/>
  <c r="E132" i="31"/>
  <c r="AQ131" i="31"/>
  <c r="AO131" i="31"/>
  <c r="AM131" i="31"/>
  <c r="AK131" i="31"/>
  <c r="AI131" i="31"/>
  <c r="AG131" i="31"/>
  <c r="AE131" i="31"/>
  <c r="AC131" i="31"/>
  <c r="AA131" i="31"/>
  <c r="Y131" i="31"/>
  <c r="W131" i="31"/>
  <c r="U131" i="31"/>
  <c r="S131" i="31"/>
  <c r="Q131" i="31"/>
  <c r="O131" i="31"/>
  <c r="M131" i="31"/>
  <c r="K131" i="31"/>
  <c r="I131" i="31"/>
  <c r="G131" i="31"/>
  <c r="E131" i="31"/>
  <c r="AQ130" i="31"/>
  <c r="AO130" i="31"/>
  <c r="AM130" i="31"/>
  <c r="AK130" i="31"/>
  <c r="AI130" i="31"/>
  <c r="AG130" i="31"/>
  <c r="AE130" i="31"/>
  <c r="AC130" i="31"/>
  <c r="AA130" i="31"/>
  <c r="Y130" i="31"/>
  <c r="W130" i="31"/>
  <c r="U130" i="31"/>
  <c r="S130" i="31"/>
  <c r="Q130" i="31"/>
  <c r="O130" i="31"/>
  <c r="M130" i="31"/>
  <c r="K130" i="31"/>
  <c r="I130" i="31"/>
  <c r="G130" i="31"/>
  <c r="E130" i="31"/>
  <c r="AQ129" i="31"/>
  <c r="AO129" i="31"/>
  <c r="AM129" i="31"/>
  <c r="AK129" i="31"/>
  <c r="AI129" i="31"/>
  <c r="AG129" i="31"/>
  <c r="AE129" i="31"/>
  <c r="AC129" i="31"/>
  <c r="AA129" i="31"/>
  <c r="Y129" i="31"/>
  <c r="W129" i="31"/>
  <c r="U129" i="31"/>
  <c r="S129" i="31"/>
  <c r="Q129" i="31"/>
  <c r="O129" i="31"/>
  <c r="M129" i="31"/>
  <c r="K129" i="31"/>
  <c r="I129" i="31"/>
  <c r="G129" i="31"/>
  <c r="E129" i="31"/>
  <c r="AQ128" i="31"/>
  <c r="AO128" i="31"/>
  <c r="AM128" i="31"/>
  <c r="AK128" i="31"/>
  <c r="AI128" i="31"/>
  <c r="AG128" i="31"/>
  <c r="AE128" i="31"/>
  <c r="AC128" i="31"/>
  <c r="AA128" i="31"/>
  <c r="Y128" i="31"/>
  <c r="W128" i="31"/>
  <c r="U128" i="31"/>
  <c r="S128" i="31"/>
  <c r="Q128" i="31"/>
  <c r="O128" i="31"/>
  <c r="M128" i="31"/>
  <c r="K128" i="31"/>
  <c r="I128" i="31"/>
  <c r="G128" i="31"/>
  <c r="E128" i="31"/>
  <c r="AQ127" i="31"/>
  <c r="AO127" i="31"/>
  <c r="AM127" i="31"/>
  <c r="AK127" i="31"/>
  <c r="AI127" i="31"/>
  <c r="AG127" i="31"/>
  <c r="AE127" i="31"/>
  <c r="AC127" i="31"/>
  <c r="AA127" i="31"/>
  <c r="Y127" i="31"/>
  <c r="W127" i="31"/>
  <c r="U127" i="31"/>
  <c r="S127" i="31"/>
  <c r="Q127" i="31"/>
  <c r="O127" i="31"/>
  <c r="M127" i="31"/>
  <c r="K127" i="31"/>
  <c r="I127" i="31"/>
  <c r="G127" i="31"/>
  <c r="E127" i="31"/>
  <c r="AQ126" i="31"/>
  <c r="AO126" i="31"/>
  <c r="AM126" i="31"/>
  <c r="AK126" i="31"/>
  <c r="AI126" i="31"/>
  <c r="AG126" i="31"/>
  <c r="AE126" i="31"/>
  <c r="AC126" i="31"/>
  <c r="AA126" i="31"/>
  <c r="Y126" i="31"/>
  <c r="W126" i="31"/>
  <c r="U126" i="31"/>
  <c r="S126" i="31"/>
  <c r="Q126" i="31"/>
  <c r="O126" i="31"/>
  <c r="M126" i="31"/>
  <c r="K126" i="31"/>
  <c r="I126" i="31"/>
  <c r="G126" i="31"/>
  <c r="E126" i="31"/>
  <c r="AQ125" i="31"/>
  <c r="AO125" i="31"/>
  <c r="AM125" i="31"/>
  <c r="AK125" i="31"/>
  <c r="AI125" i="31"/>
  <c r="AG125" i="31"/>
  <c r="AE125" i="31"/>
  <c r="AC125" i="31"/>
  <c r="AA125" i="31"/>
  <c r="Y125" i="31"/>
  <c r="W125" i="31"/>
  <c r="U125" i="31"/>
  <c r="S125" i="31"/>
  <c r="Q125" i="31"/>
  <c r="O125" i="31"/>
  <c r="M125" i="31"/>
  <c r="K125" i="31"/>
  <c r="I125" i="31"/>
  <c r="G125" i="31"/>
  <c r="E125" i="31"/>
  <c r="AQ124" i="31"/>
  <c r="AO124" i="31"/>
  <c r="AM124" i="31"/>
  <c r="AK124" i="31"/>
  <c r="AI124" i="31"/>
  <c r="AG124" i="31"/>
  <c r="AE124" i="31"/>
  <c r="AC124" i="31"/>
  <c r="AA124" i="31"/>
  <c r="Y124" i="31"/>
  <c r="W124" i="31"/>
  <c r="U124" i="31"/>
  <c r="S124" i="31"/>
  <c r="Q124" i="31"/>
  <c r="O124" i="31"/>
  <c r="M124" i="31"/>
  <c r="K124" i="31"/>
  <c r="I124" i="31"/>
  <c r="G124" i="31"/>
  <c r="E124" i="31"/>
  <c r="AQ123" i="31"/>
  <c r="AO123" i="31"/>
  <c r="AM123" i="31"/>
  <c r="AK123" i="31"/>
  <c r="AI123" i="31"/>
  <c r="AG123" i="31"/>
  <c r="AE123" i="31"/>
  <c r="AC123" i="31"/>
  <c r="AA123" i="31"/>
  <c r="Y123" i="31"/>
  <c r="W123" i="31"/>
  <c r="U123" i="31"/>
  <c r="S123" i="31"/>
  <c r="Q123" i="31"/>
  <c r="O123" i="31"/>
  <c r="M123" i="31"/>
  <c r="K123" i="31"/>
  <c r="I123" i="31"/>
  <c r="G123" i="31"/>
  <c r="E123" i="31"/>
  <c r="AQ122" i="31"/>
  <c r="AO122" i="31"/>
  <c r="AM122" i="31"/>
  <c r="AK122" i="31"/>
  <c r="AI122" i="31"/>
  <c r="AG122" i="31"/>
  <c r="AE122" i="31"/>
  <c r="AC122" i="31"/>
  <c r="AA122" i="31"/>
  <c r="Y122" i="31"/>
  <c r="W122" i="31"/>
  <c r="U122" i="31"/>
  <c r="S122" i="31"/>
  <c r="Q122" i="31"/>
  <c r="O122" i="31"/>
  <c r="M122" i="31"/>
  <c r="K122" i="31"/>
  <c r="I122" i="31"/>
  <c r="G122" i="31"/>
  <c r="E122" i="31"/>
  <c r="AQ121" i="31"/>
  <c r="AO121" i="31"/>
  <c r="AM121" i="31"/>
  <c r="AK121" i="31"/>
  <c r="AI121" i="31"/>
  <c r="AG121" i="31"/>
  <c r="AE121" i="31"/>
  <c r="AC121" i="31"/>
  <c r="AA121" i="31"/>
  <c r="Y121" i="31"/>
  <c r="W121" i="31"/>
  <c r="U121" i="31"/>
  <c r="S121" i="31"/>
  <c r="Q121" i="31"/>
  <c r="O121" i="31"/>
  <c r="M121" i="31"/>
  <c r="K121" i="31"/>
  <c r="I121" i="31"/>
  <c r="G121" i="31"/>
  <c r="E121" i="31"/>
  <c r="AQ120" i="31"/>
  <c r="AO120" i="31"/>
  <c r="AM120" i="31"/>
  <c r="AK120" i="31"/>
  <c r="AI120" i="31"/>
  <c r="AG120" i="31"/>
  <c r="AE120" i="31"/>
  <c r="AC120" i="31"/>
  <c r="AA120" i="31"/>
  <c r="Y120" i="31"/>
  <c r="W120" i="31"/>
  <c r="U120" i="31"/>
  <c r="S120" i="31"/>
  <c r="Q120" i="31"/>
  <c r="O120" i="31"/>
  <c r="M120" i="31"/>
  <c r="K120" i="31"/>
  <c r="I120" i="31"/>
  <c r="G120" i="31"/>
  <c r="E120" i="31"/>
  <c r="AQ119" i="31"/>
  <c r="AO119" i="31"/>
  <c r="AM119" i="31"/>
  <c r="AK119" i="31"/>
  <c r="AI119" i="31"/>
  <c r="AG119" i="31"/>
  <c r="AE119" i="31"/>
  <c r="AC119" i="31"/>
  <c r="AA119" i="31"/>
  <c r="Y119" i="31"/>
  <c r="W119" i="31"/>
  <c r="U119" i="31"/>
  <c r="S119" i="31"/>
  <c r="Q119" i="31"/>
  <c r="O119" i="31"/>
  <c r="M119" i="31"/>
  <c r="K119" i="31"/>
  <c r="I119" i="31"/>
  <c r="G119" i="31"/>
  <c r="E119" i="31"/>
  <c r="AQ118" i="31"/>
  <c r="AO118" i="31"/>
  <c r="AM118" i="31"/>
  <c r="AK118" i="31"/>
  <c r="AI118" i="31"/>
  <c r="AG118" i="31"/>
  <c r="AE118" i="31"/>
  <c r="AC118" i="31"/>
  <c r="AA118" i="31"/>
  <c r="Y118" i="31"/>
  <c r="W118" i="31"/>
  <c r="U118" i="31"/>
  <c r="S118" i="31"/>
  <c r="Q118" i="31"/>
  <c r="O118" i="31"/>
  <c r="M118" i="31"/>
  <c r="K118" i="31"/>
  <c r="I118" i="31"/>
  <c r="G118" i="31"/>
  <c r="E118" i="31"/>
  <c r="AQ117" i="31"/>
  <c r="AO117" i="31"/>
  <c r="AM117" i="31"/>
  <c r="AK117" i="31"/>
  <c r="AI117" i="31"/>
  <c r="AG117" i="31"/>
  <c r="AE117" i="31"/>
  <c r="AC117" i="31"/>
  <c r="AA117" i="31"/>
  <c r="Y117" i="31"/>
  <c r="W117" i="31"/>
  <c r="U117" i="31"/>
  <c r="S117" i="31"/>
  <c r="Q117" i="31"/>
  <c r="O117" i="31"/>
  <c r="M117" i="31"/>
  <c r="K117" i="31"/>
  <c r="I117" i="31"/>
  <c r="G117" i="31"/>
  <c r="E117" i="31"/>
  <c r="AQ116" i="31"/>
  <c r="AO116" i="31"/>
  <c r="AM116" i="31"/>
  <c r="AK116" i="31"/>
  <c r="AI116" i="31"/>
  <c r="AG116" i="31"/>
  <c r="AE116" i="31"/>
  <c r="AC116" i="31"/>
  <c r="AA116" i="31"/>
  <c r="Y116" i="31"/>
  <c r="W116" i="31"/>
  <c r="U116" i="31"/>
  <c r="S116" i="31"/>
  <c r="Q116" i="31"/>
  <c r="O116" i="31"/>
  <c r="M116" i="31"/>
  <c r="K116" i="31"/>
  <c r="I116" i="31"/>
  <c r="G116" i="31"/>
  <c r="E116" i="31"/>
  <c r="AQ115" i="31"/>
  <c r="AO115" i="31"/>
  <c r="AM115" i="31"/>
  <c r="AK115" i="31"/>
  <c r="AI115" i="31"/>
  <c r="AG115" i="31"/>
  <c r="AE115" i="31"/>
  <c r="AC115" i="31"/>
  <c r="AA115" i="31"/>
  <c r="Y115" i="31"/>
  <c r="W115" i="31"/>
  <c r="U115" i="31"/>
  <c r="S115" i="31"/>
  <c r="Q115" i="31"/>
  <c r="O115" i="31"/>
  <c r="M115" i="31"/>
  <c r="K115" i="31"/>
  <c r="I115" i="31"/>
  <c r="G115" i="31"/>
  <c r="E115" i="31"/>
  <c r="AQ114" i="31"/>
  <c r="AO114" i="31"/>
  <c r="AM114" i="31"/>
  <c r="AK114" i="31"/>
  <c r="AI114" i="31"/>
  <c r="AG114" i="31"/>
  <c r="AE114" i="31"/>
  <c r="AC114" i="31"/>
  <c r="AA114" i="31"/>
  <c r="Y114" i="31"/>
  <c r="W114" i="31"/>
  <c r="U114" i="31"/>
  <c r="S114" i="31"/>
  <c r="Q114" i="31"/>
  <c r="O114" i="31"/>
  <c r="M114" i="31"/>
  <c r="K114" i="31"/>
  <c r="I114" i="31"/>
  <c r="G114" i="31"/>
  <c r="E114" i="31"/>
  <c r="AQ113" i="31"/>
  <c r="AO113" i="31"/>
  <c r="AM113" i="31"/>
  <c r="AK113" i="31"/>
  <c r="AI113" i="31"/>
  <c r="AG113" i="31"/>
  <c r="AE113" i="31"/>
  <c r="AC113" i="31"/>
  <c r="AA113" i="31"/>
  <c r="Y113" i="31"/>
  <c r="W113" i="31"/>
  <c r="U113" i="31"/>
  <c r="S113" i="31"/>
  <c r="Q113" i="31"/>
  <c r="O113" i="31"/>
  <c r="M113" i="31"/>
  <c r="K113" i="31"/>
  <c r="I113" i="31"/>
  <c r="G113" i="31"/>
  <c r="E113" i="31"/>
  <c r="AQ112" i="31"/>
  <c r="AO112" i="31"/>
  <c r="AM112" i="31"/>
  <c r="AK112" i="31"/>
  <c r="AI112" i="31"/>
  <c r="AG112" i="31"/>
  <c r="AE112" i="31"/>
  <c r="AC112" i="31"/>
  <c r="AA112" i="31"/>
  <c r="Y112" i="31"/>
  <c r="W112" i="31"/>
  <c r="U112" i="31"/>
  <c r="S112" i="31"/>
  <c r="Q112" i="31"/>
  <c r="O112" i="31"/>
  <c r="M112" i="31"/>
  <c r="K112" i="31"/>
  <c r="I112" i="31"/>
  <c r="G112" i="31"/>
  <c r="E112" i="31"/>
  <c r="AQ111" i="31"/>
  <c r="AO111" i="31"/>
  <c r="AM111" i="31"/>
  <c r="AK111" i="31"/>
  <c r="AI111" i="31"/>
  <c r="AG111" i="31"/>
  <c r="AE111" i="31"/>
  <c r="AC111" i="31"/>
  <c r="AA111" i="31"/>
  <c r="Y111" i="31"/>
  <c r="W111" i="31"/>
  <c r="U111" i="31"/>
  <c r="S111" i="31"/>
  <c r="Q111" i="31"/>
  <c r="O111" i="31"/>
  <c r="M111" i="31"/>
  <c r="K111" i="31"/>
  <c r="I111" i="31"/>
  <c r="G111" i="31"/>
  <c r="E111" i="31"/>
  <c r="AQ110" i="31"/>
  <c r="AO110" i="31"/>
  <c r="AM110" i="31"/>
  <c r="AK110" i="31"/>
  <c r="AI110" i="31"/>
  <c r="AG110" i="31"/>
  <c r="AE110" i="31"/>
  <c r="AC110" i="31"/>
  <c r="AA110" i="31"/>
  <c r="Y110" i="31"/>
  <c r="W110" i="31"/>
  <c r="U110" i="31"/>
  <c r="S110" i="31"/>
  <c r="Q110" i="31"/>
  <c r="O110" i="31"/>
  <c r="M110" i="31"/>
  <c r="K110" i="31"/>
  <c r="I110" i="31"/>
  <c r="G110" i="31"/>
  <c r="E110" i="31"/>
  <c r="AQ109" i="31"/>
  <c r="AO109" i="31"/>
  <c r="AM109" i="31"/>
  <c r="AK109" i="31"/>
  <c r="AI109" i="31"/>
  <c r="AG109" i="31"/>
  <c r="AE109" i="31"/>
  <c r="AC109" i="31"/>
  <c r="AA109" i="31"/>
  <c r="Y109" i="31"/>
  <c r="W109" i="31"/>
  <c r="U109" i="31"/>
  <c r="S109" i="31"/>
  <c r="Q109" i="31"/>
  <c r="O109" i="31"/>
  <c r="M109" i="31"/>
  <c r="K109" i="31"/>
  <c r="I109" i="31"/>
  <c r="G109" i="31"/>
  <c r="E109" i="31"/>
  <c r="AQ108" i="31"/>
  <c r="AO108" i="31"/>
  <c r="AM108" i="31"/>
  <c r="AK108" i="31"/>
  <c r="AI108" i="31"/>
  <c r="AG108" i="31"/>
  <c r="AE108" i="31"/>
  <c r="AC108" i="31"/>
  <c r="AA108" i="31"/>
  <c r="Y108" i="31"/>
  <c r="W108" i="31"/>
  <c r="U108" i="31"/>
  <c r="S108" i="31"/>
  <c r="Q108" i="31"/>
  <c r="O108" i="31"/>
  <c r="M108" i="31"/>
  <c r="K108" i="31"/>
  <c r="I108" i="31"/>
  <c r="G108" i="31"/>
  <c r="E108" i="31"/>
  <c r="AQ107" i="31"/>
  <c r="AO107" i="31"/>
  <c r="AM107" i="31"/>
  <c r="AK107" i="31"/>
  <c r="AI107" i="31"/>
  <c r="AG107" i="31"/>
  <c r="AE107" i="31"/>
  <c r="AC107" i="31"/>
  <c r="AA107" i="31"/>
  <c r="Y107" i="31"/>
  <c r="W107" i="31"/>
  <c r="U107" i="31"/>
  <c r="S107" i="31"/>
  <c r="Q107" i="31"/>
  <c r="O107" i="31"/>
  <c r="M107" i="31"/>
  <c r="K107" i="31"/>
  <c r="I107" i="31"/>
  <c r="G107" i="31"/>
  <c r="E107" i="31"/>
  <c r="AQ106" i="31"/>
  <c r="AO106" i="31"/>
  <c r="AM106" i="31"/>
  <c r="AK106" i="31"/>
  <c r="AI106" i="31"/>
  <c r="AG106" i="31"/>
  <c r="AE106" i="31"/>
  <c r="AC106" i="31"/>
  <c r="AA106" i="31"/>
  <c r="Y106" i="31"/>
  <c r="W106" i="31"/>
  <c r="U106" i="31"/>
  <c r="S106" i="31"/>
  <c r="Q106" i="31"/>
  <c r="O106" i="31"/>
  <c r="M106" i="31"/>
  <c r="K106" i="31"/>
  <c r="I106" i="31"/>
  <c r="G106" i="31"/>
  <c r="E106" i="31"/>
  <c r="AQ105" i="31"/>
  <c r="AO105" i="31"/>
  <c r="AM105" i="31"/>
  <c r="AK105" i="31"/>
  <c r="AI105" i="31"/>
  <c r="AG105" i="31"/>
  <c r="AE105" i="31"/>
  <c r="AC105" i="31"/>
  <c r="AA105" i="31"/>
  <c r="Y105" i="31"/>
  <c r="W105" i="31"/>
  <c r="U105" i="31"/>
  <c r="S105" i="31"/>
  <c r="Q105" i="31"/>
  <c r="O105" i="31"/>
  <c r="M105" i="31"/>
  <c r="K105" i="31"/>
  <c r="I105" i="31"/>
  <c r="G105" i="31"/>
  <c r="E105" i="31"/>
  <c r="AQ104" i="31"/>
  <c r="AO104" i="31"/>
  <c r="AM104" i="31"/>
  <c r="AK104" i="31"/>
  <c r="AI104" i="31"/>
  <c r="AG104" i="31"/>
  <c r="AE104" i="31"/>
  <c r="AC104" i="31"/>
  <c r="AA104" i="31"/>
  <c r="Y104" i="31"/>
  <c r="W104" i="31"/>
  <c r="U104" i="31"/>
  <c r="S104" i="31"/>
  <c r="Q104" i="31"/>
  <c r="O104" i="31"/>
  <c r="M104" i="31"/>
  <c r="K104" i="31"/>
  <c r="I104" i="31"/>
  <c r="G104" i="31"/>
  <c r="E104" i="31"/>
  <c r="AQ103" i="31"/>
  <c r="AO103" i="31"/>
  <c r="AM103" i="31"/>
  <c r="AK103" i="31"/>
  <c r="AI103" i="31"/>
  <c r="AG103" i="31"/>
  <c r="AE103" i="31"/>
  <c r="AC103" i="31"/>
  <c r="AA103" i="31"/>
  <c r="Y103" i="31"/>
  <c r="W103" i="31"/>
  <c r="U103" i="31"/>
  <c r="S103" i="31"/>
  <c r="Q103" i="31"/>
  <c r="O103" i="31"/>
  <c r="M103" i="31"/>
  <c r="K103" i="31"/>
  <c r="I103" i="31"/>
  <c r="G103" i="31"/>
  <c r="E103" i="31"/>
  <c r="AQ102" i="31"/>
  <c r="AO102" i="31"/>
  <c r="AM102" i="31"/>
  <c r="AK102" i="31"/>
  <c r="AI102" i="31"/>
  <c r="AG102" i="31"/>
  <c r="AE102" i="31"/>
  <c r="AC102" i="31"/>
  <c r="AA102" i="31"/>
  <c r="Y102" i="31"/>
  <c r="W102" i="31"/>
  <c r="U102" i="31"/>
  <c r="S102" i="31"/>
  <c r="Q102" i="31"/>
  <c r="O102" i="31"/>
  <c r="M102" i="31"/>
  <c r="K102" i="31"/>
  <c r="I102" i="31"/>
  <c r="G102" i="31"/>
  <c r="E102" i="31"/>
  <c r="AQ101" i="31"/>
  <c r="AO101" i="31"/>
  <c r="AM101" i="31"/>
  <c r="AK101" i="31"/>
  <c r="AI101" i="31"/>
  <c r="AG101" i="31"/>
  <c r="AE101" i="31"/>
  <c r="AC101" i="31"/>
  <c r="AA101" i="31"/>
  <c r="Y101" i="31"/>
  <c r="W101" i="31"/>
  <c r="U101" i="31"/>
  <c r="S101" i="31"/>
  <c r="Q101" i="31"/>
  <c r="O101" i="31"/>
  <c r="M101" i="31"/>
  <c r="K101" i="31"/>
  <c r="I101" i="31"/>
  <c r="G101" i="31"/>
  <c r="E101" i="31"/>
  <c r="AQ100" i="31"/>
  <c r="AO100" i="31"/>
  <c r="AM100" i="31"/>
  <c r="AK100" i="31"/>
  <c r="AI100" i="31"/>
  <c r="AG100" i="31"/>
  <c r="AE100" i="31"/>
  <c r="AC100" i="31"/>
  <c r="AA100" i="31"/>
  <c r="Y100" i="31"/>
  <c r="W100" i="31"/>
  <c r="U100" i="31"/>
  <c r="S100" i="31"/>
  <c r="Q100" i="31"/>
  <c r="O100" i="31"/>
  <c r="M100" i="31"/>
  <c r="K100" i="31"/>
  <c r="I100" i="31"/>
  <c r="G100" i="31"/>
  <c r="E100" i="31"/>
  <c r="AQ99" i="31"/>
  <c r="AO99" i="31"/>
  <c r="AM99" i="31"/>
  <c r="AK99" i="31"/>
  <c r="AI99" i="31"/>
  <c r="AG99" i="31"/>
  <c r="AE99" i="31"/>
  <c r="AC99" i="31"/>
  <c r="AA99" i="31"/>
  <c r="Y99" i="31"/>
  <c r="W99" i="31"/>
  <c r="U99" i="31"/>
  <c r="S99" i="31"/>
  <c r="Q99" i="31"/>
  <c r="O99" i="31"/>
  <c r="M99" i="31"/>
  <c r="K99" i="31"/>
  <c r="I99" i="31"/>
  <c r="G99" i="31"/>
  <c r="E99" i="31"/>
  <c r="AQ98" i="31"/>
  <c r="AO98" i="31"/>
  <c r="AM98" i="31"/>
  <c r="AK98" i="31"/>
  <c r="AI98" i="31"/>
  <c r="AG98" i="31"/>
  <c r="AE98" i="31"/>
  <c r="AC98" i="31"/>
  <c r="AA98" i="31"/>
  <c r="Y98" i="31"/>
  <c r="W98" i="31"/>
  <c r="U98" i="31"/>
  <c r="S98" i="31"/>
  <c r="Q98" i="31"/>
  <c r="O98" i="31"/>
  <c r="M98" i="31"/>
  <c r="K98" i="31"/>
  <c r="I98" i="31"/>
  <c r="G98" i="31"/>
  <c r="E98" i="31"/>
  <c r="AQ97" i="31"/>
  <c r="AO97" i="31"/>
  <c r="AM97" i="31"/>
  <c r="AK97" i="31"/>
  <c r="AI97" i="31"/>
  <c r="AG97" i="31"/>
  <c r="AE97" i="31"/>
  <c r="AC97" i="31"/>
  <c r="AA97" i="31"/>
  <c r="Y97" i="31"/>
  <c r="W97" i="31"/>
  <c r="U97" i="31"/>
  <c r="S97" i="31"/>
  <c r="Q97" i="31"/>
  <c r="O97" i="31"/>
  <c r="M97" i="31"/>
  <c r="K97" i="31"/>
  <c r="I97" i="31"/>
  <c r="G97" i="31"/>
  <c r="E97" i="31"/>
  <c r="AQ96" i="31"/>
  <c r="AO96" i="31"/>
  <c r="AM96" i="31"/>
  <c r="AK96" i="31"/>
  <c r="AI96" i="31"/>
  <c r="AG96" i="31"/>
  <c r="AE96" i="31"/>
  <c r="AC96" i="31"/>
  <c r="AA96" i="31"/>
  <c r="Y96" i="31"/>
  <c r="W96" i="31"/>
  <c r="U96" i="31"/>
  <c r="S96" i="31"/>
  <c r="Q96" i="31"/>
  <c r="O96" i="31"/>
  <c r="M96" i="31"/>
  <c r="K96" i="31"/>
  <c r="I96" i="31"/>
  <c r="G96" i="31"/>
  <c r="E96" i="31"/>
  <c r="AQ95" i="31"/>
  <c r="AO95" i="31"/>
  <c r="AM95" i="31"/>
  <c r="AK95" i="31"/>
  <c r="AI95" i="31"/>
  <c r="AG95" i="31"/>
  <c r="AE95" i="31"/>
  <c r="AC95" i="31"/>
  <c r="AA95" i="31"/>
  <c r="Y95" i="31"/>
  <c r="W95" i="31"/>
  <c r="U95" i="31"/>
  <c r="S95" i="31"/>
  <c r="Q95" i="31"/>
  <c r="O95" i="31"/>
  <c r="M95" i="31"/>
  <c r="K95" i="31"/>
  <c r="I95" i="31"/>
  <c r="G95" i="31"/>
  <c r="E95" i="31"/>
  <c r="AQ94" i="31"/>
  <c r="AO94" i="31"/>
  <c r="AM94" i="31"/>
  <c r="AK94" i="31"/>
  <c r="AI94" i="31"/>
  <c r="AG94" i="31"/>
  <c r="AE94" i="31"/>
  <c r="AC94" i="31"/>
  <c r="AA94" i="31"/>
  <c r="Y94" i="31"/>
  <c r="W94" i="31"/>
  <c r="U94" i="31"/>
  <c r="S94" i="31"/>
  <c r="Q94" i="31"/>
  <c r="O94" i="31"/>
  <c r="M94" i="31"/>
  <c r="K94" i="31"/>
  <c r="I94" i="31"/>
  <c r="G94" i="31"/>
  <c r="E94" i="31"/>
  <c r="AQ93" i="31"/>
  <c r="AO93" i="31"/>
  <c r="AM93" i="31"/>
  <c r="AK93" i="31"/>
  <c r="AI93" i="31"/>
  <c r="AG93" i="31"/>
  <c r="AE93" i="31"/>
  <c r="AC93" i="31"/>
  <c r="AA93" i="31"/>
  <c r="Y93" i="31"/>
  <c r="W93" i="31"/>
  <c r="U93" i="31"/>
  <c r="S93" i="31"/>
  <c r="Q93" i="31"/>
  <c r="O93" i="31"/>
  <c r="M93" i="31"/>
  <c r="K93" i="31"/>
  <c r="I93" i="31"/>
  <c r="G93" i="31"/>
  <c r="E93" i="31"/>
  <c r="AQ92" i="31"/>
  <c r="AO92" i="31"/>
  <c r="AM92" i="31"/>
  <c r="AK92" i="31"/>
  <c r="AI92" i="31"/>
  <c r="AG92" i="31"/>
  <c r="AE92" i="31"/>
  <c r="AC92" i="31"/>
  <c r="AA92" i="31"/>
  <c r="Y92" i="31"/>
  <c r="W92" i="31"/>
  <c r="U92" i="31"/>
  <c r="S92" i="31"/>
  <c r="Q92" i="31"/>
  <c r="O92" i="31"/>
  <c r="M92" i="31"/>
  <c r="K92" i="31"/>
  <c r="I92" i="31"/>
  <c r="G92" i="31"/>
  <c r="E92" i="31"/>
  <c r="AQ91" i="31"/>
  <c r="AO91" i="31"/>
  <c r="AM91" i="31"/>
  <c r="AK91" i="31"/>
  <c r="AI91" i="31"/>
  <c r="AG91" i="31"/>
  <c r="AE91" i="31"/>
  <c r="AC91" i="31"/>
  <c r="AA91" i="31"/>
  <c r="Y91" i="31"/>
  <c r="W91" i="31"/>
  <c r="U91" i="31"/>
  <c r="S91" i="31"/>
  <c r="Q91" i="31"/>
  <c r="O91" i="31"/>
  <c r="M91" i="31"/>
  <c r="K91" i="31"/>
  <c r="I91" i="31"/>
  <c r="G91" i="31"/>
  <c r="E91" i="31"/>
  <c r="AQ90" i="31"/>
  <c r="AO90" i="31"/>
  <c r="AM90" i="31"/>
  <c r="AK90" i="31"/>
  <c r="AI90" i="31"/>
  <c r="AG90" i="31"/>
  <c r="AE90" i="31"/>
  <c r="AC90" i="31"/>
  <c r="AA90" i="31"/>
  <c r="Y90" i="31"/>
  <c r="W90" i="31"/>
  <c r="U90" i="31"/>
  <c r="S90" i="31"/>
  <c r="Q90" i="31"/>
  <c r="O90" i="31"/>
  <c r="M90" i="31"/>
  <c r="K90" i="31"/>
  <c r="I90" i="31"/>
  <c r="G90" i="31"/>
  <c r="E90" i="31"/>
  <c r="AQ89" i="31"/>
  <c r="AO89" i="31"/>
  <c r="AM89" i="31"/>
  <c r="AK89" i="31"/>
  <c r="AI89" i="31"/>
  <c r="AG89" i="31"/>
  <c r="AE89" i="31"/>
  <c r="AC89" i="31"/>
  <c r="AA89" i="31"/>
  <c r="Y89" i="31"/>
  <c r="W89" i="31"/>
  <c r="U89" i="31"/>
  <c r="S89" i="31"/>
  <c r="Q89" i="31"/>
  <c r="O89" i="31"/>
  <c r="M89" i="31"/>
  <c r="K89" i="31"/>
  <c r="I89" i="31"/>
  <c r="G89" i="31"/>
  <c r="E89" i="31"/>
  <c r="AQ88" i="31"/>
  <c r="AO88" i="31"/>
  <c r="AM88" i="31"/>
  <c r="AK88" i="31"/>
  <c r="AI88" i="31"/>
  <c r="AG88" i="31"/>
  <c r="AE88" i="31"/>
  <c r="AC88" i="31"/>
  <c r="AA88" i="31"/>
  <c r="Y88" i="31"/>
  <c r="W88" i="31"/>
  <c r="U88" i="31"/>
  <c r="S88" i="31"/>
  <c r="Q88" i="31"/>
  <c r="O88" i="31"/>
  <c r="M88" i="31"/>
  <c r="K88" i="31"/>
  <c r="I88" i="31"/>
  <c r="G88" i="31"/>
  <c r="E88" i="31"/>
  <c r="AQ87" i="31"/>
  <c r="AO87" i="31"/>
  <c r="AM87" i="31"/>
  <c r="AK87" i="31"/>
  <c r="AI87" i="31"/>
  <c r="AG87" i="31"/>
  <c r="AE87" i="31"/>
  <c r="AC87" i="31"/>
  <c r="AA87" i="31"/>
  <c r="Y87" i="31"/>
  <c r="W87" i="31"/>
  <c r="U87" i="31"/>
  <c r="S87" i="31"/>
  <c r="Q87" i="31"/>
  <c r="O87" i="31"/>
  <c r="M87" i="31"/>
  <c r="K87" i="31"/>
  <c r="I87" i="31"/>
  <c r="G87" i="31"/>
  <c r="E87" i="31"/>
  <c r="AQ86" i="31"/>
  <c r="AO86" i="31"/>
  <c r="AM86" i="31"/>
  <c r="AK86" i="31"/>
  <c r="AI86" i="31"/>
  <c r="AG86" i="31"/>
  <c r="AE86" i="31"/>
  <c r="AC86" i="31"/>
  <c r="AA86" i="31"/>
  <c r="Y86" i="31"/>
  <c r="W86" i="31"/>
  <c r="U86" i="31"/>
  <c r="S86" i="31"/>
  <c r="Q86" i="31"/>
  <c r="O86" i="31"/>
  <c r="M86" i="31"/>
  <c r="K86" i="31"/>
  <c r="I86" i="31"/>
  <c r="G86" i="31"/>
  <c r="E86" i="31"/>
  <c r="AQ85" i="31"/>
  <c r="AO85" i="31"/>
  <c r="AM85" i="31"/>
  <c r="AK85" i="31"/>
  <c r="AI85" i="31"/>
  <c r="AG85" i="31"/>
  <c r="AE85" i="31"/>
  <c r="AC85" i="31"/>
  <c r="AA85" i="31"/>
  <c r="Y85" i="31"/>
  <c r="W85" i="31"/>
  <c r="U85" i="31"/>
  <c r="S85" i="31"/>
  <c r="Q85" i="31"/>
  <c r="O85" i="31"/>
  <c r="M85" i="31"/>
  <c r="K85" i="31"/>
  <c r="I85" i="31"/>
  <c r="G85" i="31"/>
  <c r="E85" i="31"/>
  <c r="AQ84" i="31"/>
  <c r="AO84" i="31"/>
  <c r="AM84" i="31"/>
  <c r="AK84" i="31"/>
  <c r="AI84" i="31"/>
  <c r="AG84" i="31"/>
  <c r="AE84" i="31"/>
  <c r="AC84" i="31"/>
  <c r="AA84" i="31"/>
  <c r="Y84" i="31"/>
  <c r="W84" i="31"/>
  <c r="U84" i="31"/>
  <c r="S84" i="31"/>
  <c r="Q84" i="31"/>
  <c r="O84" i="31"/>
  <c r="M84" i="31"/>
  <c r="K84" i="31"/>
  <c r="I84" i="31"/>
  <c r="G84" i="31"/>
  <c r="E84" i="31"/>
  <c r="AQ83" i="31"/>
  <c r="AO83" i="31"/>
  <c r="AM83" i="31"/>
  <c r="AK83" i="31"/>
  <c r="AI83" i="31"/>
  <c r="AG83" i="31"/>
  <c r="AE83" i="31"/>
  <c r="AC83" i="31"/>
  <c r="AA83" i="31"/>
  <c r="Y83" i="31"/>
  <c r="W83" i="31"/>
  <c r="U83" i="31"/>
  <c r="S83" i="31"/>
  <c r="Q83" i="31"/>
  <c r="O83" i="31"/>
  <c r="M83" i="31"/>
  <c r="K83" i="31"/>
  <c r="I83" i="31"/>
  <c r="G83" i="31"/>
  <c r="E83" i="31"/>
  <c r="AQ82" i="31"/>
  <c r="AO82" i="31"/>
  <c r="AM82" i="31"/>
  <c r="AK82" i="31"/>
  <c r="AI82" i="31"/>
  <c r="AG82" i="31"/>
  <c r="AE82" i="31"/>
  <c r="AC82" i="31"/>
  <c r="AA82" i="31"/>
  <c r="Y82" i="31"/>
  <c r="W82" i="31"/>
  <c r="U82" i="31"/>
  <c r="S82" i="31"/>
  <c r="Q82" i="31"/>
  <c r="O82" i="31"/>
  <c r="M82" i="31"/>
  <c r="K82" i="31"/>
  <c r="I82" i="31"/>
  <c r="G82" i="31"/>
  <c r="E82" i="31"/>
  <c r="AQ81" i="31"/>
  <c r="AO81" i="31"/>
  <c r="AM81" i="31"/>
  <c r="AK81" i="31"/>
  <c r="AI81" i="31"/>
  <c r="AG81" i="31"/>
  <c r="AE81" i="31"/>
  <c r="AC81" i="31"/>
  <c r="AA81" i="31"/>
  <c r="Y81" i="31"/>
  <c r="W81" i="31"/>
  <c r="U81" i="31"/>
  <c r="S81" i="31"/>
  <c r="Q81" i="31"/>
  <c r="O81" i="31"/>
  <c r="M81" i="31"/>
  <c r="K81" i="31"/>
  <c r="I81" i="31"/>
  <c r="G81" i="31"/>
  <c r="E81" i="31"/>
  <c r="AQ80" i="31"/>
  <c r="AO80" i="31"/>
  <c r="AM80" i="31"/>
  <c r="AK80" i="31"/>
  <c r="AI80" i="31"/>
  <c r="AG80" i="31"/>
  <c r="AE80" i="31"/>
  <c r="AC80" i="31"/>
  <c r="AA80" i="31"/>
  <c r="Y80" i="31"/>
  <c r="W80" i="31"/>
  <c r="U80" i="31"/>
  <c r="S80" i="31"/>
  <c r="Q80" i="31"/>
  <c r="O80" i="31"/>
  <c r="M80" i="31"/>
  <c r="K80" i="31"/>
  <c r="I80" i="31"/>
  <c r="G80" i="31"/>
  <c r="E80" i="31"/>
  <c r="AQ79" i="31"/>
  <c r="AO79" i="31"/>
  <c r="AM79" i="31"/>
  <c r="AK79" i="31"/>
  <c r="AI79" i="31"/>
  <c r="AG79" i="31"/>
  <c r="AE79" i="31"/>
  <c r="AC79" i="31"/>
  <c r="AA79" i="31"/>
  <c r="Y79" i="31"/>
  <c r="W79" i="31"/>
  <c r="U79" i="31"/>
  <c r="S79" i="31"/>
  <c r="Q79" i="31"/>
  <c r="O79" i="31"/>
  <c r="M79" i="31"/>
  <c r="K79" i="31"/>
  <c r="I79" i="31"/>
  <c r="G79" i="31"/>
  <c r="E79" i="31"/>
  <c r="AQ78" i="31"/>
  <c r="AO78" i="31"/>
  <c r="AM78" i="31"/>
  <c r="AK78" i="31"/>
  <c r="AI78" i="31"/>
  <c r="AG78" i="31"/>
  <c r="AE78" i="31"/>
  <c r="AC78" i="31"/>
  <c r="AA78" i="31"/>
  <c r="Y78" i="31"/>
  <c r="W78" i="31"/>
  <c r="U78" i="31"/>
  <c r="S78" i="31"/>
  <c r="Q78" i="31"/>
  <c r="O78" i="31"/>
  <c r="M78" i="31"/>
  <c r="K78" i="31"/>
  <c r="I78" i="31"/>
  <c r="G78" i="31"/>
  <c r="E78" i="31"/>
  <c r="AQ77" i="31"/>
  <c r="AO77" i="31"/>
  <c r="AM77" i="31"/>
  <c r="AK77" i="31"/>
  <c r="AI77" i="31"/>
  <c r="AG77" i="31"/>
  <c r="AE77" i="31"/>
  <c r="AC77" i="31"/>
  <c r="AA77" i="31"/>
  <c r="Y77" i="31"/>
  <c r="W77" i="31"/>
  <c r="U77" i="31"/>
  <c r="S77" i="31"/>
  <c r="Q77" i="31"/>
  <c r="O77" i="31"/>
  <c r="M77" i="31"/>
  <c r="K77" i="31"/>
  <c r="I77" i="31"/>
  <c r="G77" i="31"/>
  <c r="E77" i="31"/>
  <c r="AQ76" i="31"/>
  <c r="AO76" i="31"/>
  <c r="AM76" i="31"/>
  <c r="AK76" i="31"/>
  <c r="AI76" i="31"/>
  <c r="AG76" i="31"/>
  <c r="AE76" i="31"/>
  <c r="AC76" i="31"/>
  <c r="AA76" i="31"/>
  <c r="Y76" i="31"/>
  <c r="W76" i="31"/>
  <c r="U76" i="31"/>
  <c r="S76" i="31"/>
  <c r="Q76" i="31"/>
  <c r="O76" i="31"/>
  <c r="M76" i="31"/>
  <c r="K76" i="31"/>
  <c r="I76" i="31"/>
  <c r="G76" i="31"/>
  <c r="E76" i="31"/>
  <c r="AQ75" i="31"/>
  <c r="AO75" i="31"/>
  <c r="AM75" i="31"/>
  <c r="AK75" i="31"/>
  <c r="AI75" i="31"/>
  <c r="AG75" i="31"/>
  <c r="AE75" i="31"/>
  <c r="AC75" i="31"/>
  <c r="AA75" i="31"/>
  <c r="Y75" i="31"/>
  <c r="W75" i="31"/>
  <c r="U75" i="31"/>
  <c r="S75" i="31"/>
  <c r="Q75" i="31"/>
  <c r="O75" i="31"/>
  <c r="M75" i="31"/>
  <c r="K75" i="31"/>
  <c r="I75" i="31"/>
  <c r="G75" i="31"/>
  <c r="E75" i="31"/>
  <c r="AQ74" i="31"/>
  <c r="AO74" i="31"/>
  <c r="AM74" i="31"/>
  <c r="AK74" i="31"/>
  <c r="AI74" i="31"/>
  <c r="AG74" i="31"/>
  <c r="AE74" i="31"/>
  <c r="AC74" i="31"/>
  <c r="AA74" i="31"/>
  <c r="Y74" i="31"/>
  <c r="W74" i="31"/>
  <c r="U74" i="31"/>
  <c r="S74" i="31"/>
  <c r="Q74" i="31"/>
  <c r="O74" i="31"/>
  <c r="M74" i="31"/>
  <c r="K74" i="31"/>
  <c r="I74" i="31"/>
  <c r="G74" i="31"/>
  <c r="E74" i="31"/>
  <c r="AQ73" i="31"/>
  <c r="AO73" i="31"/>
  <c r="AM73" i="31"/>
  <c r="AK73" i="31"/>
  <c r="AI73" i="31"/>
  <c r="AG73" i="31"/>
  <c r="AE73" i="31"/>
  <c r="AC73" i="31"/>
  <c r="AA73" i="31"/>
  <c r="Y73" i="31"/>
  <c r="W73" i="31"/>
  <c r="U73" i="31"/>
  <c r="S73" i="31"/>
  <c r="Q73" i="31"/>
  <c r="O73" i="31"/>
  <c r="M73" i="31"/>
  <c r="K73" i="31"/>
  <c r="I73" i="31"/>
  <c r="G73" i="31"/>
  <c r="E73" i="31"/>
  <c r="AQ72" i="31"/>
  <c r="AO72" i="31"/>
  <c r="AM72" i="31"/>
  <c r="AK72" i="31"/>
  <c r="AI72" i="31"/>
  <c r="AG72" i="31"/>
  <c r="AE72" i="31"/>
  <c r="AC72" i="31"/>
  <c r="AA72" i="31"/>
  <c r="Y72" i="31"/>
  <c r="W72" i="31"/>
  <c r="U72" i="31"/>
  <c r="S72" i="31"/>
  <c r="Q72" i="31"/>
  <c r="O72" i="31"/>
  <c r="M72" i="31"/>
  <c r="K72" i="31"/>
  <c r="I72" i="31"/>
  <c r="G72" i="31"/>
  <c r="E72" i="31"/>
  <c r="AQ71" i="31"/>
  <c r="AO71" i="31"/>
  <c r="AM71" i="31"/>
  <c r="AK71" i="31"/>
  <c r="AI71" i="31"/>
  <c r="AG71" i="31"/>
  <c r="AE71" i="31"/>
  <c r="AC71" i="31"/>
  <c r="AA71" i="31"/>
  <c r="Y71" i="31"/>
  <c r="W71" i="31"/>
  <c r="U71" i="31"/>
  <c r="S71" i="31"/>
  <c r="Q71" i="31"/>
  <c r="O71" i="31"/>
  <c r="M71" i="31"/>
  <c r="K71" i="31"/>
  <c r="I71" i="31"/>
  <c r="G71" i="31"/>
  <c r="E71" i="31"/>
  <c r="AQ70" i="31"/>
  <c r="AO70" i="31"/>
  <c r="AM70" i="31"/>
  <c r="AK70" i="31"/>
  <c r="AI70" i="31"/>
  <c r="AG70" i="31"/>
  <c r="AE70" i="31"/>
  <c r="AC70" i="31"/>
  <c r="AA70" i="31"/>
  <c r="Y70" i="31"/>
  <c r="W70" i="31"/>
  <c r="U70" i="31"/>
  <c r="S70" i="31"/>
  <c r="Q70" i="31"/>
  <c r="O70" i="31"/>
  <c r="M70" i="31"/>
  <c r="K70" i="31"/>
  <c r="I70" i="31"/>
  <c r="G70" i="31"/>
  <c r="E70" i="31"/>
  <c r="AQ69" i="31"/>
  <c r="AO69" i="31"/>
  <c r="AM69" i="31"/>
  <c r="AK69" i="31"/>
  <c r="AI69" i="31"/>
  <c r="AG69" i="31"/>
  <c r="AE69" i="31"/>
  <c r="AC69" i="31"/>
  <c r="AA69" i="31"/>
  <c r="Y69" i="31"/>
  <c r="W69" i="31"/>
  <c r="U69" i="31"/>
  <c r="S69" i="31"/>
  <c r="Q69" i="31"/>
  <c r="O69" i="31"/>
  <c r="M69" i="31"/>
  <c r="K69" i="31"/>
  <c r="I69" i="31"/>
  <c r="G69" i="31"/>
  <c r="E69" i="31"/>
  <c r="AQ68" i="31"/>
  <c r="AO68" i="31"/>
  <c r="AM68" i="31"/>
  <c r="AK68" i="31"/>
  <c r="AI68" i="31"/>
  <c r="AG68" i="31"/>
  <c r="AE68" i="31"/>
  <c r="AC68" i="31"/>
  <c r="AA68" i="31"/>
  <c r="Y68" i="31"/>
  <c r="W68" i="31"/>
  <c r="U68" i="31"/>
  <c r="S68" i="31"/>
  <c r="Q68" i="31"/>
  <c r="O68" i="31"/>
  <c r="M68" i="31"/>
  <c r="K68" i="31"/>
  <c r="I68" i="31"/>
  <c r="G68" i="31"/>
  <c r="E68" i="31"/>
  <c r="AQ67" i="31"/>
  <c r="AO67" i="31"/>
  <c r="AM67" i="31"/>
  <c r="AK67" i="31"/>
  <c r="AI67" i="31"/>
  <c r="AG67" i="31"/>
  <c r="AE67" i="31"/>
  <c r="AC67" i="31"/>
  <c r="AA67" i="31"/>
  <c r="Y67" i="31"/>
  <c r="W67" i="31"/>
  <c r="U67" i="31"/>
  <c r="S67" i="31"/>
  <c r="Q67" i="31"/>
  <c r="O67" i="31"/>
  <c r="M67" i="31"/>
  <c r="K67" i="31"/>
  <c r="I67" i="31"/>
  <c r="G67" i="31"/>
  <c r="E67" i="31"/>
  <c r="AQ66" i="31"/>
  <c r="AO66" i="31"/>
  <c r="AM66" i="31"/>
  <c r="AK66" i="31"/>
  <c r="AI66" i="31"/>
  <c r="AG66" i="31"/>
  <c r="AE66" i="31"/>
  <c r="AC66" i="31"/>
  <c r="AA66" i="31"/>
  <c r="Y66" i="31"/>
  <c r="W66" i="31"/>
  <c r="U66" i="31"/>
  <c r="S66" i="31"/>
  <c r="Q66" i="31"/>
  <c r="O66" i="31"/>
  <c r="M66" i="31"/>
  <c r="K66" i="31"/>
  <c r="I66" i="31"/>
  <c r="G66" i="31"/>
  <c r="E66" i="31"/>
  <c r="AQ65" i="31"/>
  <c r="AO65" i="31"/>
  <c r="AM65" i="31"/>
  <c r="AK65" i="31"/>
  <c r="AI65" i="31"/>
  <c r="AG65" i="31"/>
  <c r="AE65" i="31"/>
  <c r="AC65" i="31"/>
  <c r="AA65" i="31"/>
  <c r="Y65" i="31"/>
  <c r="W65" i="31"/>
  <c r="U65" i="31"/>
  <c r="S65" i="31"/>
  <c r="Q65" i="31"/>
  <c r="O65" i="31"/>
  <c r="M65" i="31"/>
  <c r="K65" i="31"/>
  <c r="I65" i="31"/>
  <c r="G65" i="31"/>
  <c r="E65" i="31"/>
  <c r="AQ64" i="31"/>
  <c r="AO64" i="31"/>
  <c r="AM64" i="31"/>
  <c r="AK64" i="31"/>
  <c r="AI64" i="31"/>
  <c r="AG64" i="31"/>
  <c r="AE64" i="31"/>
  <c r="AC64" i="31"/>
  <c r="AA64" i="31"/>
  <c r="Y64" i="31"/>
  <c r="W64" i="31"/>
  <c r="U64" i="31"/>
  <c r="S64" i="31"/>
  <c r="Q64" i="31"/>
  <c r="O64" i="31"/>
  <c r="M64" i="31"/>
  <c r="K64" i="31"/>
  <c r="I64" i="31"/>
  <c r="G64" i="31"/>
  <c r="E64" i="31"/>
  <c r="AQ63" i="31"/>
  <c r="AO63" i="31"/>
  <c r="AM63" i="31"/>
  <c r="AK63" i="31"/>
  <c r="AI63" i="31"/>
  <c r="AG63" i="31"/>
  <c r="AE63" i="31"/>
  <c r="AC63" i="31"/>
  <c r="AA63" i="31"/>
  <c r="Y63" i="31"/>
  <c r="W63" i="31"/>
  <c r="U63" i="31"/>
  <c r="S63" i="31"/>
  <c r="Q63" i="31"/>
  <c r="O63" i="31"/>
  <c r="M63" i="31"/>
  <c r="K63" i="31"/>
  <c r="I63" i="31"/>
  <c r="G63" i="31"/>
  <c r="E63" i="31"/>
  <c r="AQ62" i="31"/>
  <c r="AO62" i="31"/>
  <c r="AM62" i="31"/>
  <c r="AK62" i="31"/>
  <c r="AI62" i="31"/>
  <c r="AG62" i="31"/>
  <c r="AE62" i="31"/>
  <c r="AC62" i="31"/>
  <c r="AA62" i="31"/>
  <c r="Y62" i="31"/>
  <c r="W62" i="31"/>
  <c r="U62" i="31"/>
  <c r="S62" i="31"/>
  <c r="Q62" i="31"/>
  <c r="O62" i="31"/>
  <c r="M62" i="31"/>
  <c r="K62" i="31"/>
  <c r="I62" i="31"/>
  <c r="G62" i="31"/>
  <c r="E62" i="31"/>
  <c r="AQ61" i="31"/>
  <c r="AO61" i="31"/>
  <c r="AM61" i="31"/>
  <c r="AK61" i="31"/>
  <c r="AI61" i="31"/>
  <c r="AG61" i="31"/>
  <c r="AE61" i="31"/>
  <c r="AC61" i="31"/>
  <c r="AA61" i="31"/>
  <c r="Y61" i="31"/>
  <c r="W61" i="31"/>
  <c r="U61" i="31"/>
  <c r="S61" i="31"/>
  <c r="Q61" i="31"/>
  <c r="O61" i="31"/>
  <c r="M61" i="31"/>
  <c r="K61" i="31"/>
  <c r="I61" i="31"/>
  <c r="G61" i="31"/>
  <c r="E61" i="31"/>
  <c r="AQ60" i="31"/>
  <c r="AO60" i="31"/>
  <c r="AM60" i="31"/>
  <c r="AK60" i="31"/>
  <c r="AI60" i="31"/>
  <c r="AG60" i="31"/>
  <c r="AE60" i="31"/>
  <c r="AC60" i="31"/>
  <c r="AA60" i="31"/>
  <c r="Y60" i="31"/>
  <c r="W60" i="31"/>
  <c r="U60" i="31"/>
  <c r="S60" i="31"/>
  <c r="Q60" i="31"/>
  <c r="O60" i="31"/>
  <c r="M60" i="31"/>
  <c r="K60" i="31"/>
  <c r="I60" i="31"/>
  <c r="G60" i="31"/>
  <c r="E60" i="31"/>
  <c r="AQ59" i="31"/>
  <c r="AO59" i="31"/>
  <c r="AM59" i="31"/>
  <c r="AK59" i="31"/>
  <c r="AI59" i="31"/>
  <c r="AG59" i="31"/>
  <c r="AE59" i="31"/>
  <c r="AC59" i="31"/>
  <c r="AA59" i="31"/>
  <c r="Y59" i="31"/>
  <c r="W59" i="31"/>
  <c r="U59" i="31"/>
  <c r="S59" i="31"/>
  <c r="Q59" i="31"/>
  <c r="O59" i="31"/>
  <c r="M59" i="31"/>
  <c r="K59" i="31"/>
  <c r="I59" i="31"/>
  <c r="G59" i="31"/>
  <c r="E59" i="31"/>
  <c r="AQ58" i="31"/>
  <c r="AO58" i="31"/>
  <c r="AM58" i="31"/>
  <c r="AK58" i="31"/>
  <c r="AI58" i="31"/>
  <c r="AG58" i="31"/>
  <c r="AE58" i="31"/>
  <c r="AC58" i="31"/>
  <c r="AA58" i="31"/>
  <c r="Y58" i="31"/>
  <c r="W58" i="31"/>
  <c r="U58" i="31"/>
  <c r="S58" i="31"/>
  <c r="Q58" i="31"/>
  <c r="O58" i="31"/>
  <c r="M58" i="31"/>
  <c r="K58" i="31"/>
  <c r="I58" i="31"/>
  <c r="G58" i="31"/>
  <c r="E58" i="31"/>
  <c r="AQ57" i="31"/>
  <c r="AO57" i="31"/>
  <c r="AM57" i="31"/>
  <c r="AK57" i="31"/>
  <c r="AI57" i="31"/>
  <c r="AG57" i="31"/>
  <c r="AE57" i="31"/>
  <c r="AC57" i="31"/>
  <c r="AA57" i="31"/>
  <c r="Y57" i="31"/>
  <c r="W57" i="31"/>
  <c r="U57" i="31"/>
  <c r="S57" i="31"/>
  <c r="Q57" i="31"/>
  <c r="O57" i="31"/>
  <c r="M57" i="31"/>
  <c r="K57" i="31"/>
  <c r="I57" i="31"/>
  <c r="G57" i="31"/>
  <c r="E57" i="31"/>
  <c r="AQ56" i="31"/>
  <c r="AO56" i="31"/>
  <c r="AM56" i="31"/>
  <c r="AK56" i="31"/>
  <c r="AI56" i="31"/>
  <c r="AG56" i="31"/>
  <c r="AE56" i="31"/>
  <c r="AC56" i="31"/>
  <c r="AA56" i="31"/>
  <c r="Y56" i="31"/>
  <c r="W56" i="31"/>
  <c r="U56" i="31"/>
  <c r="S56" i="31"/>
  <c r="Q56" i="31"/>
  <c r="O56" i="31"/>
  <c r="M56" i="31"/>
  <c r="K56" i="31"/>
  <c r="I56" i="31"/>
  <c r="G56" i="31"/>
  <c r="E56" i="31"/>
  <c r="AQ55" i="31"/>
  <c r="AO55" i="31"/>
  <c r="AM55" i="31"/>
  <c r="AK55" i="31"/>
  <c r="AI55" i="31"/>
  <c r="AG55" i="31"/>
  <c r="AE55" i="31"/>
  <c r="AC55" i="31"/>
  <c r="AA55" i="31"/>
  <c r="Y55" i="31"/>
  <c r="W55" i="31"/>
  <c r="U55" i="31"/>
  <c r="S55" i="31"/>
  <c r="Q55" i="31"/>
  <c r="O55" i="31"/>
  <c r="M55" i="31"/>
  <c r="K55" i="31"/>
  <c r="I55" i="31"/>
  <c r="G55" i="31"/>
  <c r="E55" i="31"/>
  <c r="AQ54" i="31"/>
  <c r="AO54" i="31"/>
  <c r="AM54" i="31"/>
  <c r="AK54" i="31"/>
  <c r="AI54" i="31"/>
  <c r="AG54" i="31"/>
  <c r="AE54" i="31"/>
  <c r="AC54" i="31"/>
  <c r="AA54" i="31"/>
  <c r="Y54" i="31"/>
  <c r="W54" i="31"/>
  <c r="U54" i="31"/>
  <c r="S54" i="31"/>
  <c r="Q54" i="31"/>
  <c r="O54" i="31"/>
  <c r="M54" i="31"/>
  <c r="K54" i="31"/>
  <c r="I54" i="31"/>
  <c r="G54" i="31"/>
  <c r="E54" i="31"/>
  <c r="AQ53" i="31"/>
  <c r="AO53" i="31"/>
  <c r="AM53" i="31"/>
  <c r="AK53" i="31"/>
  <c r="AI53" i="31"/>
  <c r="AG53" i="31"/>
  <c r="AE53" i="31"/>
  <c r="AC53" i="31"/>
  <c r="AA53" i="31"/>
  <c r="Y53" i="31"/>
  <c r="W53" i="31"/>
  <c r="U53" i="31"/>
  <c r="S53" i="31"/>
  <c r="Q53" i="31"/>
  <c r="O53" i="31"/>
  <c r="M53" i="31"/>
  <c r="K53" i="31"/>
  <c r="I53" i="31"/>
  <c r="G53" i="31"/>
  <c r="E53" i="31"/>
  <c r="AQ52" i="31"/>
  <c r="AO52" i="31"/>
  <c r="AM52" i="31"/>
  <c r="AK52" i="31"/>
  <c r="AI52" i="31"/>
  <c r="AG52" i="31"/>
  <c r="AE52" i="31"/>
  <c r="AC52" i="31"/>
  <c r="AA52" i="31"/>
  <c r="Y52" i="31"/>
  <c r="W52" i="31"/>
  <c r="U52" i="31"/>
  <c r="S52" i="31"/>
  <c r="Q52" i="31"/>
  <c r="O52" i="31"/>
  <c r="M52" i="31"/>
  <c r="K52" i="31"/>
  <c r="I52" i="31"/>
  <c r="G52" i="31"/>
  <c r="E52" i="31"/>
  <c r="AQ51" i="31"/>
  <c r="AO51" i="31"/>
  <c r="AM51" i="31"/>
  <c r="AK51" i="31"/>
  <c r="AI51" i="31"/>
  <c r="AG51" i="31"/>
  <c r="AE51" i="31"/>
  <c r="AC51" i="31"/>
  <c r="AA51" i="31"/>
  <c r="Y51" i="31"/>
  <c r="W51" i="31"/>
  <c r="U51" i="31"/>
  <c r="S51" i="31"/>
  <c r="Q51" i="31"/>
  <c r="O51" i="31"/>
  <c r="M51" i="31"/>
  <c r="K51" i="31"/>
  <c r="I51" i="31"/>
  <c r="G51" i="31"/>
  <c r="E51" i="31"/>
  <c r="AQ50" i="31"/>
  <c r="AO50" i="31"/>
  <c r="AM50" i="31"/>
  <c r="AK50" i="31"/>
  <c r="AI50" i="31"/>
  <c r="AG50" i="31"/>
  <c r="AE50" i="31"/>
  <c r="AC50" i="31"/>
  <c r="AA50" i="31"/>
  <c r="Y50" i="31"/>
  <c r="W50" i="31"/>
  <c r="U50" i="31"/>
  <c r="S50" i="31"/>
  <c r="Q50" i="31"/>
  <c r="O50" i="31"/>
  <c r="M50" i="31"/>
  <c r="K50" i="31"/>
  <c r="I50" i="31"/>
  <c r="G50" i="31"/>
  <c r="E50" i="31"/>
  <c r="AQ49" i="31"/>
  <c r="AO49" i="31"/>
  <c r="AM49" i="31"/>
  <c r="AK49" i="31"/>
  <c r="AI49" i="31"/>
  <c r="AG49" i="31"/>
  <c r="AE49" i="31"/>
  <c r="AC49" i="31"/>
  <c r="AA49" i="31"/>
  <c r="Y49" i="31"/>
  <c r="W49" i="31"/>
  <c r="U49" i="31"/>
  <c r="S49" i="31"/>
  <c r="Q49" i="31"/>
  <c r="O49" i="31"/>
  <c r="M49" i="31"/>
  <c r="K49" i="31"/>
  <c r="I49" i="31"/>
  <c r="G49" i="31"/>
  <c r="E49" i="31"/>
  <c r="AQ48" i="31"/>
  <c r="AO48" i="31"/>
  <c r="AM48" i="31"/>
  <c r="AK48" i="31"/>
  <c r="AI48" i="31"/>
  <c r="AG48" i="31"/>
  <c r="AE48" i="31"/>
  <c r="AC48" i="31"/>
  <c r="AA48" i="31"/>
  <c r="Y48" i="31"/>
  <c r="W48" i="31"/>
  <c r="U48" i="31"/>
  <c r="S48" i="31"/>
  <c r="Q48" i="31"/>
  <c r="O48" i="31"/>
  <c r="M48" i="31"/>
  <c r="K48" i="31"/>
  <c r="I48" i="31"/>
  <c r="G48" i="31"/>
  <c r="E48" i="31"/>
  <c r="AQ47" i="31"/>
  <c r="AO47" i="31"/>
  <c r="AM47" i="31"/>
  <c r="AK47" i="31"/>
  <c r="AI47" i="31"/>
  <c r="AG47" i="31"/>
  <c r="AE47" i="31"/>
  <c r="AC47" i="31"/>
  <c r="AA47" i="31"/>
  <c r="Y47" i="31"/>
  <c r="W47" i="31"/>
  <c r="U47" i="31"/>
  <c r="S47" i="31"/>
  <c r="Q47" i="31"/>
  <c r="O47" i="31"/>
  <c r="M47" i="31"/>
  <c r="K47" i="31"/>
  <c r="I47" i="31"/>
  <c r="G47" i="31"/>
  <c r="E47" i="31"/>
  <c r="AQ46" i="31"/>
  <c r="AO46" i="31"/>
  <c r="AM46" i="31"/>
  <c r="AK46" i="31"/>
  <c r="AI46" i="31"/>
  <c r="AG46" i="31"/>
  <c r="AE46" i="31"/>
  <c r="AC46" i="31"/>
  <c r="AA46" i="31"/>
  <c r="Y46" i="31"/>
  <c r="W46" i="31"/>
  <c r="U46" i="31"/>
  <c r="S46" i="31"/>
  <c r="Q46" i="31"/>
  <c r="O46" i="31"/>
  <c r="M46" i="31"/>
  <c r="K46" i="31"/>
  <c r="I46" i="31"/>
  <c r="G46" i="31"/>
  <c r="E46" i="31"/>
  <c r="AQ45" i="31"/>
  <c r="AO45" i="31"/>
  <c r="AM45" i="31"/>
  <c r="AK45" i="31"/>
  <c r="AI45" i="31"/>
  <c r="AG45" i="31"/>
  <c r="AE45" i="31"/>
  <c r="AC45" i="31"/>
  <c r="AA45" i="31"/>
  <c r="Y45" i="31"/>
  <c r="W45" i="31"/>
  <c r="U45" i="31"/>
  <c r="S45" i="31"/>
  <c r="Q45" i="31"/>
  <c r="O45" i="31"/>
  <c r="M45" i="31"/>
  <c r="K45" i="31"/>
  <c r="I45" i="31"/>
  <c r="G45" i="31"/>
  <c r="E45" i="31"/>
  <c r="AQ44" i="31"/>
  <c r="AO44" i="31"/>
  <c r="AM44" i="31"/>
  <c r="AK44" i="31"/>
  <c r="AI44" i="31"/>
  <c r="AG44" i="31"/>
  <c r="AE44" i="31"/>
  <c r="AC44" i="31"/>
  <c r="AA44" i="31"/>
  <c r="Y44" i="31"/>
  <c r="W44" i="31"/>
  <c r="U44" i="31"/>
  <c r="S44" i="31"/>
  <c r="Q44" i="31"/>
  <c r="O44" i="31"/>
  <c r="M44" i="31"/>
  <c r="K44" i="31"/>
  <c r="I44" i="31"/>
  <c r="G44" i="31"/>
  <c r="E44" i="31"/>
  <c r="AQ43" i="31"/>
  <c r="AO43" i="31"/>
  <c r="AM43" i="31"/>
  <c r="AK43" i="31"/>
  <c r="AI43" i="31"/>
  <c r="AG43" i="31"/>
  <c r="AE43" i="31"/>
  <c r="AC43" i="31"/>
  <c r="AA43" i="31"/>
  <c r="Y43" i="31"/>
  <c r="W43" i="31"/>
  <c r="U43" i="31"/>
  <c r="S43" i="31"/>
  <c r="Q43" i="31"/>
  <c r="O43" i="31"/>
  <c r="M43" i="31"/>
  <c r="K43" i="31"/>
  <c r="I43" i="31"/>
  <c r="G43" i="31"/>
  <c r="E43" i="31"/>
  <c r="AQ42" i="31"/>
  <c r="AO42" i="31"/>
  <c r="AM42" i="31"/>
  <c r="AK42" i="31"/>
  <c r="AI42" i="31"/>
  <c r="AG42" i="31"/>
  <c r="AE42" i="31"/>
  <c r="AC42" i="31"/>
  <c r="AA42" i="31"/>
  <c r="Y42" i="31"/>
  <c r="W42" i="31"/>
  <c r="U42" i="31"/>
  <c r="S42" i="31"/>
  <c r="Q42" i="31"/>
  <c r="O42" i="31"/>
  <c r="M42" i="31"/>
  <c r="K42" i="31"/>
  <c r="I42" i="31"/>
  <c r="G42" i="31"/>
  <c r="E42" i="31"/>
  <c r="AQ41" i="31"/>
  <c r="AO41" i="31"/>
  <c r="AM41" i="31"/>
  <c r="AK41" i="31"/>
  <c r="AI41" i="31"/>
  <c r="AG41" i="31"/>
  <c r="AE41" i="31"/>
  <c r="AC41" i="31"/>
  <c r="AA41" i="31"/>
  <c r="Y41" i="31"/>
  <c r="W41" i="31"/>
  <c r="U41" i="31"/>
  <c r="S41" i="31"/>
  <c r="Q41" i="31"/>
  <c r="O41" i="31"/>
  <c r="M41" i="31"/>
  <c r="K41" i="31"/>
  <c r="I41" i="31"/>
  <c r="G41" i="31"/>
  <c r="E41" i="31"/>
  <c r="AQ40" i="31"/>
  <c r="AO40" i="31"/>
  <c r="AM40" i="31"/>
  <c r="AK40" i="31"/>
  <c r="AI40" i="31"/>
  <c r="AG40" i="31"/>
  <c r="AE40" i="31"/>
  <c r="AC40" i="31"/>
  <c r="AA40" i="31"/>
  <c r="Y40" i="31"/>
  <c r="W40" i="31"/>
  <c r="U40" i="31"/>
  <c r="S40" i="31"/>
  <c r="Q40" i="31"/>
  <c r="O40" i="31"/>
  <c r="M40" i="31"/>
  <c r="K40" i="31"/>
  <c r="I40" i="31"/>
  <c r="G40" i="31"/>
  <c r="E40" i="31"/>
  <c r="AQ39" i="31"/>
  <c r="AO39" i="31"/>
  <c r="AM39" i="31"/>
  <c r="AK39" i="31"/>
  <c r="AI39" i="31"/>
  <c r="AG39" i="31"/>
  <c r="AE39" i="31"/>
  <c r="AC39" i="31"/>
  <c r="AA39" i="31"/>
  <c r="Y39" i="31"/>
  <c r="W39" i="31"/>
  <c r="U39" i="31"/>
  <c r="S39" i="31"/>
  <c r="Q39" i="31"/>
  <c r="O39" i="31"/>
  <c r="M39" i="31"/>
  <c r="K39" i="31"/>
  <c r="I39" i="31"/>
  <c r="G39" i="31"/>
  <c r="E39" i="31"/>
  <c r="AQ38" i="31"/>
  <c r="AO38" i="31"/>
  <c r="AM38" i="31"/>
  <c r="AK38" i="31"/>
  <c r="AI38" i="31"/>
  <c r="AG38" i="31"/>
  <c r="AE38" i="31"/>
  <c r="AC38" i="31"/>
  <c r="AA38" i="31"/>
  <c r="Y38" i="31"/>
  <c r="W38" i="31"/>
  <c r="U38" i="31"/>
  <c r="S38" i="31"/>
  <c r="Q38" i="31"/>
  <c r="O38" i="31"/>
  <c r="M38" i="31"/>
  <c r="K38" i="31"/>
  <c r="I38" i="31"/>
  <c r="G38" i="31"/>
  <c r="E38" i="31"/>
  <c r="AQ37" i="31"/>
  <c r="AO37" i="31"/>
  <c r="AM37" i="31"/>
  <c r="AK37" i="31"/>
  <c r="AI37" i="31"/>
  <c r="AG37" i="31"/>
  <c r="AE37" i="31"/>
  <c r="AC37" i="31"/>
  <c r="AA37" i="31"/>
  <c r="Y37" i="31"/>
  <c r="W37" i="31"/>
  <c r="U37" i="31"/>
  <c r="S37" i="31"/>
  <c r="Q37" i="31"/>
  <c r="O37" i="31"/>
  <c r="M37" i="31"/>
  <c r="K37" i="31"/>
  <c r="I37" i="31"/>
  <c r="G37" i="31"/>
  <c r="E37" i="31"/>
  <c r="AQ36" i="31"/>
  <c r="AO36" i="31"/>
  <c r="AM36" i="31"/>
  <c r="AK36" i="31"/>
  <c r="AI36" i="31"/>
  <c r="AG36" i="31"/>
  <c r="AE36" i="31"/>
  <c r="AC36" i="31"/>
  <c r="AA36" i="31"/>
  <c r="Y36" i="31"/>
  <c r="W36" i="31"/>
  <c r="U36" i="31"/>
  <c r="S36" i="31"/>
  <c r="Q36" i="31"/>
  <c r="O36" i="31"/>
  <c r="M36" i="31"/>
  <c r="K36" i="31"/>
  <c r="I36" i="31"/>
  <c r="G36" i="31"/>
  <c r="E36" i="31"/>
  <c r="AQ35" i="31"/>
  <c r="AO35" i="31"/>
  <c r="AM35" i="31"/>
  <c r="AK35" i="31"/>
  <c r="AI35" i="31"/>
  <c r="AG35" i="31"/>
  <c r="AE35" i="31"/>
  <c r="AC35" i="31"/>
  <c r="AA35" i="31"/>
  <c r="Y35" i="31"/>
  <c r="W35" i="31"/>
  <c r="U35" i="31"/>
  <c r="S35" i="31"/>
  <c r="Q35" i="31"/>
  <c r="O35" i="31"/>
  <c r="M35" i="31"/>
  <c r="K35" i="31"/>
  <c r="I35" i="31"/>
  <c r="G35" i="31"/>
  <c r="E35" i="31"/>
  <c r="AQ34" i="31"/>
  <c r="AO34" i="31"/>
  <c r="AM34" i="31"/>
  <c r="AK34" i="31"/>
  <c r="AI34" i="31"/>
  <c r="AG34" i="31"/>
  <c r="AE34" i="31"/>
  <c r="AC34" i="31"/>
  <c r="AA34" i="31"/>
  <c r="Y34" i="31"/>
  <c r="W34" i="31"/>
  <c r="U34" i="31"/>
  <c r="S34" i="31"/>
  <c r="Q34" i="31"/>
  <c r="O34" i="31"/>
  <c r="M34" i="31"/>
  <c r="K34" i="31"/>
  <c r="I34" i="31"/>
  <c r="G34" i="31"/>
  <c r="E34" i="31"/>
  <c r="AQ33" i="31"/>
  <c r="AO33" i="31"/>
  <c r="AM33" i="31"/>
  <c r="AK33" i="31"/>
  <c r="AI33" i="31"/>
  <c r="AG33" i="31"/>
  <c r="AE33" i="31"/>
  <c r="AC33" i="31"/>
  <c r="AA33" i="31"/>
  <c r="Y33" i="31"/>
  <c r="W33" i="31"/>
  <c r="U33" i="31"/>
  <c r="S33" i="31"/>
  <c r="Q33" i="31"/>
  <c r="O33" i="31"/>
  <c r="M33" i="31"/>
  <c r="K33" i="31"/>
  <c r="I33" i="31"/>
  <c r="G33" i="31"/>
  <c r="E33" i="31"/>
  <c r="AQ32" i="31"/>
  <c r="AO32" i="31"/>
  <c r="AM32" i="31"/>
  <c r="AK32" i="31"/>
  <c r="AI32" i="31"/>
  <c r="AG32" i="31"/>
  <c r="AE32" i="31"/>
  <c r="AC32" i="31"/>
  <c r="AA32" i="31"/>
  <c r="Y32" i="31"/>
  <c r="W32" i="31"/>
  <c r="U32" i="31"/>
  <c r="S32" i="31"/>
  <c r="Q32" i="31"/>
  <c r="O32" i="31"/>
  <c r="M32" i="31"/>
  <c r="K32" i="31"/>
  <c r="I32" i="31"/>
  <c r="G32" i="31"/>
  <c r="E32" i="31"/>
  <c r="AQ31" i="31"/>
  <c r="AO31" i="31"/>
  <c r="AM31" i="31"/>
  <c r="AK31" i="31"/>
  <c r="AI31" i="31"/>
  <c r="AG31" i="31"/>
  <c r="AE31" i="31"/>
  <c r="AC31" i="31"/>
  <c r="AA31" i="31"/>
  <c r="Y31" i="31"/>
  <c r="W31" i="31"/>
  <c r="U31" i="31"/>
  <c r="S31" i="31"/>
  <c r="Q31" i="31"/>
  <c r="O31" i="31"/>
  <c r="M31" i="31"/>
  <c r="K31" i="31"/>
  <c r="I31" i="31"/>
  <c r="G31" i="31"/>
  <c r="E31" i="31"/>
  <c r="AQ30" i="31"/>
  <c r="AO30" i="31"/>
  <c r="AM30" i="31"/>
  <c r="AK30" i="31"/>
  <c r="AI30" i="31"/>
  <c r="AG30" i="31"/>
  <c r="AE30" i="31"/>
  <c r="AC30" i="31"/>
  <c r="AA30" i="31"/>
  <c r="Y30" i="31"/>
  <c r="W30" i="31"/>
  <c r="U30" i="31"/>
  <c r="S30" i="31"/>
  <c r="Q30" i="31"/>
  <c r="O30" i="31"/>
  <c r="M30" i="31"/>
  <c r="K30" i="31"/>
  <c r="I30" i="31"/>
  <c r="G30" i="31"/>
  <c r="E30" i="31"/>
  <c r="AQ29" i="31"/>
  <c r="AO29" i="31"/>
  <c r="AM29" i="31"/>
  <c r="AK29" i="31"/>
  <c r="AK1" i="31"/>
  <c r="AK2" i="31" s="1"/>
  <c r="AI29" i="31"/>
  <c r="AG29" i="31"/>
  <c r="AE29" i="31"/>
  <c r="AC29" i="31"/>
  <c r="AA29" i="31"/>
  <c r="Y29" i="31"/>
  <c r="W29" i="31"/>
  <c r="U29" i="31"/>
  <c r="U1" i="31"/>
  <c r="U3" i="31" s="1"/>
  <c r="S29" i="31"/>
  <c r="Q29" i="31"/>
  <c r="O29" i="31"/>
  <c r="M29" i="31"/>
  <c r="K29" i="31"/>
  <c r="I29" i="31"/>
  <c r="E29" i="31"/>
  <c r="AQ28" i="31"/>
  <c r="AO28" i="31"/>
  <c r="AM28" i="31"/>
  <c r="AK28" i="31"/>
  <c r="AI28" i="31"/>
  <c r="AG28" i="31"/>
  <c r="AE28" i="31"/>
  <c r="AC28" i="31"/>
  <c r="AA28" i="31"/>
  <c r="Y28" i="31"/>
  <c r="W28" i="31"/>
  <c r="U28" i="31"/>
  <c r="Q28" i="31"/>
  <c r="O28" i="31"/>
  <c r="M28" i="31"/>
  <c r="K28" i="31"/>
  <c r="I28" i="31"/>
  <c r="G28" i="31"/>
  <c r="E28" i="31"/>
  <c r="AQ27" i="31"/>
  <c r="AO27" i="31"/>
  <c r="AM27" i="31"/>
  <c r="AK27" i="31"/>
  <c r="AI27" i="31"/>
  <c r="AG27" i="31"/>
  <c r="AE27" i="31"/>
  <c r="AC27" i="31"/>
  <c r="AA27" i="31"/>
  <c r="Y27" i="31"/>
  <c r="W27" i="31"/>
  <c r="U27" i="31"/>
  <c r="S27" i="31"/>
  <c r="Q27" i="31"/>
  <c r="O27" i="31"/>
  <c r="M27" i="31"/>
  <c r="K27" i="31"/>
  <c r="I27" i="31"/>
  <c r="G27" i="31"/>
  <c r="E27" i="31"/>
  <c r="AQ26" i="31"/>
  <c r="AO26" i="31"/>
  <c r="AM26" i="31"/>
  <c r="AK26" i="31"/>
  <c r="AI26" i="31"/>
  <c r="AG26" i="31"/>
  <c r="AE26" i="31"/>
  <c r="AC26" i="31"/>
  <c r="AA26" i="31"/>
  <c r="Y26" i="31"/>
  <c r="W26" i="31"/>
  <c r="U26" i="31"/>
  <c r="Q26" i="31"/>
  <c r="O26" i="31"/>
  <c r="M26" i="31"/>
  <c r="K26" i="31"/>
  <c r="I26" i="31"/>
  <c r="G26" i="31"/>
  <c r="E26" i="31"/>
  <c r="AQ25" i="31"/>
  <c r="AO25" i="31"/>
  <c r="AM25" i="31"/>
  <c r="AK25" i="31"/>
  <c r="AI25" i="31"/>
  <c r="AG25" i="31"/>
  <c r="AE25" i="31"/>
  <c r="AC25" i="31"/>
  <c r="AA25" i="31"/>
  <c r="Y25" i="31"/>
  <c r="W25" i="31"/>
  <c r="U25" i="31"/>
  <c r="S25" i="31"/>
  <c r="Q25" i="31"/>
  <c r="O25" i="31"/>
  <c r="M25" i="31"/>
  <c r="K25" i="31"/>
  <c r="I25" i="31"/>
  <c r="G25" i="31"/>
  <c r="E25" i="31"/>
  <c r="I1" i="31"/>
  <c r="I3" i="31" s="1"/>
  <c r="AQ23" i="31"/>
  <c r="AO23" i="31"/>
  <c r="AM23" i="31"/>
  <c r="AK23" i="31"/>
  <c r="AI23" i="31"/>
  <c r="AG23" i="31"/>
  <c r="AE23" i="31"/>
  <c r="AC23" i="31"/>
  <c r="AA23" i="31"/>
  <c r="Y23" i="31"/>
  <c r="W23" i="31"/>
  <c r="U23" i="31"/>
  <c r="S23" i="31"/>
  <c r="Q23" i="31"/>
  <c r="O23" i="31"/>
  <c r="M23" i="31"/>
  <c r="K23" i="31"/>
  <c r="I23" i="31"/>
  <c r="G23" i="31"/>
  <c r="AQ22" i="31"/>
  <c r="AO22" i="31"/>
  <c r="AM22" i="31"/>
  <c r="AK22" i="31"/>
  <c r="AI22" i="31"/>
  <c r="AG22" i="31"/>
  <c r="AE22" i="31"/>
  <c r="AC22" i="31"/>
  <c r="AA22" i="31"/>
  <c r="Y22" i="31"/>
  <c r="W22" i="31"/>
  <c r="U22" i="31"/>
  <c r="S22" i="31"/>
  <c r="Q22" i="31"/>
  <c r="O22" i="31"/>
  <c r="M22" i="31"/>
  <c r="K22" i="31"/>
  <c r="I22" i="31"/>
  <c r="G22" i="31"/>
  <c r="E22" i="31"/>
  <c r="AQ21" i="31"/>
  <c r="AO21" i="31"/>
  <c r="AM21" i="31"/>
  <c r="AK21" i="31"/>
  <c r="AI21" i="31"/>
  <c r="AG21" i="31"/>
  <c r="AE21" i="31"/>
  <c r="AC21" i="31"/>
  <c r="AA21" i="31"/>
  <c r="Y21" i="31"/>
  <c r="W21" i="31"/>
  <c r="U21" i="31"/>
  <c r="S21" i="31"/>
  <c r="Q21" i="31"/>
  <c r="O21" i="31"/>
  <c r="M21" i="31"/>
  <c r="K21" i="31"/>
  <c r="I21" i="31"/>
  <c r="G21" i="31"/>
  <c r="E21" i="31"/>
  <c r="AQ20" i="31"/>
  <c r="AO20" i="31"/>
  <c r="AM20" i="31"/>
  <c r="AK20" i="31"/>
  <c r="AI20" i="31"/>
  <c r="AG20" i="31"/>
  <c r="AE20" i="31"/>
  <c r="AC20" i="31"/>
  <c r="AA20" i="31"/>
  <c r="Y20" i="31"/>
  <c r="W20" i="31"/>
  <c r="U20" i="31"/>
  <c r="S20" i="31"/>
  <c r="Q20" i="31"/>
  <c r="O20" i="31"/>
  <c r="M20" i="31"/>
  <c r="K20" i="31"/>
  <c r="I20" i="31"/>
  <c r="G20" i="31"/>
  <c r="E20" i="31"/>
  <c r="AQ19" i="31"/>
  <c r="AO19" i="31"/>
  <c r="AM19" i="31"/>
  <c r="AK19" i="31"/>
  <c r="AI19" i="31"/>
  <c r="AG19" i="31"/>
  <c r="AE19" i="31"/>
  <c r="AC19" i="31"/>
  <c r="AA19" i="31"/>
  <c r="Y19" i="31"/>
  <c r="W19" i="31"/>
  <c r="U19" i="31"/>
  <c r="S19" i="31"/>
  <c r="Q19" i="31"/>
  <c r="O19" i="31"/>
  <c r="M19" i="31"/>
  <c r="K19" i="31"/>
  <c r="I19" i="31"/>
  <c r="G19" i="31"/>
  <c r="E19" i="31"/>
  <c r="AQ18" i="31"/>
  <c r="AO18" i="31"/>
  <c r="AM18" i="31"/>
  <c r="AK18" i="31"/>
  <c r="AI18" i="31"/>
  <c r="AG18" i="31"/>
  <c r="AE18" i="31"/>
  <c r="AC18" i="31"/>
  <c r="AA18" i="31"/>
  <c r="Y18" i="31"/>
  <c r="W18" i="31"/>
  <c r="U18" i="31"/>
  <c r="S18" i="31"/>
  <c r="Q18" i="31"/>
  <c r="O18" i="31"/>
  <c r="M18" i="31"/>
  <c r="K18" i="31"/>
  <c r="I18" i="31"/>
  <c r="G18" i="31"/>
  <c r="E18" i="31"/>
  <c r="AQ17" i="31"/>
  <c r="AO17" i="31"/>
  <c r="AM17" i="31"/>
  <c r="AK17" i="31"/>
  <c r="AI17" i="31"/>
  <c r="AG17" i="31"/>
  <c r="AE17" i="31"/>
  <c r="AC17" i="31"/>
  <c r="AA17" i="31"/>
  <c r="Y17" i="31"/>
  <c r="W17" i="31"/>
  <c r="U17" i="31"/>
  <c r="S17" i="31"/>
  <c r="Q17" i="31"/>
  <c r="O17" i="31"/>
  <c r="M17" i="31"/>
  <c r="K17" i="31"/>
  <c r="I17" i="31"/>
  <c r="G17" i="31"/>
  <c r="E17" i="31"/>
  <c r="AQ16" i="31"/>
  <c r="AO16" i="31"/>
  <c r="AM16" i="31"/>
  <c r="AK16" i="31"/>
  <c r="AI16" i="31"/>
  <c r="AG16" i="31"/>
  <c r="AE16" i="31"/>
  <c r="AC16" i="31"/>
  <c r="AA16" i="31"/>
  <c r="Y16" i="31"/>
  <c r="W16" i="31"/>
  <c r="U16" i="31"/>
  <c r="S16" i="31"/>
  <c r="Q16" i="31"/>
  <c r="O16" i="31"/>
  <c r="M16" i="31"/>
  <c r="K16" i="31"/>
  <c r="I16" i="31"/>
  <c r="G16" i="31"/>
  <c r="E16" i="31"/>
  <c r="AQ15" i="31"/>
  <c r="AO15" i="31"/>
  <c r="AM15" i="31"/>
  <c r="AK15" i="31"/>
  <c r="AI15" i="31"/>
  <c r="AG15" i="31"/>
  <c r="AE15" i="31"/>
  <c r="AC15" i="31"/>
  <c r="AA15" i="31"/>
  <c r="Y15" i="31"/>
  <c r="W15" i="31"/>
  <c r="U15" i="31"/>
  <c r="S15" i="31"/>
  <c r="Q15" i="31"/>
  <c r="O15" i="31"/>
  <c r="M15" i="31"/>
  <c r="K15" i="31"/>
  <c r="I15" i="31"/>
  <c r="G15" i="31"/>
  <c r="E15" i="31"/>
  <c r="AQ14" i="31"/>
  <c r="AO14" i="31"/>
  <c r="AM14" i="31"/>
  <c r="AK14" i="31"/>
  <c r="AI14" i="31"/>
  <c r="AG14" i="31"/>
  <c r="AE14" i="31"/>
  <c r="AC14" i="31"/>
  <c r="AA14" i="31"/>
  <c r="Y14" i="31"/>
  <c r="W14" i="31"/>
  <c r="U14" i="31"/>
  <c r="S14" i="31"/>
  <c r="Q14" i="31"/>
  <c r="O14" i="31"/>
  <c r="M14" i="31"/>
  <c r="K14" i="31"/>
  <c r="I14" i="31"/>
  <c r="G14" i="31"/>
  <c r="E14" i="31"/>
  <c r="AQ13" i="31"/>
  <c r="AQ24" i="31"/>
  <c r="AO13" i="31"/>
  <c r="AO24" i="31"/>
  <c r="AM13" i="31"/>
  <c r="AM1" i="31"/>
  <c r="AM3" i="31"/>
  <c r="AK13" i="31"/>
  <c r="AI13" i="31"/>
  <c r="AG13" i="31"/>
  <c r="AG24" i="31"/>
  <c r="AE13" i="31"/>
  <c r="AC13" i="31"/>
  <c r="AC24" i="31"/>
  <c r="AA13" i="31"/>
  <c r="AA24" i="31"/>
  <c r="Y13" i="31"/>
  <c r="Y24" i="31"/>
  <c r="W13" i="31"/>
  <c r="W24" i="31"/>
  <c r="U13" i="31"/>
  <c r="S13" i="31"/>
  <c r="Q13" i="31"/>
  <c r="O13" i="31"/>
  <c r="M13" i="31"/>
  <c r="M24" i="31"/>
  <c r="K13" i="31"/>
  <c r="K24" i="31"/>
  <c r="I13" i="31"/>
  <c r="G13" i="31"/>
  <c r="E13" i="31"/>
  <c r="AQ12" i="31"/>
  <c r="AO12" i="31"/>
  <c r="AM12" i="31"/>
  <c r="AK12" i="31"/>
  <c r="AI12" i="31"/>
  <c r="AG12" i="31"/>
  <c r="AE12" i="31"/>
  <c r="AC12" i="31"/>
  <c r="AA12" i="31"/>
  <c r="Y12" i="31"/>
  <c r="Y1" i="31"/>
  <c r="Y2" i="31" s="1"/>
  <c r="W12" i="31"/>
  <c r="U12" i="31"/>
  <c r="S12" i="31"/>
  <c r="Q12" i="31"/>
  <c r="Q1" i="31"/>
  <c r="Q3" i="31" s="1"/>
  <c r="O12" i="31"/>
  <c r="M12" i="31"/>
  <c r="K12" i="31"/>
  <c r="K1" i="31"/>
  <c r="K2" i="31" s="1"/>
  <c r="I12" i="31"/>
  <c r="G12" i="31"/>
  <c r="E12" i="31"/>
  <c r="AQ10" i="31"/>
  <c r="AO10" i="31"/>
  <c r="AM10" i="31"/>
  <c r="AK10" i="31"/>
  <c r="AI10" i="31"/>
  <c r="AG10" i="31"/>
  <c r="AE10" i="31"/>
  <c r="AC10" i="31"/>
  <c r="AA10" i="31"/>
  <c r="Y10" i="31"/>
  <c r="W10" i="31"/>
  <c r="U10" i="31"/>
  <c r="S10" i="31"/>
  <c r="Q10" i="31"/>
  <c r="O10" i="31"/>
  <c r="M10" i="31"/>
  <c r="K10" i="31"/>
  <c r="I10" i="31"/>
  <c r="G10" i="31"/>
  <c r="E10" i="31"/>
  <c r="AO1" i="31"/>
  <c r="AO2" i="31" s="1"/>
  <c r="AI1" i="31"/>
  <c r="AI2" i="31"/>
  <c r="AG1" i="31"/>
  <c r="AG2" i="31" s="1"/>
  <c r="E1" i="31"/>
  <c r="E3" i="31" s="1"/>
  <c r="AE24" i="31"/>
  <c r="R26" i="31"/>
  <c r="W1" i="31"/>
  <c r="W3" i="31" s="1"/>
  <c r="AQ1" i="31"/>
  <c r="AQ2" i="31" s="1"/>
  <c r="AA1" i="31"/>
  <c r="AA2" i="31" s="1"/>
  <c r="AI3" i="31"/>
  <c r="AI5" i="31"/>
  <c r="M1" i="31"/>
  <c r="M2" i="31" s="1"/>
  <c r="AC1" i="31"/>
  <c r="AC2" i="31" s="1"/>
  <c r="O1" i="31"/>
  <c r="O2" i="31" s="1"/>
  <c r="AE1" i="31"/>
  <c r="AE2" i="31" s="1"/>
  <c r="AM2" i="31"/>
  <c r="AM5" i="31"/>
  <c r="AM4" i="31"/>
  <c r="R28" i="31"/>
  <c r="S28" i="31"/>
  <c r="S26" i="31"/>
  <c r="S1" i="31"/>
  <c r="S3" i="31" s="1"/>
  <c r="AI4" i="31"/>
  <c r="AI6" i="31"/>
  <c r="AM6" i="31"/>
  <c r="E25" i="28"/>
  <c r="G25" i="28" s="1"/>
  <c r="J34" i="28"/>
  <c r="F17" i="30"/>
  <c r="G17" i="30"/>
  <c r="G15" i="30"/>
  <c r="I11" i="30"/>
  <c r="B10" i="30"/>
  <c r="G9" i="30"/>
  <c r="B9" i="30"/>
  <c r="B8" i="30"/>
  <c r="H7" i="30"/>
  <c r="G7" i="30"/>
  <c r="N7" i="30"/>
  <c r="N6" i="30"/>
  <c r="N5" i="30"/>
  <c r="N3" i="30"/>
  <c r="J23" i="29"/>
  <c r="D23" i="29"/>
  <c r="B8" i="29"/>
  <c r="T34" i="28"/>
  <c r="T32" i="28"/>
  <c r="O32" i="28"/>
  <c r="J32" i="28"/>
  <c r="N30" i="28"/>
  <c r="I30" i="28"/>
  <c r="S30" i="28" s="1"/>
  <c r="D30" i="28"/>
  <c r="N29" i="28"/>
  <c r="I29" i="28"/>
  <c r="S29" i="28"/>
  <c r="D29" i="28"/>
  <c r="U26" i="28"/>
  <c r="F25" i="28"/>
  <c r="K25" i="28"/>
  <c r="P25" i="28" s="1"/>
  <c r="Q25" i="28" s="1"/>
  <c r="N24" i="28"/>
  <c r="F24" i="28"/>
  <c r="D24" i="28"/>
  <c r="I24" i="28" s="1"/>
  <c r="S24" i="28" s="1"/>
  <c r="D9" i="28"/>
  <c r="D6" i="28"/>
  <c r="D25" i="28" s="1"/>
  <c r="I25" i="28" s="1"/>
  <c r="S25" i="28" s="1"/>
  <c r="D4" i="28"/>
  <c r="N23" i="28" s="1"/>
  <c r="B9" i="29"/>
  <c r="B10" i="29"/>
  <c r="I7" i="30"/>
  <c r="F26" i="28"/>
  <c r="G29" i="28" s="1"/>
  <c r="N9" i="30"/>
  <c r="N10" i="30"/>
  <c r="N12" i="30"/>
  <c r="I3" i="30"/>
  <c r="J25" i="28"/>
  <c r="T25" i="28"/>
  <c r="V25" i="28" s="1"/>
  <c r="O25" i="28"/>
  <c r="V29" i="28"/>
  <c r="O34" i="28"/>
  <c r="K24" i="28"/>
  <c r="P24" i="28" s="1"/>
  <c r="B11" i="29"/>
  <c r="I16" i="21"/>
  <c r="I15" i="21"/>
  <c r="G15" i="21"/>
  <c r="P19" i="24"/>
  <c r="Q19" i="24"/>
  <c r="P18" i="24"/>
  <c r="Q18" i="24"/>
  <c r="O17" i="24"/>
  <c r="O11" i="24"/>
  <c r="P11" i="24"/>
  <c r="Q11" i="24"/>
  <c r="O16" i="24"/>
  <c r="P16" i="24"/>
  <c r="Q16" i="24"/>
  <c r="M15" i="24"/>
  <c r="M20" i="24"/>
  <c r="M12" i="24"/>
  <c r="M7" i="24"/>
  <c r="P6" i="24"/>
  <c r="Q6" i="24"/>
  <c r="D15" i="24"/>
  <c r="D20" i="24"/>
  <c r="D12" i="24"/>
  <c r="D7" i="24"/>
  <c r="G19" i="23"/>
  <c r="H19" i="23"/>
  <c r="G18" i="23"/>
  <c r="H18" i="23"/>
  <c r="F17" i="23"/>
  <c r="F11" i="23"/>
  <c r="G11" i="23"/>
  <c r="H11" i="23"/>
  <c r="F16" i="23"/>
  <c r="G16" i="23"/>
  <c r="H16" i="23"/>
  <c r="F15" i="23"/>
  <c r="G15" i="23" s="1"/>
  <c r="D15" i="23"/>
  <c r="D20" i="23"/>
  <c r="D12" i="23"/>
  <c r="D7" i="23"/>
  <c r="G6" i="23"/>
  <c r="H6" i="23"/>
  <c r="F5" i="23"/>
  <c r="O5" i="24" s="1"/>
  <c r="F10" i="23"/>
  <c r="G10" i="23"/>
  <c r="G17" i="23"/>
  <c r="H17" i="23"/>
  <c r="M23" i="24"/>
  <c r="P17" i="24"/>
  <c r="Q17" i="24"/>
  <c r="O10" i="24"/>
  <c r="P10" i="24"/>
  <c r="P12" i="24"/>
  <c r="D23" i="24"/>
  <c r="G12" i="23"/>
  <c r="H10" i="23"/>
  <c r="H12" i="23"/>
  <c r="D23" i="23"/>
  <c r="Q10" i="24"/>
  <c r="Q12" i="24"/>
  <c r="H27" i="22"/>
  <c r="E23" i="22"/>
  <c r="F23" i="22"/>
  <c r="G23" i="22"/>
  <c r="H23" i="22"/>
  <c r="I23" i="22"/>
  <c r="J23" i="22"/>
  <c r="K23" i="22"/>
  <c r="L23" i="22"/>
  <c r="M23" i="22"/>
  <c r="N23" i="22"/>
  <c r="P23" i="22"/>
  <c r="C4" i="8"/>
  <c r="C15" i="8"/>
  <c r="H26" i="22"/>
  <c r="H28" i="22"/>
  <c r="G11" i="8"/>
  <c r="G8" i="8"/>
  <c r="G7" i="8"/>
  <c r="G6" i="8"/>
  <c r="C16" i="8"/>
  <c r="I16" i="8"/>
  <c r="O30" i="4"/>
  <c r="O27" i="4"/>
  <c r="O26" i="4"/>
  <c r="J30" i="4"/>
  <c r="J27" i="4"/>
  <c r="J26" i="4"/>
  <c r="E30" i="4"/>
  <c r="E27" i="4"/>
  <c r="E26" i="4"/>
  <c r="P34" i="4"/>
  <c r="K34" i="4"/>
  <c r="F34" i="4"/>
  <c r="O36" i="4"/>
  <c r="J36" i="4"/>
  <c r="E36" i="4"/>
  <c r="J22" i="21"/>
  <c r="D22" i="21"/>
  <c r="E4" i="4"/>
  <c r="H7" i="8"/>
  <c r="H6" i="8"/>
  <c r="I6" i="8"/>
  <c r="F6" i="8"/>
  <c r="F7" i="8"/>
  <c r="J21" i="21"/>
  <c r="D21" i="21"/>
  <c r="D23" i="21"/>
  <c r="D24" i="21"/>
  <c r="J23" i="21"/>
  <c r="J24" i="21"/>
  <c r="D13" i="21"/>
  <c r="D10" i="21"/>
  <c r="D8" i="21"/>
  <c r="D9" i="21"/>
  <c r="B13" i="21"/>
  <c r="C13" i="21"/>
  <c r="B8" i="21"/>
  <c r="B9" i="21"/>
  <c r="B10" i="21"/>
  <c r="C8" i="21"/>
  <c r="C9" i="21"/>
  <c r="C10" i="21"/>
  <c r="F26" i="4"/>
  <c r="F27" i="4"/>
  <c r="K27" i="4"/>
  <c r="P27" i="4"/>
  <c r="K26" i="4"/>
  <c r="P26" i="4"/>
  <c r="BX23" i="19"/>
  <c r="BW23" i="19"/>
  <c r="BV23" i="19"/>
  <c r="BU23" i="19"/>
  <c r="BT23" i="19"/>
  <c r="BS23" i="19"/>
  <c r="BR23" i="19"/>
  <c r="BQ23" i="19"/>
  <c r="BX22" i="19"/>
  <c r="BW22" i="19"/>
  <c r="BV22" i="19"/>
  <c r="BU22" i="19"/>
  <c r="BT22" i="19"/>
  <c r="BS22" i="19"/>
  <c r="BR22" i="19"/>
  <c r="BQ22" i="19"/>
  <c r="BQ19" i="19"/>
  <c r="BZ19" i="19"/>
  <c r="BQ18" i="19"/>
  <c r="BZ23" i="19"/>
  <c r="BZ25" i="19"/>
  <c r="E32" i="4"/>
  <c r="E13" i="4"/>
  <c r="E11" i="21"/>
  <c r="C20" i="8"/>
  <c r="E18" i="4"/>
  <c r="J39" i="4"/>
  <c r="O39" i="4"/>
  <c r="O32" i="4"/>
  <c r="J32" i="4"/>
  <c r="N32" i="4"/>
  <c r="I32" i="4"/>
  <c r="D32" i="4"/>
  <c r="G22" i="8"/>
  <c r="F22" i="8"/>
  <c r="G14" i="8"/>
  <c r="F14" i="8"/>
  <c r="E39" i="4"/>
  <c r="B11" i="21"/>
  <c r="B12" i="21"/>
  <c r="B14" i="21"/>
  <c r="B15" i="21"/>
  <c r="D11" i="21"/>
  <c r="D12" i="21"/>
  <c r="D14" i="21"/>
  <c r="D15" i="21"/>
  <c r="C11" i="21"/>
  <c r="C12" i="21"/>
  <c r="C14" i="21"/>
  <c r="C15" i="21"/>
  <c r="Q34" i="4"/>
  <c r="L34" i="4"/>
  <c r="G34" i="4"/>
  <c r="C18" i="21"/>
  <c r="F18" i="24"/>
  <c r="G18" i="24"/>
  <c r="H18" i="24"/>
  <c r="D18" i="21"/>
  <c r="F19" i="24"/>
  <c r="G19" i="24"/>
  <c r="H19" i="24"/>
  <c r="B18" i="21"/>
  <c r="F6" i="24"/>
  <c r="G19" i="8"/>
  <c r="H8" i="8"/>
  <c r="I8" i="8"/>
  <c r="H5" i="8"/>
  <c r="G5" i="8"/>
  <c r="F17" i="24"/>
  <c r="F16" i="24"/>
  <c r="G6" i="24"/>
  <c r="H6" i="24"/>
  <c r="I7" i="8"/>
  <c r="I5" i="8"/>
  <c r="G16" i="24"/>
  <c r="H16" i="24"/>
  <c r="F10" i="24"/>
  <c r="G10" i="24"/>
  <c r="F11" i="24"/>
  <c r="G11" i="24"/>
  <c r="H11" i="24"/>
  <c r="G17" i="24"/>
  <c r="H17" i="24"/>
  <c r="I9" i="8"/>
  <c r="I11" i="8"/>
  <c r="I12" i="8"/>
  <c r="I15" i="8"/>
  <c r="H10" i="24"/>
  <c r="H12" i="24"/>
  <c r="G12" i="24"/>
  <c r="I14" i="8"/>
  <c r="I17" i="8"/>
  <c r="I19" i="8"/>
  <c r="I20" i="8"/>
  <c r="I22" i="8"/>
  <c r="I23" i="8"/>
  <c r="B12" i="8"/>
  <c r="B10" i="8"/>
  <c r="B9" i="8"/>
  <c r="N7" i="8"/>
  <c r="N6" i="8"/>
  <c r="N5" i="8"/>
  <c r="N3" i="8"/>
  <c r="N9" i="8"/>
  <c r="N10" i="8"/>
  <c r="N12" i="8"/>
  <c r="I3" i="8"/>
  <c r="I24" i="8"/>
  <c r="F5" i="24"/>
  <c r="G5" i="24"/>
  <c r="G7" i="24"/>
  <c r="H5" i="24"/>
  <c r="H7" i="24"/>
  <c r="T39" i="4"/>
  <c r="T36" i="4"/>
  <c r="V34" i="4"/>
  <c r="N34" i="4"/>
  <c r="I34" i="4"/>
  <c r="S34" i="4"/>
  <c r="D34" i="4"/>
  <c r="N33" i="4"/>
  <c r="I33" i="4"/>
  <c r="S33" i="4"/>
  <c r="D33" i="4"/>
  <c r="T30" i="4"/>
  <c r="U28" i="4"/>
  <c r="V33" i="4"/>
  <c r="K28" i="4"/>
  <c r="L33" i="4"/>
  <c r="F28" i="4"/>
  <c r="D6" i="4"/>
  <c r="D27" i="4" s="1"/>
  <c r="I27" i="4" s="1"/>
  <c r="S27" i="4" s="1"/>
  <c r="Q26" i="4"/>
  <c r="N26" i="4"/>
  <c r="O25" i="4"/>
  <c r="Q25" i="4"/>
  <c r="D4" i="4"/>
  <c r="N25" i="4" s="1"/>
  <c r="P28" i="4"/>
  <c r="Q33" i="4"/>
  <c r="E25" i="4"/>
  <c r="D9" i="4"/>
  <c r="D26" i="4"/>
  <c r="I26" i="4"/>
  <c r="S26" i="4"/>
  <c r="G33" i="4"/>
  <c r="Q27" i="4"/>
  <c r="Q28" i="4"/>
  <c r="Q32" i="4"/>
  <c r="G26" i="4"/>
  <c r="J25" i="4"/>
  <c r="G25" i="4"/>
  <c r="G27" i="4"/>
  <c r="G28" i="4"/>
  <c r="G32" i="4"/>
  <c r="T25" i="4"/>
  <c r="V25" i="4"/>
  <c r="L25" i="4"/>
  <c r="T26" i="4"/>
  <c r="V26" i="4"/>
  <c r="L26" i="4"/>
  <c r="Q30" i="4"/>
  <c r="Q31" i="4"/>
  <c r="Q35" i="4"/>
  <c r="Q36" i="4"/>
  <c r="Q38" i="4"/>
  <c r="Q39" i="4"/>
  <c r="Q40" i="4"/>
  <c r="Q41" i="4"/>
  <c r="Q47" i="4"/>
  <c r="T27" i="4"/>
  <c r="V27" i="4"/>
  <c r="V28" i="4"/>
  <c r="L27" i="4"/>
  <c r="L28" i="4"/>
  <c r="L32" i="4"/>
  <c r="G30" i="4"/>
  <c r="G31" i="4"/>
  <c r="G35" i="4"/>
  <c r="L30" i="4"/>
  <c r="L31" i="4"/>
  <c r="L35" i="4"/>
  <c r="G36" i="4"/>
  <c r="G38" i="4"/>
  <c r="G39" i="4"/>
  <c r="V30" i="4"/>
  <c r="V31" i="4"/>
  <c r="V35" i="4"/>
  <c r="V36" i="4"/>
  <c r="V38" i="4"/>
  <c r="V39" i="4"/>
  <c r="V40" i="4"/>
  <c r="L36" i="4"/>
  <c r="L38" i="4"/>
  <c r="L39" i="4"/>
  <c r="L40" i="4"/>
  <c r="L41" i="4"/>
  <c r="L47" i="4"/>
  <c r="G40" i="4"/>
  <c r="G41" i="4"/>
  <c r="G47" i="4"/>
  <c r="L50" i="4"/>
  <c r="F15" i="24"/>
  <c r="G15" i="24"/>
  <c r="H15" i="24"/>
  <c r="H20" i="24"/>
  <c r="H23" i="24"/>
  <c r="G20" i="24"/>
  <c r="G23" i="24"/>
  <c r="I23" i="24"/>
  <c r="G29" i="31"/>
  <c r="G1" i="31"/>
  <c r="G2" i="31" s="1"/>
  <c r="G27" i="35"/>
  <c r="G1" i="35"/>
  <c r="G3" i="35" s="1"/>
  <c r="I12" i="30"/>
  <c r="AM1" i="35"/>
  <c r="AM3" i="35"/>
  <c r="AM2" i="35"/>
  <c r="AM5" i="35"/>
  <c r="AM4" i="35"/>
  <c r="AM6" i="35"/>
  <c r="P26" i="28" l="1"/>
  <c r="Q29" i="28" s="1"/>
  <c r="K26" i="28"/>
  <c r="L29" i="28" s="1"/>
  <c r="L25" i="28"/>
  <c r="E27" i="28"/>
  <c r="J27" i="28"/>
  <c r="O27" i="28"/>
  <c r="D8" i="28"/>
  <c r="D10" i="28"/>
  <c r="G5" i="23"/>
  <c r="P5" i="24" s="1"/>
  <c r="P7" i="24" s="1"/>
  <c r="O15" i="24"/>
  <c r="P15" i="24" s="1"/>
  <c r="AC2" i="43"/>
  <c r="AC5" i="43" s="1"/>
  <c r="Y3" i="31"/>
  <c r="Y5" i="31" s="1"/>
  <c r="Y2" i="43"/>
  <c r="Y5" i="43" s="1"/>
  <c r="E3" i="43"/>
  <c r="E4" i="43" s="1"/>
  <c r="I3" i="43"/>
  <c r="I4" i="43" s="1"/>
  <c r="AQ3" i="43"/>
  <c r="AQ6" i="43" s="1"/>
  <c r="AK3" i="41"/>
  <c r="AK4" i="41" s="1"/>
  <c r="AO3" i="43"/>
  <c r="AO5" i="43" s="1"/>
  <c r="U2" i="43"/>
  <c r="U6" i="43" s="1"/>
  <c r="AE3" i="31"/>
  <c r="AE6" i="31" s="1"/>
  <c r="U2" i="35"/>
  <c r="U4" i="35" s="1"/>
  <c r="E3" i="41"/>
  <c r="E5" i="41" s="1"/>
  <c r="AC2" i="41"/>
  <c r="AC5" i="41" s="1"/>
  <c r="Q3" i="43"/>
  <c r="Q5" i="43" s="1"/>
  <c r="M3" i="31"/>
  <c r="M4" i="31" s="1"/>
  <c r="Q2" i="31"/>
  <c r="Q5" i="31" s="1"/>
  <c r="AA3" i="43"/>
  <c r="AA6" i="43" s="1"/>
  <c r="W2" i="43"/>
  <c r="W5" i="43" s="1"/>
  <c r="AC4" i="43"/>
  <c r="AK2" i="42"/>
  <c r="AK6" i="42" s="1"/>
  <c r="AK3" i="43"/>
  <c r="AK4" i="43" s="1"/>
  <c r="D25" i="4"/>
  <c r="I25" i="4" s="1"/>
  <c r="S25" i="4" s="1"/>
  <c r="AO3" i="35"/>
  <c r="AO6" i="35" s="1"/>
  <c r="AE3" i="43"/>
  <c r="AE5" i="43" s="1"/>
  <c r="I3" i="35"/>
  <c r="I5" i="35" s="1"/>
  <c r="G3" i="43"/>
  <c r="G5" i="43" s="1"/>
  <c r="D10" i="4"/>
  <c r="AG3" i="31"/>
  <c r="AG4" i="31" s="1"/>
  <c r="AQ3" i="35"/>
  <c r="AQ6" i="35" s="1"/>
  <c r="Q3" i="42"/>
  <c r="Q5" i="42" s="1"/>
  <c r="O3" i="31"/>
  <c r="O6" i="31" s="1"/>
  <c r="AC3" i="42"/>
  <c r="AC5" i="42" s="1"/>
  <c r="AI2" i="43"/>
  <c r="AI5" i="43" s="1"/>
  <c r="O2" i="41"/>
  <c r="O5" i="41" s="1"/>
  <c r="G20" i="23"/>
  <c r="H15" i="23"/>
  <c r="H20" i="23" s="1"/>
  <c r="C5" i="30"/>
  <c r="G6" i="30" s="1"/>
  <c r="I6" i="30" s="1"/>
  <c r="C49" i="39"/>
  <c r="E5" i="28"/>
  <c r="C48" i="39"/>
  <c r="C4" i="30"/>
  <c r="G5" i="30" s="1"/>
  <c r="I5" i="30" s="1"/>
  <c r="E4" i="28"/>
  <c r="Q15" i="24"/>
  <c r="Q20" i="24" s="1"/>
  <c r="P20" i="24"/>
  <c r="P23" i="24" s="1"/>
  <c r="R23" i="24" s="1"/>
  <c r="G7" i="23"/>
  <c r="K3" i="43"/>
  <c r="K5" i="43" s="1"/>
  <c r="D8" i="4"/>
  <c r="N25" i="28"/>
  <c r="AC3" i="31"/>
  <c r="AC6" i="31" s="1"/>
  <c r="D23" i="28"/>
  <c r="I23" i="28" s="1"/>
  <c r="S23" i="28" s="1"/>
  <c r="AK2" i="35"/>
  <c r="AK5" i="35" s="1"/>
  <c r="AO2" i="41"/>
  <c r="AO5" i="41" s="1"/>
  <c r="M2" i="43"/>
  <c r="M4" i="43" s="1"/>
  <c r="N27" i="4"/>
  <c r="U2" i="31"/>
  <c r="U5" i="31" s="1"/>
  <c r="H5" i="23"/>
  <c r="AQ3" i="31"/>
  <c r="AQ6" i="31" s="1"/>
  <c r="G3" i="42"/>
  <c r="G5" i="42" s="1"/>
  <c r="AM3" i="43"/>
  <c r="AM4" i="43" s="1"/>
  <c r="AK3" i="31"/>
  <c r="AK6" i="31" s="1"/>
  <c r="E3" i="35"/>
  <c r="E5" i="35" s="1"/>
  <c r="O3" i="42"/>
  <c r="O5" i="42" s="1"/>
  <c r="G2" i="35"/>
  <c r="G5" i="35" s="1"/>
  <c r="S2" i="31"/>
  <c r="S6" i="31" s="1"/>
  <c r="K3" i="31"/>
  <c r="K4" i="31" s="1"/>
  <c r="Q3" i="41"/>
  <c r="Q6" i="41" s="1"/>
  <c r="AO3" i="42"/>
  <c r="AO5" i="42" s="1"/>
  <c r="I8" i="30"/>
  <c r="D8" i="29"/>
  <c r="D9" i="29" s="1"/>
  <c r="AO6" i="43"/>
  <c r="C8" i="29"/>
  <c r="C9" i="29" s="1"/>
  <c r="E2" i="31"/>
  <c r="AQ2" i="42"/>
  <c r="O2" i="43"/>
  <c r="G3" i="31"/>
  <c r="G4" i="31" s="1"/>
  <c r="W2" i="31"/>
  <c r="AE3" i="35"/>
  <c r="AE5" i="35" s="1"/>
  <c r="U3" i="41"/>
  <c r="U5" i="41" s="1"/>
  <c r="AO3" i="31"/>
  <c r="AO5" i="31" s="1"/>
  <c r="I2" i="31"/>
  <c r="S2" i="35"/>
  <c r="U2" i="42"/>
  <c r="Q2" i="35"/>
  <c r="S3" i="43"/>
  <c r="S5" i="43" s="1"/>
  <c r="AQ3" i="41"/>
  <c r="AQ4" i="41" s="1"/>
  <c r="E3" i="42"/>
  <c r="E4" i="42" s="1"/>
  <c r="AA3" i="31"/>
  <c r="AA5" i="31" s="1"/>
  <c r="O3" i="35"/>
  <c r="O4" i="35" s="1"/>
  <c r="AG2" i="43"/>
  <c r="AO4" i="35" l="1"/>
  <c r="Y4" i="31"/>
  <c r="Y6" i="31"/>
  <c r="E5" i="43"/>
  <c r="Q6" i="31"/>
  <c r="Q4" i="31"/>
  <c r="AC6" i="43"/>
  <c r="AO5" i="35"/>
  <c r="G23" i="23"/>
  <c r="I23" i="23" s="1"/>
  <c r="AQ4" i="43"/>
  <c r="AQ5" i="43"/>
  <c r="Q4" i="42"/>
  <c r="I6" i="43"/>
  <c r="E6" i="41"/>
  <c r="I5" i="43"/>
  <c r="AK5" i="41"/>
  <c r="AK6" i="41"/>
  <c r="Y6" i="43"/>
  <c r="Y4" i="43"/>
  <c r="AG5" i="31"/>
  <c r="Q4" i="43"/>
  <c r="AK6" i="43"/>
  <c r="Q6" i="43"/>
  <c r="AO4" i="43"/>
  <c r="E6" i="43"/>
  <c r="AQ5" i="35"/>
  <c r="AQ4" i="35"/>
  <c r="M5" i="31"/>
  <c r="M6" i="31"/>
  <c r="U5" i="43"/>
  <c r="U4" i="43"/>
  <c r="O6" i="42"/>
  <c r="AC6" i="42"/>
  <c r="W4" i="43"/>
  <c r="O6" i="41"/>
  <c r="O4" i="41"/>
  <c r="K5" i="31"/>
  <c r="G4" i="42"/>
  <c r="E4" i="41"/>
  <c r="I4" i="35"/>
  <c r="AC4" i="41"/>
  <c r="AI4" i="43"/>
  <c r="Q6" i="42"/>
  <c r="AE4" i="31"/>
  <c r="U6" i="35"/>
  <c r="AE5" i="31"/>
  <c r="U5" i="35"/>
  <c r="AE4" i="43"/>
  <c r="W6" i="43"/>
  <c r="AA4" i="43"/>
  <c r="AE6" i="43"/>
  <c r="AA5" i="43"/>
  <c r="AC6" i="41"/>
  <c r="AK5" i="42"/>
  <c r="G6" i="43"/>
  <c r="E6" i="35"/>
  <c r="Q5" i="41"/>
  <c r="Q4" i="41"/>
  <c r="O4" i="42"/>
  <c r="AQ5" i="31"/>
  <c r="AQ4" i="31"/>
  <c r="E4" i="35"/>
  <c r="AC4" i="42"/>
  <c r="AG6" i="31"/>
  <c r="K6" i="31"/>
  <c r="G6" i="42"/>
  <c r="AK5" i="43"/>
  <c r="AI6" i="43"/>
  <c r="AM6" i="43"/>
  <c r="AM5" i="43"/>
  <c r="K6" i="43"/>
  <c r="AO6" i="42"/>
  <c r="U4" i="31"/>
  <c r="U6" i="31"/>
  <c r="AK4" i="42"/>
  <c r="AK6" i="35"/>
  <c r="G4" i="43"/>
  <c r="AK4" i="35"/>
  <c r="I6" i="35"/>
  <c r="O5" i="31"/>
  <c r="O4" i="31"/>
  <c r="AO6" i="41"/>
  <c r="AO4" i="41"/>
  <c r="AC4" i="31"/>
  <c r="M5" i="43"/>
  <c r="M6" i="43"/>
  <c r="K4" i="43"/>
  <c r="E24" i="28"/>
  <c r="G24" i="28" s="1"/>
  <c r="J24" i="28"/>
  <c r="O24" i="28"/>
  <c r="Q24" i="28" s="1"/>
  <c r="AC5" i="31"/>
  <c r="S4" i="31"/>
  <c r="H7" i="23"/>
  <c r="H23" i="23" s="1"/>
  <c r="Q5" i="24"/>
  <c r="Q7" i="24" s="1"/>
  <c r="Q23" i="24" s="1"/>
  <c r="E23" i="28"/>
  <c r="O23" i="28"/>
  <c r="Q23" i="28" s="1"/>
  <c r="S5" i="31"/>
  <c r="AK5" i="31"/>
  <c r="AQ6" i="41"/>
  <c r="AA6" i="31"/>
  <c r="AO4" i="42"/>
  <c r="G4" i="35"/>
  <c r="G6" i="35"/>
  <c r="AK4" i="31"/>
  <c r="G5" i="31"/>
  <c r="D10" i="29"/>
  <c r="D11" i="29"/>
  <c r="D13" i="29" s="1"/>
  <c r="D14" i="29" s="1"/>
  <c r="G6" i="31"/>
  <c r="C10" i="29"/>
  <c r="C11" i="29" s="1"/>
  <c r="C13" i="29" s="1"/>
  <c r="C14" i="29" s="1"/>
  <c r="AA4" i="31"/>
  <c r="I5" i="31"/>
  <c r="I4" i="31"/>
  <c r="I6" i="31"/>
  <c r="E5" i="42"/>
  <c r="AG4" i="43"/>
  <c r="AG6" i="43"/>
  <c r="AG5" i="43"/>
  <c r="W6" i="31"/>
  <c r="W4" i="31"/>
  <c r="W5" i="31"/>
  <c r="E6" i="31"/>
  <c r="E4" i="31"/>
  <c r="E5" i="31"/>
  <c r="O6" i="35"/>
  <c r="S4" i="43"/>
  <c r="O5" i="35"/>
  <c r="U5" i="42"/>
  <c r="U4" i="42"/>
  <c r="U6" i="42"/>
  <c r="O5" i="43"/>
  <c r="O4" i="43"/>
  <c r="O6" i="43"/>
  <c r="AE4" i="35"/>
  <c r="S6" i="43"/>
  <c r="AO6" i="31"/>
  <c r="U6" i="41"/>
  <c r="AQ5" i="42"/>
  <c r="E14" i="28" s="1"/>
  <c r="AQ6" i="42"/>
  <c r="AQ4" i="42"/>
  <c r="AE6" i="35"/>
  <c r="AO4" i="31"/>
  <c r="I9" i="30"/>
  <c r="I10" i="30" s="1"/>
  <c r="I13" i="30" s="1"/>
  <c r="U4" i="41"/>
  <c r="S5" i="35"/>
  <c r="S6" i="35"/>
  <c r="S4" i="35"/>
  <c r="AQ5" i="41"/>
  <c r="E6" i="42"/>
  <c r="Q6" i="35"/>
  <c r="Q5" i="35"/>
  <c r="Q4" i="35"/>
  <c r="Q26" i="28" l="1"/>
  <c r="Q27" i="28" s="1"/>
  <c r="Q28" i="28" s="1"/>
  <c r="T24" i="28"/>
  <c r="V24" i="28" s="1"/>
  <c r="L24" i="28"/>
  <c r="J23" i="28"/>
  <c r="G23" i="28"/>
  <c r="G26" i="28" s="1"/>
  <c r="G27" i="28" s="1"/>
  <c r="G28" i="28" s="1"/>
  <c r="G17" i="46"/>
  <c r="H17" i="46" s="1"/>
  <c r="I17" i="46" s="1"/>
  <c r="C16" i="29"/>
  <c r="I15" i="30"/>
  <c r="I16" i="30" s="1"/>
  <c r="I17" i="30" s="1"/>
  <c r="I18" i="30" s="1"/>
  <c r="I19" i="30" s="1"/>
  <c r="F30" i="28"/>
  <c r="G30" i="28" s="1"/>
  <c r="K30" i="28"/>
  <c r="L30" i="28" s="1"/>
  <c r="P30" i="28"/>
  <c r="Q30" i="28" s="1"/>
  <c r="Q31" i="28" s="1"/>
  <c r="V30" i="28"/>
  <c r="D16" i="29"/>
  <c r="G18" i="46"/>
  <c r="H18" i="46" s="1"/>
  <c r="I18" i="46" s="1"/>
  <c r="L23" i="28" l="1"/>
  <c r="T23" i="28"/>
  <c r="V23" i="28" s="1"/>
  <c r="V26" i="28" s="1"/>
  <c r="V27" i="28" s="1"/>
  <c r="V28" i="28" s="1"/>
  <c r="V31" i="28" s="1"/>
  <c r="V32" i="28" s="1"/>
  <c r="V33" i="28" s="1"/>
  <c r="V34" i="28" s="1"/>
  <c r="V35" i="28" s="1"/>
  <c r="G31" i="28"/>
  <c r="L26" i="28"/>
  <c r="L27" i="28" s="1"/>
  <c r="L28" i="28" s="1"/>
  <c r="L31" i="28" s="1"/>
  <c r="L32" i="28" s="1"/>
  <c r="L33" i="28" s="1"/>
  <c r="L34" i="28" s="1"/>
  <c r="L35" i="28" s="1"/>
  <c r="G5" i="46"/>
  <c r="H5" i="46" s="1"/>
  <c r="Q32" i="28"/>
  <c r="Q33" i="28" s="1"/>
  <c r="Q34" i="28" s="1"/>
  <c r="Q35" i="28" s="1"/>
  <c r="Q36" i="28" s="1"/>
  <c r="L36" i="28" l="1"/>
  <c r="G14" i="46" s="1"/>
  <c r="H14" i="46" s="1"/>
  <c r="G32" i="28"/>
  <c r="G33" i="28" s="1"/>
  <c r="G34" i="28" s="1"/>
  <c r="G35" i="28" s="1"/>
  <c r="G36" i="28" s="1"/>
  <c r="G15" i="46"/>
  <c r="H15" i="46" s="1"/>
  <c r="I15" i="46" s="1"/>
  <c r="H7" i="46"/>
  <c r="I5" i="46"/>
  <c r="I7" i="46" s="1"/>
  <c r="H19" i="46" l="1"/>
  <c r="H22" i="46" s="1"/>
  <c r="J22" i="46" s="1"/>
  <c r="I14" i="46"/>
  <c r="I19" i="46" s="1"/>
  <c r="I22"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Solimini, Kara (EHS)</author>
  </authors>
  <commentList>
    <comment ref="B44" authorId="0" shapeId="0" xr:uid="{CA1BF9B0-E929-43E7-BC51-58E8E85B3985}">
      <text>
        <r>
          <rPr>
            <b/>
            <sz val="12"/>
            <color indexed="81"/>
            <rFont val="Tahoma"/>
            <family val="2"/>
          </rPr>
          <t>Solimini, Kara (EHS): May 1, 2023
The May 2022 BLS wages statistics were released last week and is position salary has decreased significantly on a National level.  Therefore we are using the MA OEWS code as a benchmark.  This benchmark at the 53rd percentile is $247,350 which is still less than the currrent becnhmark of $247,470. 
As a policy decision and in an effort to not "decrease model salaries" POS (c.257) rate models will use the existing benchmark and cite the M2021 BLS code previously used.
M2022 BLS  (29-1223 Psychiatrists) National Annual Mean (MA 2022 Mean is $196,230)</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Kara Stanford</author>
  </authors>
  <commentList>
    <comment ref="B17" authorId="0" shapeId="0" xr:uid="{00000000-0006-0000-0A00-000001000000}">
      <text>
        <r>
          <rPr>
            <b/>
            <sz val="9"/>
            <color indexed="81"/>
            <rFont val="Tahoma"/>
            <family val="2"/>
          </rPr>
          <t>Kara :</t>
        </r>
        <r>
          <rPr>
            <sz val="9"/>
            <color indexed="81"/>
            <rFont val="Tahoma"/>
            <family val="2"/>
          </rPr>
          <t xml:space="preserve">
DC  II in current reg is $4.66 / 15 minutes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B6" authorId="0" shapeId="0" xr:uid="{D8F7421A-950F-4F78-846C-84781764D00D}">
      <text>
        <r>
          <rPr>
            <b/>
            <sz val="9"/>
            <color indexed="81"/>
            <rFont val="Tahoma"/>
            <family val="2"/>
          </rPr>
          <t>kara:</t>
        </r>
        <r>
          <rPr>
            <sz val="9"/>
            <color indexed="81"/>
            <rFont val="Tahoma"/>
            <family val="2"/>
          </rPr>
          <t xml:space="preserve">
Activity code changed to 2271 for FY20 was 2225
2272 is Mh Day Hab - do not include this spend</t>
        </r>
      </text>
    </comment>
    <comment ref="E6" authorId="0" shapeId="0" xr:uid="{C3F42643-195E-40B3-BCE0-3EE3EE9B9734}">
      <text>
        <r>
          <rPr>
            <b/>
            <sz val="9"/>
            <color indexed="81"/>
            <rFont val="Tahoma"/>
            <family val="2"/>
          </rPr>
          <t>kara:1.6.22</t>
        </r>
        <r>
          <rPr>
            <sz val="9"/>
            <color indexed="81"/>
            <rFont val="Tahoma"/>
            <family val="2"/>
          </rPr>
          <t xml:space="preserve">
No spend for MRC in FY21 because two particpants left the sprogram that were receiving the Supps
Shannon 12.4.23 No Spend for MRC FY23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B6" authorId="0" shapeId="0" xr:uid="{00000000-0006-0000-0F00-000001000000}">
      <text>
        <r>
          <rPr>
            <b/>
            <sz val="9"/>
            <color indexed="81"/>
            <rFont val="Tahoma"/>
            <family val="2"/>
          </rPr>
          <t>kara:</t>
        </r>
        <r>
          <rPr>
            <sz val="9"/>
            <color indexed="81"/>
            <rFont val="Tahoma"/>
            <family val="2"/>
          </rPr>
          <t xml:space="preserve">
Activity code changed to 2271 for FY20</t>
        </r>
      </text>
    </comment>
    <comment ref="H15" authorId="0" shapeId="0" xr:uid="{00000000-0006-0000-0F00-000002000000}">
      <text>
        <r>
          <rPr>
            <b/>
            <sz val="9"/>
            <color indexed="81"/>
            <rFont val="Tahoma"/>
            <family val="2"/>
          </rPr>
          <t>kara:  12/10/19</t>
        </r>
        <r>
          <rPr>
            <sz val="9"/>
            <color indexed="81"/>
            <rFont val="Tahoma"/>
            <family val="2"/>
          </rPr>
          <t xml:space="preserve">
This entire Fiscal Impact for Corp Rep will need to be allocated from the DDS budget, I did not account for this in the C.257 Reserve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kara</author>
  </authors>
  <commentList>
    <comment ref="B6" authorId="0" shapeId="0" xr:uid="{00000000-0006-0000-1000-000001000000}">
      <text>
        <r>
          <rPr>
            <b/>
            <sz val="9"/>
            <color indexed="81"/>
            <rFont val="Tahoma"/>
            <family val="2"/>
          </rPr>
          <t>kara:</t>
        </r>
        <r>
          <rPr>
            <sz val="9"/>
            <color indexed="81"/>
            <rFont val="Tahoma"/>
            <family val="2"/>
          </rPr>
          <t xml:space="preserve">
Activity code changed to 2271 for FY20</t>
        </r>
      </text>
    </comment>
    <comment ref="K6" authorId="0" shapeId="0" xr:uid="{00000000-0006-0000-1000-000002000000}">
      <text>
        <r>
          <rPr>
            <b/>
            <sz val="9"/>
            <color indexed="81"/>
            <rFont val="Tahoma"/>
            <family val="2"/>
          </rPr>
          <t>kara:</t>
        </r>
        <r>
          <rPr>
            <sz val="9"/>
            <color indexed="81"/>
            <rFont val="Tahoma"/>
            <family val="2"/>
          </rPr>
          <t xml:space="preserve">
Activity code changed to 2271 for FY20</t>
        </r>
      </text>
    </comment>
    <comment ref="H15" authorId="0" shapeId="0" xr:uid="{00000000-0006-0000-1000-000003000000}">
      <text>
        <r>
          <rPr>
            <b/>
            <sz val="9"/>
            <color indexed="81"/>
            <rFont val="Tahoma"/>
            <family val="2"/>
          </rPr>
          <t>kara:  12/10/19</t>
        </r>
        <r>
          <rPr>
            <sz val="9"/>
            <color indexed="81"/>
            <rFont val="Tahoma"/>
            <family val="2"/>
          </rPr>
          <t xml:space="preserve">
This entire Fiscal Impact for Corp Rep will need to be allocated from the DDS budget, I did not account for this in the C.257 Reserve</t>
        </r>
      </text>
    </comment>
    <comment ref="Q15" authorId="0" shapeId="0" xr:uid="{00000000-0006-0000-1000-000004000000}">
      <text>
        <r>
          <rPr>
            <b/>
            <sz val="9"/>
            <color indexed="81"/>
            <rFont val="Tahoma"/>
            <family val="2"/>
          </rPr>
          <t>kara:  12/10/19</t>
        </r>
        <r>
          <rPr>
            <sz val="9"/>
            <color indexed="81"/>
            <rFont val="Tahoma"/>
            <family val="2"/>
          </rPr>
          <t xml:space="preserve">
This entire Fiscal Impact for Corp Rep will need to be allocated from the DDS budget, I did not account for this in the C.257 Reserve</t>
        </r>
      </text>
    </comment>
  </commentList>
</comments>
</file>

<file path=xl/sharedStrings.xml><?xml version="1.0" encoding="utf-8"?>
<sst xmlns="http://schemas.openxmlformats.org/spreadsheetml/2006/main" count="8934" uniqueCount="871">
  <si>
    <t>Source</t>
  </si>
  <si>
    <t>Salary</t>
  </si>
  <si>
    <t>Tax &amp; Fringe</t>
  </si>
  <si>
    <t>Rate-to-rate CAF</t>
  </si>
  <si>
    <t>Massachusetts Economic Indicators</t>
  </si>
  <si>
    <t>Prepared by Michael Lynch, 781-301-9129</t>
  </si>
  <si>
    <t>NAME</t>
  </si>
  <si>
    <t>2004Q1</t>
  </si>
  <si>
    <t>2004Q2</t>
  </si>
  <si>
    <t>2004Q3</t>
  </si>
  <si>
    <t>2004Q4</t>
  </si>
  <si>
    <t>2005Q1</t>
  </si>
  <si>
    <t>2005Q2</t>
  </si>
  <si>
    <t>2005Q3</t>
  </si>
  <si>
    <t>2005Q4</t>
  </si>
  <si>
    <t>2006Q1</t>
  </si>
  <si>
    <t>2006Q2</t>
  </si>
  <si>
    <t>2006Q3</t>
  </si>
  <si>
    <t>2006Q4</t>
  </si>
  <si>
    <t>2007Q1</t>
  </si>
  <si>
    <t>2007Q2</t>
  </si>
  <si>
    <t>2007Q3</t>
  </si>
  <si>
    <t>2007Q4</t>
  </si>
  <si>
    <t>2008Q1</t>
  </si>
  <si>
    <t>2008Q2</t>
  </si>
  <si>
    <t>2008Q3</t>
  </si>
  <si>
    <t>2008Q4</t>
  </si>
  <si>
    <t>2009Q1</t>
  </si>
  <si>
    <t>2009Q2</t>
  </si>
  <si>
    <t>2009Q3</t>
  </si>
  <si>
    <t>2009Q4</t>
  </si>
  <si>
    <t>2010Q1</t>
  </si>
  <si>
    <t>2010Q2</t>
  </si>
  <si>
    <t>2010Q3</t>
  </si>
  <si>
    <t>2010Q4</t>
  </si>
  <si>
    <t>2011Q1</t>
  </si>
  <si>
    <t>2011Q2</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</si>
  <si>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</si>
  <si>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</si>
  <si>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</si>
  <si>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</si>
  <si>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</si>
  <si>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</si>
  <si>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</si>
  <si>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</si>
  <si>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</si>
  <si>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</si>
  <si>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</si>
  <si>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</si>
  <si>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</si>
  <si>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</si>
  <si>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</si>
  <si>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</si>
  <si>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</si>
  <si>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</si>
  <si>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</si>
  <si>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</si>
  <si>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</si>
  <si>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</si>
  <si>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</si>
  <si>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</si>
  <si>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</si>
  <si>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</si>
  <si>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</si>
  <si>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</si>
  <si>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</si>
  <si>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</si>
  <si>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</si>
  <si>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</si>
  <si>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</si>
  <si>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</si>
  <si>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</si>
  <si>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</si>
  <si>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</si>
  <si>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</si>
  <si>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</si>
  <si>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</si>
  <si>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</si>
  <si>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</si>
  <si>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LABEL</t>
  </si>
  <si>
    <t>CPI--BASELINE SCENARIO (1982-84=1)</t>
  </si>
  <si>
    <t>CPIBASEMA</t>
  </si>
  <si>
    <t>CPI--OPTIMISTIC SCENARIO (1982-84=1)</t>
  </si>
  <si>
    <t>CPIOPTMA</t>
  </si>
  <si>
    <t>CPI--PESSIMISTIC SCENARIO (1982-84=1)</t>
  </si>
  <si>
    <t>CPIPESSMA</t>
  </si>
  <si>
    <t xml:space="preserve">Base period: </t>
  </si>
  <si>
    <t>Average</t>
  </si>
  <si>
    <t xml:space="preserve">Prospective rate period: </t>
  </si>
  <si>
    <t>CAF:</t>
  </si>
  <si>
    <t xml:space="preserve">DDS - Corporate Rep Payee - 3274 - Model Budget </t>
  </si>
  <si>
    <t>DDS - Corporate Rep Payee - 3274 - Model Budget - High Intensity</t>
  </si>
  <si>
    <t>Service Unit - Enrolled  Client Per Month</t>
  </si>
  <si>
    <t>Basic Intensity</t>
  </si>
  <si>
    <t>Moderate Intensity</t>
  </si>
  <si>
    <t>High Intensity</t>
  </si>
  <si>
    <t>Serving 1-15 clients per month</t>
  </si>
  <si>
    <t>Benchmark Salary</t>
  </si>
  <si>
    <t>Client Base</t>
  </si>
  <si>
    <t>Total Clients</t>
  </si>
  <si>
    <t>Position</t>
  </si>
  <si>
    <t>FTE</t>
  </si>
  <si>
    <t>Expense</t>
  </si>
  <si>
    <t>Benchmarked to DC Salary</t>
  </si>
  <si>
    <t>FTEs</t>
  </si>
  <si>
    <t>Total Program Staff</t>
  </si>
  <si>
    <t>Tax and Fringe</t>
  </si>
  <si>
    <t>Benchmark Expenses</t>
  </si>
  <si>
    <t>Total Compensation</t>
  </si>
  <si>
    <t>Occupancy</t>
  </si>
  <si>
    <t>Taxes &amp; Fringe</t>
  </si>
  <si>
    <t>Other Program Expenses Per client</t>
  </si>
  <si>
    <t>Admin. Allocation</t>
  </si>
  <si>
    <t>Total Reimb excl M&amp;G</t>
  </si>
  <si>
    <t>CAF Rate</t>
  </si>
  <si>
    <t>TOTAL</t>
  </si>
  <si>
    <t>Unit Rate</t>
  </si>
  <si>
    <t>Management</t>
  </si>
  <si>
    <t>Support</t>
  </si>
  <si>
    <t>Program Support</t>
  </si>
  <si>
    <t>Staff Training</t>
  </si>
  <si>
    <t>Master Data Look-up Table</t>
  </si>
  <si>
    <t>MRC Transition to Adulthood (TAP) - 2222</t>
  </si>
  <si>
    <t>Billable Hours</t>
  </si>
  <si>
    <t>Weeks</t>
  </si>
  <si>
    <t>Hours</t>
  </si>
  <si>
    <t>Total</t>
  </si>
  <si>
    <t>Benchmark Salaries</t>
  </si>
  <si>
    <t>Service Unit - Hour</t>
  </si>
  <si>
    <t>Total Hours</t>
  </si>
  <si>
    <t>Maximum Available DC Hours</t>
  </si>
  <si>
    <t>POSITION</t>
  </si>
  <si>
    <t>SALARY</t>
  </si>
  <si>
    <t>EXPENSE</t>
  </si>
  <si>
    <t>Non-direct service hours</t>
  </si>
  <si>
    <t>Vacation/Sick/Personal</t>
  </si>
  <si>
    <t>Holidays (10 Days)</t>
  </si>
  <si>
    <t>Supervision, Documentation)</t>
  </si>
  <si>
    <t>Subtotal non-direct hours</t>
  </si>
  <si>
    <t>Total Available Hours per DC FTE</t>
  </si>
  <si>
    <t>Total DC FTEs</t>
  </si>
  <si>
    <t>TOTAL PRODUCTIVE HOURS</t>
  </si>
  <si>
    <t>Total Other Expense</t>
  </si>
  <si>
    <t>Weighted Average FY16 Contract Data</t>
  </si>
  <si>
    <t>Direct Care Consultant</t>
  </si>
  <si>
    <t>Unit Rate - Per Hour</t>
  </si>
  <si>
    <t>Temporary help</t>
  </si>
  <si>
    <t>Staff Mileage/Travel</t>
  </si>
  <si>
    <t>Program Supplies and Materials</t>
  </si>
  <si>
    <t>Professional Fees and Other Admin. Expenses</t>
  </si>
  <si>
    <r>
      <t xml:space="preserve">Administration </t>
    </r>
    <r>
      <rPr>
        <sz val="10"/>
        <rFont val="Calibri"/>
        <family val="2"/>
      </rPr>
      <t xml:space="preserve">(Travel, Training, </t>
    </r>
  </si>
  <si>
    <t>Scaled to Average  Staffing Ratio from FY15 Contract Data</t>
  </si>
  <si>
    <t>Proportional to DC FTE (Average from FY16 Contract Data)</t>
  </si>
  <si>
    <t>DDS - Corporate Rep Payee - 3274 - Model Budget</t>
  </si>
  <si>
    <t>FY20</t>
  </si>
  <si>
    <t>FY21</t>
  </si>
  <si>
    <t>Total Tax &amp; Fringe</t>
  </si>
  <si>
    <t>Original Salary rebased with FY16 CAF</t>
  </si>
  <si>
    <t>Base FY18Q4-Prospective 7/1/18-6/30/20</t>
  </si>
  <si>
    <t>Benchmark FTEs</t>
  </si>
  <si>
    <t>Occupancy (Per DC FTE)</t>
  </si>
  <si>
    <t>Total Other Expense (Per DC FTE)</t>
  </si>
  <si>
    <t>Subtotal Compensation</t>
  </si>
  <si>
    <t>TOTAL COMPENSATION</t>
  </si>
  <si>
    <t>PFLMA</t>
  </si>
  <si>
    <t>PFMLA</t>
  </si>
  <si>
    <t>CAF for FY21</t>
  </si>
  <si>
    <t>CAF FY21</t>
  </si>
  <si>
    <t xml:space="preserve">  </t>
  </si>
  <si>
    <t>LPN</t>
  </si>
  <si>
    <t>RN</t>
  </si>
  <si>
    <t>Direct Care</t>
  </si>
  <si>
    <t>BLS /OES Massachusetts Median 2018</t>
  </si>
  <si>
    <t>IHS Markit, Fall 2019 Forecast</t>
  </si>
  <si>
    <t>FY22</t>
  </si>
  <si>
    <t>FY23</t>
  </si>
  <si>
    <t>2022Q1</t>
  </si>
  <si>
    <t>2022Q2</t>
  </si>
  <si>
    <t>2022Q3</t>
  </si>
  <si>
    <t>2022Q4</t>
  </si>
  <si>
    <t>2023Q1</t>
  </si>
  <si>
    <t>2023Q2</t>
  </si>
  <si>
    <t>2023Q3</t>
  </si>
  <si>
    <t>2023Q4</t>
  </si>
  <si>
    <t>2024Q1</t>
  </si>
  <si>
    <t>2024Q2</t>
  </si>
  <si>
    <t>2024Q3</t>
  </si>
  <si>
    <t>2024Q4</t>
  </si>
  <si>
    <t>Assumption for Rate Reviews that are to be promulgated  July 1, 2020</t>
  </si>
  <si>
    <t>FY20Q4</t>
  </si>
  <si>
    <t>FY21 - FY22</t>
  </si>
  <si>
    <t>Base FY20Q4-Prospective 7/1/20-6/30/22</t>
  </si>
  <si>
    <t>Benchmarked to Direct Care</t>
  </si>
  <si>
    <t>CAF</t>
  </si>
  <si>
    <t>Direct Care III</t>
  </si>
  <si>
    <t>Direct Care Productivity Chart</t>
  </si>
  <si>
    <t>Days</t>
  </si>
  <si>
    <t>Total Hours per FTE:</t>
  </si>
  <si>
    <t>Productivity Chart</t>
  </si>
  <si>
    <t>ALTR 101 CMR 420  Effective 7/1/20- 6/30/22</t>
  </si>
  <si>
    <t>Paid Time Off (PTO)</t>
  </si>
  <si>
    <t>Travel / Admin / Supervision / Training / Misc</t>
  </si>
  <si>
    <t>Master Look-Up Data - Corp Rep Payee</t>
  </si>
  <si>
    <t>DAY HAB SUPPORTS</t>
  </si>
  <si>
    <t>FY18 UFRs</t>
  </si>
  <si>
    <r>
      <t xml:space="preserve">Outliers, average, and weighted average are calculated from </t>
    </r>
    <r>
      <rPr>
        <i/>
        <sz val="11"/>
        <color rgb="FFFF0000"/>
        <rFont val="Calibri"/>
        <family val="2"/>
        <scheme val="minor"/>
      </rPr>
      <t>only those reporting expense in this category</t>
    </r>
    <r>
      <rPr>
        <sz val="11"/>
        <color rgb="FFFF0000"/>
        <rFont val="Calibri"/>
        <family val="2"/>
        <scheme val="minor"/>
      </rPr>
      <t xml:space="preserve">. No zero values are incorporated in these calculations. </t>
    </r>
  </si>
  <si>
    <t>Activity Code 2222 FY18 UFR Data</t>
  </si>
  <si>
    <t>18E</t>
  </si>
  <si>
    <t>19E</t>
  </si>
  <si>
    <t>22E</t>
  </si>
  <si>
    <t>23E</t>
  </si>
  <si>
    <t>24E</t>
  </si>
  <si>
    <t>25E</t>
  </si>
  <si>
    <t>33E</t>
  </si>
  <si>
    <t>35E</t>
  </si>
  <si>
    <t>42E</t>
  </si>
  <si>
    <t>43E</t>
  </si>
  <si>
    <t>44E</t>
  </si>
  <si>
    <t>48E</t>
  </si>
  <si>
    <t>Direct Care Consultant 201</t>
  </si>
  <si>
    <t>Temporary Help 202</t>
  </si>
  <si>
    <t>Staff Training 204</t>
  </si>
  <si>
    <t>Staff Mileage / Travel 205</t>
  </si>
  <si>
    <t>Meals 207</t>
  </si>
  <si>
    <t>Client Transportation 208</t>
  </si>
  <si>
    <t>Program Supplies &amp; Materials 215</t>
  </si>
  <si>
    <t>Other Expense</t>
  </si>
  <si>
    <t>Other Professional Fees &amp; Other Admin. Exp. 410</t>
  </si>
  <si>
    <t>Leased Office/Program Office Equip.410,390</t>
  </si>
  <si>
    <t>Office Equipment Depreciation 410</t>
  </si>
  <si>
    <t>Program Support 216</t>
  </si>
  <si>
    <t>OrganizationName</t>
  </si>
  <si>
    <t>Sum of FTE</t>
  </si>
  <si>
    <t>Sum of Actual</t>
  </si>
  <si>
    <t>Total Staff</t>
  </si>
  <si>
    <t>TOTALS</t>
  </si>
  <si>
    <t>17E</t>
  </si>
  <si>
    <t>Total Occupancy</t>
  </si>
  <si>
    <t>average pre-exclusions</t>
  </si>
  <si>
    <t>Wtg Avg</t>
  </si>
  <si>
    <r>
      <t>FY18 UFR - Wtg Avg</t>
    </r>
    <r>
      <rPr>
        <sz val="9"/>
        <rFont val="Calibri"/>
        <family val="2"/>
      </rPr>
      <t xml:space="preserve"> (Lines: 18E, 19E, 22E - 25E, 33E, 34E, 42E- 44E &amp; 48E)</t>
    </r>
  </si>
  <si>
    <t>Meals</t>
  </si>
  <si>
    <t>Client Transportation</t>
  </si>
  <si>
    <t>Other Expenses</t>
  </si>
  <si>
    <t>Leased Office/Program Office Equip &amp; Deprec</t>
  </si>
  <si>
    <r>
      <t xml:space="preserve">Note: </t>
    </r>
    <r>
      <rPr>
        <b/>
        <i/>
        <sz val="10.5"/>
        <rFont val="Calibri"/>
        <family val="2"/>
      </rPr>
      <t xml:space="preserve">TOTAL OTHER EXPENSE </t>
    </r>
    <r>
      <rPr>
        <sz val="10.5"/>
        <rFont val="Calibri"/>
        <family val="2"/>
      </rPr>
      <t xml:space="preserve">consists of the weighted average of all Reported FY18 UFR Expense Line Items </t>
    </r>
  </si>
  <si>
    <t>34E</t>
  </si>
  <si>
    <t>43E &amp; 44E</t>
  </si>
  <si>
    <t xml:space="preserve">Original Salary rebased </t>
  </si>
  <si>
    <t>Purchaser Reccomendation</t>
  </si>
  <si>
    <t xml:space="preserve">Original Expense rebased </t>
  </si>
  <si>
    <t>C.257 Benchmark FY21 &amp; FY22</t>
  </si>
  <si>
    <t>Training (Not OJT)</t>
  </si>
  <si>
    <t>Nursing Staff Productivity Chart</t>
  </si>
  <si>
    <t xml:space="preserve">Average from FY15 Contract Data </t>
  </si>
  <si>
    <t>Original Expense rebased with CAFs</t>
  </si>
  <si>
    <t>FY16 UFR - line 17E Wtg Avg with prior CAFs</t>
  </si>
  <si>
    <t>Hourly</t>
  </si>
  <si>
    <t>1/4 hour (15 Minute)</t>
  </si>
  <si>
    <t>Effective Oct 2019</t>
  </si>
  <si>
    <t>Current Rate</t>
  </si>
  <si>
    <t>Proposes at PH 5/8/20</t>
  </si>
  <si>
    <t>Post PH FY21 Rates</t>
  </si>
  <si>
    <t>Commonwealth FY21 Rate</t>
  </si>
  <si>
    <t>Proposed at PH on 5/8/20</t>
  </si>
  <si>
    <t>Unit Rate (post PH)</t>
  </si>
  <si>
    <t>101 CMR 424 Developmental and Support Services</t>
  </si>
  <si>
    <t>Fiscal Impact</t>
  </si>
  <si>
    <t>Dept</t>
  </si>
  <si>
    <t>Code</t>
  </si>
  <si>
    <t>Program</t>
  </si>
  <si>
    <t>FY19 Spend</t>
  </si>
  <si>
    <t>Units</t>
  </si>
  <si>
    <t>New Rate</t>
  </si>
  <si>
    <t>New Spend</t>
  </si>
  <si>
    <t>Variance</t>
  </si>
  <si>
    <t>MRC</t>
  </si>
  <si>
    <t>TAP</t>
  </si>
  <si>
    <t>DH Supp</t>
  </si>
  <si>
    <t>MRC Total</t>
  </si>
  <si>
    <t>MCB</t>
  </si>
  <si>
    <t>DC I</t>
  </si>
  <si>
    <t>DC II</t>
  </si>
  <si>
    <t>MCB Total</t>
  </si>
  <si>
    <t>DDS</t>
  </si>
  <si>
    <t>Corp Rep Payee</t>
  </si>
  <si>
    <t>DDS Total</t>
  </si>
  <si>
    <t xml:space="preserve">Current </t>
  </si>
  <si>
    <t>Change current vs post PH</t>
  </si>
  <si>
    <t>Average % of Change</t>
  </si>
  <si>
    <t>POST PH</t>
  </si>
  <si>
    <t>Present at PH</t>
  </si>
  <si>
    <t>Source:</t>
  </si>
  <si>
    <t>BLS / OES</t>
  </si>
  <si>
    <t>Common model titles (not all inclusive)</t>
  </si>
  <si>
    <t>Minimum Education and/or certification/Training/Experience</t>
  </si>
  <si>
    <t>Direct Care (hourly)</t>
  </si>
  <si>
    <t>Direct Care, Direct Care Blend, Non Specialized DC, Peer mentor, Family Specialist/ Partner</t>
  </si>
  <si>
    <t>High School diploma / GED / State Training</t>
  </si>
  <si>
    <t>Direct Care  (annual)</t>
  </si>
  <si>
    <t>Direct Care III (hourly)</t>
  </si>
  <si>
    <t>Direct Care Supervisor, Direct Care Bachelors</t>
  </si>
  <si>
    <t>Bachelors Level or 5+ years related experience</t>
  </si>
  <si>
    <t>Direct Care III (annual)</t>
  </si>
  <si>
    <t>Certified Nursing Assistant  (hourly)</t>
  </si>
  <si>
    <t>Completed a state-approved education program and must pass their state’s competency exam. </t>
  </si>
  <si>
    <t>Certified Nursing Assistant  (annual)</t>
  </si>
  <si>
    <t xml:space="preserve">Case / Social Worker (hourly) </t>
  </si>
  <si>
    <t>BA level social worker, LSW, BSW</t>
  </si>
  <si>
    <t>Bachelors Level or 8+ years related experience</t>
  </si>
  <si>
    <t>Case / Social Worker (annual)</t>
  </si>
  <si>
    <t>LDAC1</t>
  </si>
  <si>
    <t>Case Manager / Social Worker / Clinical w/o independent License (hourly)</t>
  </si>
  <si>
    <t>LDAC2,  LMSW, LCSW</t>
  </si>
  <si>
    <t>Masters Level</t>
  </si>
  <si>
    <t>Case Manager / Social Worker / Clinical w/o independent License</t>
  </si>
  <si>
    <t>Clinical without Independent Licensure</t>
  </si>
  <si>
    <t>Clinical w/ Independent licensure (hourly)</t>
  </si>
  <si>
    <t>LPHA, LICSW, LMHC, LBHA, BCBA</t>
  </si>
  <si>
    <t xml:space="preserve">Masters with Licensure in Related Discipline </t>
  </si>
  <si>
    <t>Clinical w/ Independent licensure (annual)</t>
  </si>
  <si>
    <t>Program Management (hourly)</t>
  </si>
  <si>
    <t>BA Level w/ 3+ years related work experience</t>
  </si>
  <si>
    <t>Program Management (annual)</t>
  </si>
  <si>
    <t>Masters with Licensure in Related Discipline and supervising/managerial related experience</t>
  </si>
  <si>
    <t>LPN (hourly)</t>
  </si>
  <si>
    <t>Complete a state approved nurse education program for licensed practical or licensed vocation nurse</t>
  </si>
  <si>
    <t>LPN (annual)</t>
  </si>
  <si>
    <t>Registerd Nurse (BA) (hourly)</t>
  </si>
  <si>
    <t>Minimum of an associates degree in nursing, a diploma from an approved nursing program, or a Bachelors of Science in Nursing</t>
  </si>
  <si>
    <t>Registered Nurse (BA) (annual)</t>
  </si>
  <si>
    <t>Registerd Nurse (MA / APRN) (hourly)</t>
  </si>
  <si>
    <t>Minimum of a Masters of Science in one of the APRN roles. Must be licensed</t>
  </si>
  <si>
    <t>Registered Nurse (MA / APRN) (annual)</t>
  </si>
  <si>
    <t>Admin Allocation</t>
  </si>
  <si>
    <t>C.257 Benchmark</t>
  </si>
  <si>
    <t>FY24</t>
  </si>
  <si>
    <t>2025Q1</t>
  </si>
  <si>
    <t>2025Q2</t>
  </si>
  <si>
    <t>2025Q3</t>
  </si>
  <si>
    <t>2025Q4</t>
  </si>
  <si>
    <t>MA EOHHS C.257 Benchmark</t>
  </si>
  <si>
    <t>floor</t>
  </si>
  <si>
    <t>ceiling</t>
  </si>
  <si>
    <t>average</t>
  </si>
  <si>
    <t>weighted average</t>
  </si>
  <si>
    <t>average incl. zeroes</t>
  </si>
  <si>
    <t>20E</t>
  </si>
  <si>
    <t>21E</t>
  </si>
  <si>
    <t>26E</t>
  </si>
  <si>
    <t>27E</t>
  </si>
  <si>
    <t>28E</t>
  </si>
  <si>
    <t>29E</t>
  </si>
  <si>
    <t>30E</t>
  </si>
  <si>
    <t>31E</t>
  </si>
  <si>
    <t>32E</t>
  </si>
  <si>
    <t>36E</t>
  </si>
  <si>
    <t>Clients and Caregivers Reimb./Stipends 203</t>
  </si>
  <si>
    <t>Subcontracted Direct Care 206</t>
  </si>
  <si>
    <t>Vehicle Expenses 208</t>
  </si>
  <si>
    <t>Vehicle Depreciation 208</t>
  </si>
  <si>
    <t>Incidental Medical /Medicine/Pharmacy 209</t>
  </si>
  <si>
    <t>Client Personal Allowances 211</t>
  </si>
  <si>
    <t>Provision Material Goods/Svs./Benefits 212</t>
  </si>
  <si>
    <t>Direct Client Wages 214</t>
  </si>
  <si>
    <t>Other Commercial Prod. &amp; Svs. 214</t>
  </si>
  <si>
    <t>Non Charitable Expenses</t>
  </si>
  <si>
    <t>Total Other Program Expense</t>
  </si>
  <si>
    <t>Adlib, Inc.</t>
  </si>
  <si>
    <t>Boston Center for Independent Living, Inc</t>
  </si>
  <si>
    <t>Cape Organization for the Rights of the Disabled, Inc.</t>
  </si>
  <si>
    <t>Center for Living &amp; Working, Inc.</t>
  </si>
  <si>
    <t>Easter Seals Massachusetts, Inc.</t>
  </si>
  <si>
    <t>Independence Associates, Inc.</t>
  </si>
  <si>
    <t>MetroWest Center for Independent Living</t>
  </si>
  <si>
    <t>Partners for Youth with Disabilities</t>
  </si>
  <si>
    <t>SOUTHEAST CENTER FOR INDEPENDENT LIVING, INC.</t>
  </si>
  <si>
    <t>Stavros Center for Independent Living</t>
  </si>
  <si>
    <t>Advocates, Inc.</t>
  </si>
  <si>
    <t>Alternatives Unlimited</t>
  </si>
  <si>
    <t>Amego Inc.</t>
  </si>
  <si>
    <t>American Training, Inc.</t>
  </si>
  <si>
    <t>Attleboro Enterprises, Inc.</t>
  </si>
  <si>
    <t>Baroco Corporation</t>
  </si>
  <si>
    <t>Barry L. Price Rehabilitation Center, Inc.</t>
  </si>
  <si>
    <t>Bay Cove Human Services, Inc.</t>
  </si>
  <si>
    <t>Behavioral Associates of Massachusetts, Inc.</t>
  </si>
  <si>
    <t>Berkshire County Arc, Inc.</t>
  </si>
  <si>
    <t>Berkshire Family And Individual Resources</t>
  </si>
  <si>
    <t>Better Community Living, Inc.</t>
  </si>
  <si>
    <t>Bridgewell</t>
  </si>
  <si>
    <t>Brockton Area Multi-Services, Inc.</t>
  </si>
  <si>
    <t>Capeabilities, INc.</t>
  </si>
  <si>
    <t>Cardinal Cushing Centers, Inc.</t>
  </si>
  <si>
    <t>Center of Hope Foundation, Inc.</t>
  </si>
  <si>
    <t>Charles River Association for Retarded Citizens, Inc.</t>
  </si>
  <si>
    <t>COASTAL CONNECTIONS INC</t>
  </si>
  <si>
    <t>COMMUNITAS, INC.</t>
  </si>
  <si>
    <t>Community Connections, Inc.</t>
  </si>
  <si>
    <t>Cooperative Production, Inc.</t>
  </si>
  <si>
    <t>Crystal Springs, Inc.</t>
  </si>
  <si>
    <t>Eliot Community Human Services, Inc.</t>
  </si>
  <si>
    <t>Fidelity House, Inc.</t>
  </si>
  <si>
    <t>FOR Community Services, Inc.</t>
  </si>
  <si>
    <t>Habilitation Assistance Corporation</t>
  </si>
  <si>
    <t>Horace Mann Educational Associates, Inc.</t>
  </si>
  <si>
    <t>House of Possibilities</t>
  </si>
  <si>
    <t>Justice Resource Institute, Inc.</t>
  </si>
  <si>
    <t>Kennedy-Donovan Center, Inc.</t>
  </si>
  <si>
    <t>LifeLinks, Inc</t>
  </si>
  <si>
    <t>LifeStream, Inc</t>
  </si>
  <si>
    <t>Massachusetts Association for the Blind, Inc</t>
  </si>
  <si>
    <t>May Institute, Inc.</t>
  </si>
  <si>
    <t>Minute Man Arc for Human Services, Inc.</t>
  </si>
  <si>
    <t>Nashoba Learning Group, Inc.</t>
  </si>
  <si>
    <t>New England Village</t>
  </si>
  <si>
    <t>North East Educational and Developmental Supports Center Inc</t>
  </si>
  <si>
    <t>Northeast Arc, Inc.</t>
  </si>
  <si>
    <t>Opportunities for Inclusion</t>
  </si>
  <si>
    <t>Opportunity Works, Inc.</t>
  </si>
  <si>
    <t>People Incorporated</t>
  </si>
  <si>
    <t>Preparatory Rehabilitiation for Individual Development and Employment, Inc.</t>
  </si>
  <si>
    <t>Riverside Industries, Inc.</t>
  </si>
  <si>
    <t>Road to Responsibility, Inc</t>
  </si>
  <si>
    <t>Seven Hills Foundation and Affiliates</t>
  </si>
  <si>
    <t>Shore Educational Collaborative</t>
  </si>
  <si>
    <t>South Norfolk County Association for Retarded Citizens, Inc.</t>
  </si>
  <si>
    <t>South Worcester County Rehabilitation Center, Inc.</t>
  </si>
  <si>
    <t>The Arc of Bristol County, Inc.</t>
  </si>
  <si>
    <t>The Arc of Opportunity in North Central Massachusetts, Inc.</t>
  </si>
  <si>
    <t>The Arc of the South Shore</t>
  </si>
  <si>
    <t>Toward Independent Living and Learning, Inc.</t>
  </si>
  <si>
    <t>United Cerebral Palsy of MetroBoston, Inc.</t>
  </si>
  <si>
    <t>Viability, Inc.</t>
  </si>
  <si>
    <t>Vinfen Corporation</t>
  </si>
  <si>
    <t>Walnut Street Center, Inc.</t>
  </si>
  <si>
    <t>Waltham Committee, Inc. dba WCI</t>
  </si>
  <si>
    <t>WORK, Inc</t>
  </si>
  <si>
    <t>Beta Community Services, Inc.</t>
  </si>
  <si>
    <t>ServiceNet, Inc.</t>
  </si>
  <si>
    <t>Total Occupancy
per FTE</t>
  </si>
  <si>
    <t>Direct Care Consultant 201
per FTE</t>
  </si>
  <si>
    <t/>
  </si>
  <si>
    <t>GROW Associates, Inc.</t>
  </si>
  <si>
    <t>Latham Centers, Inc.</t>
  </si>
  <si>
    <t>NuPath, Inc</t>
  </si>
  <si>
    <t>-</t>
  </si>
  <si>
    <t>Temporary Help 202
per FTE</t>
  </si>
  <si>
    <t>Clients and Caregivers Reimb./Stipends 203
per FTE</t>
  </si>
  <si>
    <t>Subcontracted Direct Care 206
per FTE</t>
  </si>
  <si>
    <t>Staff Training 204
per FTE</t>
  </si>
  <si>
    <t>Staff Mileage / Travel 205
per FTE</t>
  </si>
  <si>
    <t>Meals 207
per FTE</t>
  </si>
  <si>
    <t>Client Transportation 208
per FTE</t>
  </si>
  <si>
    <t>Vehicle Expenses 208
per FTE</t>
  </si>
  <si>
    <t>Vehicle Depreciation 208
per FTE</t>
  </si>
  <si>
    <t>Incidental Medical /Medicine/Pharmacy 209
per FTE</t>
  </si>
  <si>
    <t>Client Personal Allowances 211
per FTE</t>
  </si>
  <si>
    <t>Provision Material Goods/Svs./Benefits 212
per FTE</t>
  </si>
  <si>
    <t>Direct Client Wages 214
per FTE</t>
  </si>
  <si>
    <t>Other Commercial Prod. &amp; Svs. 214
per FTE</t>
  </si>
  <si>
    <t>Program Supplies &amp; Materials 215
per FTE</t>
  </si>
  <si>
    <t>Non Charitable Expenses
per FTE</t>
  </si>
  <si>
    <t>Other Expense
per FTE</t>
  </si>
  <si>
    <t>Total Other Program Expense
per FTE</t>
  </si>
  <si>
    <t>total</t>
  </si>
  <si>
    <t>total FTE</t>
  </si>
  <si>
    <t>wtg avg</t>
  </si>
  <si>
    <t>FY23 Rates</t>
  </si>
  <si>
    <t>FY25</t>
  </si>
  <si>
    <t>July 1, 2022 - June 30, 2024</t>
  </si>
  <si>
    <t>CAF rate</t>
  </si>
  <si>
    <t>Base FY22Q4-Prospective 7/1/22-6/30/24</t>
  </si>
  <si>
    <t>BLS Occupational Code(s)</t>
  </si>
  <si>
    <t>31-1131</t>
  </si>
  <si>
    <t>21-1021, 21-1099</t>
  </si>
  <si>
    <t>29-2061</t>
  </si>
  <si>
    <t>Dietician / Nutritionist (hourly)</t>
  </si>
  <si>
    <t xml:space="preserve">Bachelors Level </t>
  </si>
  <si>
    <t>29-1031</t>
  </si>
  <si>
    <t>Dietician / Nutritionist (annual)</t>
  </si>
  <si>
    <t xml:space="preserve">Program manager, Program management, </t>
  </si>
  <si>
    <t>11-9151</t>
  </si>
  <si>
    <t>Program director</t>
  </si>
  <si>
    <t>Occupational Therapists</t>
  </si>
  <si>
    <t>Physical Therapist (hourly)</t>
  </si>
  <si>
    <t>Physical Therapists</t>
  </si>
  <si>
    <t>29-1129, 31-2021, 29-1123  (20%/20%/60%)</t>
  </si>
  <si>
    <t>Physical Therapist (annual)</t>
  </si>
  <si>
    <t>Clinical Manager / Psychologists (hourly)</t>
  </si>
  <si>
    <t>Clinical Manager /  Psychologists  (annual)</t>
  </si>
  <si>
    <t>29-1141</t>
  </si>
  <si>
    <t>29-1171</t>
  </si>
  <si>
    <t>Medical Director</t>
  </si>
  <si>
    <t>May 2020 BLS benchmark (most current at time of review)</t>
  </si>
  <si>
    <t>FY20 UFR - line 17E Wtg Avg per FTE</t>
  </si>
  <si>
    <t>Current Rate in 101 CMR 424</t>
  </si>
  <si>
    <t>Rate</t>
  </si>
  <si>
    <t>Day Hab Supp</t>
  </si>
  <si>
    <t>Corp Rep Payee (mod)</t>
  </si>
  <si>
    <t>Corp Rep Payee (high)</t>
  </si>
  <si>
    <t>53 Percentile</t>
  </si>
  <si>
    <r>
      <rPr>
        <b/>
        <sz val="20"/>
        <color rgb="FFFF0000"/>
        <rFont val="Calibri"/>
        <family val="2"/>
        <scheme val="minor"/>
      </rPr>
      <t>**PLEASE SEE NOTE BELOW</t>
    </r>
    <r>
      <rPr>
        <sz val="20"/>
        <color theme="1"/>
        <rFont val="Calibri"/>
        <family val="2"/>
        <scheme val="minor"/>
      </rPr>
      <t xml:space="preserve">
21-1093, 31-1120, 31-2022, 31-9099</t>
    </r>
  </si>
  <si>
    <t>21-1094, 21-1015, 21-1018, 21-1023, 39-1022</t>
  </si>
  <si>
    <t>Developmental Specialist,  Triage Specialist, Medical Assistant</t>
  </si>
  <si>
    <t>21-1021, 21-1019, 21-1022, 21-1029</t>
  </si>
  <si>
    <t>Assistant Manager</t>
  </si>
  <si>
    <t>19-3033, 21-1021, 21-1022, 19-3034</t>
  </si>
  <si>
    <t>Occupational Therapist (hourly) *</t>
  </si>
  <si>
    <r>
      <rPr>
        <b/>
        <sz val="20"/>
        <color rgb="FFFF0000"/>
        <rFont val="Calibri"/>
        <family val="2"/>
        <scheme val="minor"/>
      </rPr>
      <t>*PLEASE SEE NOTE BELOW</t>
    </r>
    <r>
      <rPr>
        <sz val="20"/>
        <color theme="1"/>
        <rFont val="Calibri"/>
        <family val="2"/>
        <scheme val="minor"/>
      </rPr>
      <t xml:space="preserve">
29-1129, 31-2011, 29-1122 (25%/25%/50%)</t>
    </r>
  </si>
  <si>
    <t>Occupational Therapist (annual) *</t>
  </si>
  <si>
    <t>Clinical Manager, Clinical Director</t>
  </si>
  <si>
    <t>19-3033, 19-3034</t>
  </si>
  <si>
    <t>Speech Language Pathologists (hourly) *</t>
  </si>
  <si>
    <r>
      <rPr>
        <b/>
        <sz val="20"/>
        <color rgb="FFFF0000"/>
        <rFont val="Calibri"/>
        <family val="2"/>
        <scheme val="minor"/>
      </rPr>
      <t>*PLEASE SEE NOTE BELOW</t>
    </r>
    <r>
      <rPr>
        <sz val="20"/>
        <color theme="1"/>
        <rFont val="Calibri"/>
        <family val="2"/>
        <scheme val="minor"/>
      </rPr>
      <t xml:space="preserve">
29-1129, 29-1127</t>
    </r>
  </si>
  <si>
    <t>Speech Language Pathologists (annual) *</t>
  </si>
  <si>
    <r>
      <t xml:space="preserve">Clerical, Support &amp; Direct Care Relief Staff are benched to Direct Care </t>
    </r>
    <r>
      <rPr>
        <b/>
        <i/>
        <sz val="20"/>
        <color theme="1"/>
        <rFont val="Calibri"/>
        <family val="2"/>
        <scheme val="minor"/>
      </rPr>
      <t>**</t>
    </r>
  </si>
  <si>
    <t xml:space="preserve">Tax and Fringe =  </t>
  </si>
  <si>
    <t xml:space="preserve">Benchmarked to FY24 Commonwealth (office of the Comptroller) T&amp;F rate, less </t>
  </si>
  <si>
    <t xml:space="preserve">Terminal leave, and  retirement.  Does include Paid Family Medical Leave tax.
Includes and additional 2% to be used at providers descretion for retirement and/or other benefits
</t>
  </si>
  <si>
    <t>Misc. BLS benchmarks</t>
  </si>
  <si>
    <t>Psychiatrist *</t>
  </si>
  <si>
    <t>M2021 BLS  NAICS 623200 (Nat'l)   Intellectual and Developmental Disability,   Residential, Mental Health, and Substance Abuse Facilities</t>
  </si>
  <si>
    <t>M2022 BLS  (29-1222 Physicians) National Annual Mean</t>
  </si>
  <si>
    <t>Physician Assistants</t>
  </si>
  <si>
    <t>M2022 BLS  Occ Code 29-1071</t>
  </si>
  <si>
    <t>Food Service I</t>
  </si>
  <si>
    <t>Food Service II</t>
  </si>
  <si>
    <t>Average of benchmarks Direct Care and Direct Care III</t>
  </si>
  <si>
    <t>Food Service III</t>
  </si>
  <si>
    <t>Benchmarked to Direct Care III</t>
  </si>
  <si>
    <t>Maintenence I</t>
  </si>
  <si>
    <t>M2022 BLS  Occ Code 37-0000</t>
  </si>
  <si>
    <t>Maintenence II</t>
  </si>
  <si>
    <t>M2022 BLS  Occ Code 49-9099</t>
  </si>
  <si>
    <t>Maintenence III</t>
  </si>
  <si>
    <t>M2022 BLS  Occ Code 49-0000 and 49-9071 (average)</t>
  </si>
  <si>
    <t>Important Notes</t>
  </si>
  <si>
    <t>*</t>
  </si>
  <si>
    <t>Figures with a single asterisk utilize the May 2021 BLS / OEWS information at 53rd percentile because the exact same information for May 2022 indicates a decrease at the 53rd percentile</t>
  </si>
  <si>
    <t>**</t>
  </si>
  <si>
    <t>Figures with a double asterisk will use a $20 per hr benchmark because the exact same information for May 2022 indicates a decrease at the 53rd percentile from the prior rate of $19 per hour.  This salary will remain constant until such time that the BLS / OEWS data exceeds this benchmark</t>
  </si>
  <si>
    <t>S&amp;P Global Market Intelligence, Fall 2023 Forecast</t>
  </si>
  <si>
    <t>jan-march</t>
  </si>
  <si>
    <t>april -june</t>
  </si>
  <si>
    <t>july-sep</t>
  </si>
  <si>
    <t>oct-dec</t>
  </si>
  <si>
    <t>FY26</t>
  </si>
  <si>
    <t>FY27</t>
  </si>
  <si>
    <t>2026Q1</t>
  </si>
  <si>
    <t>2026Q2</t>
  </si>
  <si>
    <t>2026Q3</t>
  </si>
  <si>
    <t>2026Q4</t>
  </si>
  <si>
    <t>2027Q1</t>
  </si>
  <si>
    <t>2027Q2</t>
  </si>
  <si>
    <t>2027Q3</t>
  </si>
  <si>
    <t>2027Q4</t>
  </si>
  <si>
    <t>2028Q1</t>
  </si>
  <si>
    <t>2028Q2</t>
  </si>
  <si>
    <t>2028Q3</t>
  </si>
  <si>
    <t>2028Q4</t>
  </si>
  <si>
    <t>2029Q1</t>
  </si>
  <si>
    <t>2029Q2</t>
  </si>
  <si>
    <t>2029Q3</t>
  </si>
  <si>
    <t>2029Q4</t>
  </si>
  <si>
    <t>Assumption for Rate Reviews that are to be promulgated July 1, 2024</t>
  </si>
  <si>
    <t>FY24Q4</t>
  </si>
  <si>
    <t>C.257 Benchmark using FY22 MA Comptroller information (less MA Retirement and Terminal Leave)</t>
  </si>
  <si>
    <t>BLS Median benchmark 2022 53%</t>
  </si>
  <si>
    <t>Effecttive 7/1/22- 6/30/24</t>
  </si>
  <si>
    <t>FY20 UFR plus CAF (UFR calcs to $3,015)</t>
  </si>
  <si>
    <t>May 2022 BLS benchmark 53%</t>
  </si>
  <si>
    <t>FY20 UFR Wtg Avg per client plus CAF (FY22 UFR is $0.84)</t>
  </si>
  <si>
    <t>Base FY24Q4-Prospective 7/1/22-6/30/24</t>
  </si>
  <si>
    <t xml:space="preserve">C.257 Benchmark using FY22 MA Comptroller information (less MA Retirement and Terminal Leave) </t>
  </si>
  <si>
    <t>Holidays (11 Days)</t>
  </si>
  <si>
    <t>Northeast Indpendent Living Program Inc</t>
  </si>
  <si>
    <t>Independent Living Center of the North Shore and  Cape Ann, Inc.</t>
  </si>
  <si>
    <r>
      <t>FY20 UFR - Wtg Avg</t>
    </r>
    <r>
      <rPr>
        <sz val="9"/>
        <rFont val="Calibri"/>
        <family val="2"/>
      </rPr>
      <t xml:space="preserve"> (Lines: 18E, 19E, 22E - 25E, 33E, 34E, 42E- 44E &amp; 48E)</t>
    </r>
    <r>
      <rPr>
        <sz val="10"/>
        <rFont val="Calibri"/>
        <family val="2"/>
      </rPr>
      <t>+2.31% CAF</t>
    </r>
  </si>
  <si>
    <t>FY23 Spend</t>
  </si>
  <si>
    <t>fiscal_year</t>
  </si>
  <si>
    <t>cabinet</t>
  </si>
  <si>
    <t>cabinet_name</t>
  </si>
  <si>
    <t>object</t>
  </si>
  <si>
    <t>department</t>
  </si>
  <si>
    <t>department_name</t>
  </si>
  <si>
    <t>activity</t>
  </si>
  <si>
    <t>activity_name</t>
  </si>
  <si>
    <t>vendor_customer_code</t>
  </si>
  <si>
    <t>legal_name</t>
  </si>
  <si>
    <t>tin</t>
  </si>
  <si>
    <t>SumOfposting_line_amount</t>
  </si>
  <si>
    <t>45</t>
  </si>
  <si>
    <t>EXECUTIVE OFFICE OF HEALTH &amp; HUMAN SERVICES</t>
  </si>
  <si>
    <t>M03</t>
  </si>
  <si>
    <t>MASS COMMISSION FOR THE BLIND</t>
  </si>
  <si>
    <t>2128</t>
  </si>
  <si>
    <t>Day Habilitation Supplements</t>
  </si>
  <si>
    <t>VC6000230398</t>
  </si>
  <si>
    <t>WORK COMMUNITY INDEPENDENCE INC</t>
  </si>
  <si>
    <t>237427897</t>
  </si>
  <si>
    <t>VC6000163831</t>
  </si>
  <si>
    <t>COOPERATIVE PRODUCTION INC</t>
  </si>
  <si>
    <t>042588140</t>
  </si>
  <si>
    <t>VC6000192607</t>
  </si>
  <si>
    <t>NEW ENGLAND VILLAGES INC</t>
  </si>
  <si>
    <t>046144180</t>
  </si>
  <si>
    <t>VC6000165702</t>
  </si>
  <si>
    <t>TOWARD INDEPENDENT LIVING &amp;</t>
  </si>
  <si>
    <t>042672688</t>
  </si>
  <si>
    <t>VC6000174357</t>
  </si>
  <si>
    <t>ROAD TO RESPONSIBILITY INC</t>
  </si>
  <si>
    <t>043035105</t>
  </si>
  <si>
    <t>VC6000230419</t>
  </si>
  <si>
    <t>ADVOCATES INC</t>
  </si>
  <si>
    <t>237451423</t>
  </si>
  <si>
    <t>VC6000192523</t>
  </si>
  <si>
    <t>INCOMPASS HUMAN SERVICES</t>
  </si>
  <si>
    <t>046111877</t>
  </si>
  <si>
    <t>VC6000169036</t>
  </si>
  <si>
    <t>HABILITATION ASSIST CORP</t>
  </si>
  <si>
    <t>042797974</t>
  </si>
  <si>
    <t>VC6000170681</t>
  </si>
  <si>
    <t>COMMUNITY CONNECTIONS INC</t>
  </si>
  <si>
    <t>042871024</t>
  </si>
  <si>
    <t>VC0000408166</t>
  </si>
  <si>
    <t>TRANSITIONS CENTERS INC</t>
  </si>
  <si>
    <t>412275864</t>
  </si>
  <si>
    <t>VC6000160033</t>
  </si>
  <si>
    <t>CHARLES RIVER ASSOCIATION FOR</t>
  </si>
  <si>
    <t>042393108</t>
  </si>
  <si>
    <t>VC6000164683</t>
  </si>
  <si>
    <t>BARRY L PRICE REHAB</t>
  </si>
  <si>
    <t>042625859</t>
  </si>
  <si>
    <t>2128 Total</t>
  </si>
  <si>
    <t>M3M</t>
  </si>
  <si>
    <t>MASS REHABILITATION COMMISSION</t>
  </si>
  <si>
    <t>2222</t>
  </si>
  <si>
    <t>Transitional to Adult Hood</t>
  </si>
  <si>
    <t>VC6000227256</t>
  </si>
  <si>
    <t>PARTNERS FOR YOUTH WITH</t>
  </si>
  <si>
    <t>222627798</t>
  </si>
  <si>
    <t>VC6000163426</t>
  </si>
  <si>
    <t>CENTER FOR LIVING &amp; WORKING INC</t>
  </si>
  <si>
    <t>042564426</t>
  </si>
  <si>
    <t>VC6000157011</t>
  </si>
  <si>
    <t>EASTER SEALS MASSACHUSETTS</t>
  </si>
  <si>
    <t>042103867</t>
  </si>
  <si>
    <t>VC6000166457</t>
  </si>
  <si>
    <t>INDEPENDENCE ASSOCIATES INC</t>
  </si>
  <si>
    <t>042701621</t>
  </si>
  <si>
    <t>VC6000172116</t>
  </si>
  <si>
    <t>SOUTHEAST CENTER FOR</t>
  </si>
  <si>
    <t>042939676</t>
  </si>
  <si>
    <t>VC6000248260</t>
  </si>
  <si>
    <t>STAVROS CENTER FOR INDEPENDENT</t>
  </si>
  <si>
    <t>510172014</t>
  </si>
  <si>
    <t>VC6000172466</t>
  </si>
  <si>
    <t>METROWEST CNTR FOR INDEPENDENT</t>
  </si>
  <si>
    <t>042955399</t>
  </si>
  <si>
    <t>VC6000227087</t>
  </si>
  <si>
    <t>ADLIB INC</t>
  </si>
  <si>
    <t>222533311</t>
  </si>
  <si>
    <t>VC6000166459</t>
  </si>
  <si>
    <t>THE NORTHEAST INDEPENDENT</t>
  </si>
  <si>
    <t>042701631</t>
  </si>
  <si>
    <t>VC6000171231</t>
  </si>
  <si>
    <t>CAPE ORGANIZATON FOR RIGHTS OF</t>
  </si>
  <si>
    <t>042901347</t>
  </si>
  <si>
    <t>VC6000163044</t>
  </si>
  <si>
    <t>BOSTON CTR FOR INDEP LIV</t>
  </si>
  <si>
    <t>042546595</t>
  </si>
  <si>
    <t>VC6000172361</t>
  </si>
  <si>
    <t>DISABILITY RESOURCE CENTER INC</t>
  </si>
  <si>
    <t>042949473</t>
  </si>
  <si>
    <t>2222 Total</t>
  </si>
  <si>
    <t>DMR</t>
  </si>
  <si>
    <t>DEPARTMENT OF DEVELOPMENTAL SERVICES</t>
  </si>
  <si>
    <t>3274</t>
  </si>
  <si>
    <t>CORPORATE REP PAYEE</t>
  </si>
  <si>
    <t>VC6000158324</t>
  </si>
  <si>
    <t>THE ARC OF OPPORTUNITY IN NO. CENT. MASS</t>
  </si>
  <si>
    <t>042226199</t>
  </si>
  <si>
    <t>VC6000158956</t>
  </si>
  <si>
    <t>THE ARC OF BRISTOL COUNTY</t>
  </si>
  <si>
    <t>042281165</t>
  </si>
  <si>
    <t>VC6000163563</t>
  </si>
  <si>
    <t>BETA COMMUNITY PARTNERSHIPS, INC.</t>
  </si>
  <si>
    <t>042574795</t>
  </si>
  <si>
    <t>VC6000176767</t>
  </si>
  <si>
    <t>SEVEN HILLS COMM SVS INC</t>
  </si>
  <si>
    <t>043125422</t>
  </si>
  <si>
    <t>VC6000162622</t>
  </si>
  <si>
    <t>SERVICENET INC</t>
  </si>
  <si>
    <t>042526194</t>
  </si>
  <si>
    <t>3274 Total</t>
  </si>
  <si>
    <t>3285</t>
  </si>
  <si>
    <t>DAY HABILITATION SUPPLEMENT</t>
  </si>
  <si>
    <t>VC6000169186</t>
  </si>
  <si>
    <t>BAROCO CORPORATION</t>
  </si>
  <si>
    <t>042803483</t>
  </si>
  <si>
    <t>VC6000158859</t>
  </si>
  <si>
    <t>SEVEN HILLS ASPIRE, INC.</t>
  </si>
  <si>
    <t>042274992</t>
  </si>
  <si>
    <t>MM3</t>
  </si>
  <si>
    <t>VC0000568727</t>
  </si>
  <si>
    <t>NASHOBA LEARNING GROUP INC</t>
  </si>
  <si>
    <t>010672424</t>
  </si>
  <si>
    <t>VC6000159288</t>
  </si>
  <si>
    <t>CENTER OF HOPE FOUNDATION, INCORPORATED</t>
  </si>
  <si>
    <t>042311571</t>
  </si>
  <si>
    <t>Individualized Staffing  Supports</t>
  </si>
  <si>
    <t>VC6000160726</t>
  </si>
  <si>
    <t>PEOPLE INCORPORATED</t>
  </si>
  <si>
    <t>042447216</t>
  </si>
  <si>
    <t>VC6000164821</t>
  </si>
  <si>
    <t>VINFEN CORPORATION</t>
  </si>
  <si>
    <t>042632219</t>
  </si>
  <si>
    <t>VC6000163361</t>
  </si>
  <si>
    <t>BROCKTON AREA MULTI-SERVS INC</t>
  </si>
  <si>
    <t>042562377</t>
  </si>
  <si>
    <t>VC6000163824</t>
  </si>
  <si>
    <t>OPEN SKY COMMUNITY SERVICES INC</t>
  </si>
  <si>
    <t>042587863</t>
  </si>
  <si>
    <t>VC6000161602</t>
  </si>
  <si>
    <t>LIFE SKILLS INC</t>
  </si>
  <si>
    <t>042483176</t>
  </si>
  <si>
    <t>VC0000455113</t>
  </si>
  <si>
    <t>HOUSE OF POSSIBILITIES INC</t>
  </si>
  <si>
    <t>134246859</t>
  </si>
  <si>
    <t>VC6000159109</t>
  </si>
  <si>
    <t>HORACE MANN EDUCATIONAL</t>
  </si>
  <si>
    <t>042300014</t>
  </si>
  <si>
    <t>VC6000165697</t>
  </si>
  <si>
    <t>UNITED CEREBAL PALSEY ASSOC OF METROBOST</t>
  </si>
  <si>
    <t>042672599</t>
  </si>
  <si>
    <t>VC6000230326</t>
  </si>
  <si>
    <t>OPPORTUNITY WORKS INC</t>
  </si>
  <si>
    <t>237364943</t>
  </si>
  <si>
    <t>VC6000171482</t>
  </si>
  <si>
    <t>BEHAVIORAL ASSOCIATES OF</t>
  </si>
  <si>
    <t>042912574</t>
  </si>
  <si>
    <t>VC6000162473</t>
  </si>
  <si>
    <t>KENNEDY-DONOVAN CENTER INC</t>
  </si>
  <si>
    <t>042519028</t>
  </si>
  <si>
    <t>VC6000180596</t>
  </si>
  <si>
    <t>BERKSHIRE FAMILY AND</t>
  </si>
  <si>
    <t>043246975</t>
  </si>
  <si>
    <t>VC0000720344</t>
  </si>
  <si>
    <t>THE NORTH EAST EDUCATIONAL DEVELOPMENTAL</t>
  </si>
  <si>
    <t>460759051</t>
  </si>
  <si>
    <t>VC6000157246</t>
  </si>
  <si>
    <t>CARDINAL CUSHING CENTERS INC</t>
  </si>
  <si>
    <t>042104871</t>
  </si>
  <si>
    <t>VC6000162625</t>
  </si>
  <si>
    <t>JUSTICE RESOURCE INSTITUTE INC</t>
  </si>
  <si>
    <t>042526357</t>
  </si>
  <si>
    <t>VC6000160746</t>
  </si>
  <si>
    <t>PREPARATORY REHABFOR IND DEV A</t>
  </si>
  <si>
    <t>042448196</t>
  </si>
  <si>
    <t>VC6000230109</t>
  </si>
  <si>
    <t>AMEGO INC</t>
  </si>
  <si>
    <t>237131690</t>
  </si>
  <si>
    <t>VC6000192676</t>
  </si>
  <si>
    <t>SUNSHINE VILLAGE, INC.</t>
  </si>
  <si>
    <t>046190469</t>
  </si>
  <si>
    <t>VC6000160603</t>
  </si>
  <si>
    <t>OPPORTUNITIES FOR INCLUSION</t>
  </si>
  <si>
    <t>042441728</t>
  </si>
  <si>
    <t>VC6000163957</t>
  </si>
  <si>
    <t>VENTURE COMMUNITY SERVICES, INC</t>
  </si>
  <si>
    <t>042593315</t>
  </si>
  <si>
    <t>VC6000248268</t>
  </si>
  <si>
    <t>VIABILITY INC</t>
  </si>
  <si>
    <t>510178661</t>
  </si>
  <si>
    <t>VC0000407324</t>
  </si>
  <si>
    <t>262443444</t>
  </si>
  <si>
    <t>VC6000160529</t>
  </si>
  <si>
    <t>RIVERSIDE INDUSTRIES INC</t>
  </si>
  <si>
    <t>042438444</t>
  </si>
  <si>
    <t>VC6000167658</t>
  </si>
  <si>
    <t>LIFESTREAM INCORPORATED</t>
  </si>
  <si>
    <t>042743314</t>
  </si>
  <si>
    <t>VC6000158475</t>
  </si>
  <si>
    <t>042239964</t>
  </si>
  <si>
    <t>VC6000227047</t>
  </si>
  <si>
    <t>LIFEWORKS INC</t>
  </si>
  <si>
    <t>222512887</t>
  </si>
  <si>
    <t>VC6000168199</t>
  </si>
  <si>
    <t>CRYSTAL SPRINGS, INC.</t>
  </si>
  <si>
    <t>042764196</t>
  </si>
  <si>
    <t>VC6000159137</t>
  </si>
  <si>
    <t>THE ARC OF THE SOUTH SHORE, INC.</t>
  </si>
  <si>
    <t>042302069</t>
  </si>
  <si>
    <t>VC6000162018</t>
  </si>
  <si>
    <t>FIDELITY HOUSE INC</t>
  </si>
  <si>
    <t>042499679</t>
  </si>
  <si>
    <t>VC6000165472</t>
  </si>
  <si>
    <t>ATTLEBORO ENTERPRISES INC</t>
  </si>
  <si>
    <t>042660632</t>
  </si>
  <si>
    <t>VC6000160849</t>
  </si>
  <si>
    <t>CAPEABILITIES</t>
  </si>
  <si>
    <t>042453166</t>
  </si>
  <si>
    <t>VC6000158767</t>
  </si>
  <si>
    <t>MINUTE MAN ARC FOR HUMAN</t>
  </si>
  <si>
    <t>042269230</t>
  </si>
  <si>
    <t>VC6000158245</t>
  </si>
  <si>
    <t>BERKSHIRE COUNTY ARC INC</t>
  </si>
  <si>
    <t>042218928</t>
  </si>
  <si>
    <t>VC6000165526</t>
  </si>
  <si>
    <t>AMERICAN TRAINING INC</t>
  </si>
  <si>
    <t>042662986</t>
  </si>
  <si>
    <t>VC6000230082</t>
  </si>
  <si>
    <t>WORK INC</t>
  </si>
  <si>
    <t>237100726</t>
  </si>
  <si>
    <t>VC6000163588</t>
  </si>
  <si>
    <t>SHORE EDUC COLLABORATIVE</t>
  </si>
  <si>
    <t>042576002</t>
  </si>
  <si>
    <t>VC6000160568</t>
  </si>
  <si>
    <t>NU PATH, INC</t>
  </si>
  <si>
    <t>042440272</t>
  </si>
  <si>
    <t>VC6000158389</t>
  </si>
  <si>
    <t>NORTHEAST ARC, INC.</t>
  </si>
  <si>
    <t>042232416</t>
  </si>
  <si>
    <t>VC6000179207</t>
  </si>
  <si>
    <t>KIDS ARE PEOPLE ELEMENTARY</t>
  </si>
  <si>
    <t>043201225</t>
  </si>
  <si>
    <t>VC0001087763</t>
  </si>
  <si>
    <t>MOVING FORWARD INCORPORATED</t>
  </si>
  <si>
    <t>833329208</t>
  </si>
  <si>
    <t>VC6000162461</t>
  </si>
  <si>
    <t>BAY COVE HUMAN SERVICES INC</t>
  </si>
  <si>
    <t>042518575</t>
  </si>
  <si>
    <t>VC6000157235</t>
  </si>
  <si>
    <t>THE GUILD FOR HUMAN SERVICES INC</t>
  </si>
  <si>
    <t>042104849</t>
  </si>
  <si>
    <t>VC6000158035</t>
  </si>
  <si>
    <t>THE MAY INSTITUTE INC</t>
  </si>
  <si>
    <t>042197449</t>
  </si>
  <si>
    <t>VC6000159058</t>
  </si>
  <si>
    <t>BRIDGEWELL INC</t>
  </si>
  <si>
    <t>042296940</t>
  </si>
  <si>
    <t>VC6000162381</t>
  </si>
  <si>
    <t>WALNUT STREET CENTER</t>
  </si>
  <si>
    <t>042513725</t>
  </si>
  <si>
    <t>3285 Total</t>
  </si>
  <si>
    <t>Sum of SumOfposting_line_amount</t>
  </si>
  <si>
    <t>Row Labels</t>
  </si>
  <si>
    <t>(blank)</t>
  </si>
  <si>
    <t>Grand Total</t>
  </si>
  <si>
    <t>Remote Supports and Monitoring - A</t>
  </si>
  <si>
    <t>Remote Supports and Monitoring - B</t>
  </si>
  <si>
    <t>Remote Supports and Monitoring - C</t>
  </si>
  <si>
    <t>For up to 15 hours of monitoring per week per person</t>
  </si>
  <si>
    <t>For up to 16-25 hours of monitoring per week per person</t>
  </si>
  <si>
    <t>For OVER 25 hours of monitoring per week per person</t>
  </si>
  <si>
    <t>Service Unit: Per Enrolled Per Day</t>
  </si>
  <si>
    <t>Title</t>
  </si>
  <si>
    <t>Total Staffing</t>
  </si>
  <si>
    <t>Total Salary</t>
  </si>
  <si>
    <t>Non-Salary Expenses</t>
  </si>
  <si>
    <t>Total Non-Salary</t>
  </si>
  <si>
    <t>Total Expenses</t>
  </si>
  <si>
    <t>Daily Rate</t>
  </si>
  <si>
    <t>Unit</t>
  </si>
  <si>
    <t>Remote Supports and Monitoring</t>
  </si>
  <si>
    <t>Level</t>
  </si>
  <si>
    <t>A</t>
  </si>
  <si>
    <t>B</t>
  </si>
  <si>
    <t>C</t>
  </si>
  <si>
    <t>Daily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</si>
</sst>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0.000"/>
    <numFmt numFmtId="168" formatCode="\$#,##0"/>
    <numFmt numFmtId="169" formatCode="&quot;$&quot;#,##0.0000_);\(&quot;$&quot;#,##0.0000\)"/>
    <numFmt numFmtId="170" formatCode="0.00000"/>
    <numFmt numFmtId="171" formatCode="0.0000"/>
    <numFmt numFmtId="172" formatCode="_(* #,##0_);_(* \(#,##0\);_(* &quot;-&quot;??_);_(@_)"/>
    <numFmt numFmtId="173" formatCode="[$-409]mmmm\ d\,\ yyyy;@"/>
    <numFmt numFmtId="174" formatCode="0.0"/>
    <numFmt numFmtId="175" formatCode="#,##0.0"/>
  </numFmts>
  <fonts count="97">
    <font>
      <sz val="11"/>
      <color theme="1"/>
      <name val="Calibri"/>
      <family val="2"/>
      <scheme val="minor"/>
    </font>
    <font>
      <sz val="11"/>
      <color theme="1"/>
      <name val="Calibri"/>
      <family val="2"/>
      <scheme val="minor"/>
    </font>
    <font>
      <b/>
      <sz val="14"/>
      <color rgb="FF7030A0"/>
      <name val="Calibri"/>
      <family val="2"/>
    </font>
    <font>
      <b/>
      <sz val="11"/>
      <color rgb="FF7030A0"/>
      <name val="Calibri"/>
      <family val="2"/>
    </font>
    <font>
      <sz val="11"/>
      <name val="Calibri"/>
      <family val="2"/>
      <scheme val="minor"/>
    </font>
    <font>
      <b/>
      <sz val="11"/>
      <name val="Calibri"/>
      <family val="2"/>
      <scheme val="minor"/>
    </font>
    <font>
      <sz val="10"/>
      <name val="Arial"/>
      <family val="2"/>
    </font>
    <font>
      <b/>
      <sz val="14"/>
      <name val="Arial"/>
      <family val="2"/>
    </font>
    <font>
      <b/>
      <sz val="12"/>
      <name val="Arial"/>
      <family val="2"/>
    </font>
    <font>
      <b/>
      <sz val="10"/>
      <name val="Arial"/>
      <family val="2"/>
    </font>
    <font>
      <b/>
      <sz val="11"/>
      <name val="Arial"/>
      <family val="2"/>
    </font>
    <font>
      <sz val="10"/>
      <color theme="0"/>
      <name val="Arial"/>
      <family val="2"/>
    </font>
    <font>
      <b/>
      <sz val="10"/>
      <color rgb="FFFF0000"/>
      <name val="Arial"/>
      <family val="2"/>
    </font>
    <font>
      <sz val="10"/>
      <color rgb="FFFF0000"/>
      <name val="Arial"/>
      <family val="2"/>
    </font>
    <font>
      <b/>
      <u/>
      <sz val="10"/>
      <name val="Arial"/>
      <family val="2"/>
    </font>
    <font>
      <b/>
      <sz val="9"/>
      <name val="Calibri"/>
      <family val="2"/>
    </font>
    <font>
      <sz val="9"/>
      <name val="Calibri"/>
      <family val="2"/>
    </font>
    <font>
      <sz val="10"/>
      <color theme="1"/>
      <name val="Tahoma"/>
      <family val="2"/>
    </font>
    <font>
      <sz val="11"/>
      <name val="Arial"/>
      <family val="2"/>
    </font>
    <font>
      <sz val="11"/>
      <color theme="1"/>
      <name val="Calibri"/>
      <family val="2"/>
    </font>
    <font>
      <b/>
      <sz val="10"/>
      <name val="Calibri"/>
      <family val="2"/>
    </font>
    <font>
      <b/>
      <sz val="11"/>
      <name val="Calibri"/>
      <family val="2"/>
    </font>
    <font>
      <sz val="10"/>
      <name val="Calibri"/>
      <family val="2"/>
    </font>
    <font>
      <sz val="11"/>
      <name val="Calibri"/>
      <family val="2"/>
    </font>
    <font>
      <b/>
      <sz val="11"/>
      <color theme="1"/>
      <name val="Calibri"/>
      <family val="2"/>
      <scheme val="minor"/>
    </font>
    <font>
      <sz val="10"/>
      <name val="Arial"/>
      <family val="2"/>
    </font>
    <font>
      <i/>
      <sz val="9"/>
      <name val="Calibri"/>
      <family val="2"/>
    </font>
    <font>
      <b/>
      <sz val="10"/>
      <color theme="1"/>
      <name val="Calibri"/>
      <family val="2"/>
      <scheme val="minor"/>
    </font>
    <font>
      <sz val="11"/>
      <color indexed="8"/>
      <name val="Calibri"/>
      <family val="2"/>
    </font>
    <font>
      <b/>
      <sz val="18"/>
      <color theme="3"/>
      <name val="Cambria"/>
      <family val="2"/>
      <scheme val="major"/>
    </font>
    <font>
      <sz val="11"/>
      <color rgb="FFFF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Verdana"/>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Calibri"/>
      <family val="2"/>
      <scheme val="minor"/>
    </font>
    <font>
      <sz val="10"/>
      <color indexed="8"/>
      <name val="Arial"/>
      <family val="2"/>
    </font>
    <font>
      <sz val="11"/>
      <color theme="1"/>
      <name val="Calibri"/>
      <family val="2"/>
      <charset val="129"/>
      <scheme val="minor"/>
    </font>
    <font>
      <sz val="10.5"/>
      <name val="Calibri"/>
      <family val="2"/>
    </font>
    <font>
      <b/>
      <i/>
      <sz val="10.5"/>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b/>
      <sz val="9"/>
      <name val="Calibri"/>
      <family val="2"/>
      <scheme val="minor"/>
    </font>
    <font>
      <sz val="9"/>
      <color theme="3" tint="0.39997558519241921"/>
      <name val="Calibri"/>
      <family val="2"/>
      <scheme val="minor"/>
    </font>
    <font>
      <sz val="9"/>
      <color theme="1"/>
      <name val="Calibri"/>
      <family val="2"/>
      <scheme val="minor"/>
    </font>
    <font>
      <sz val="8"/>
      <name val="Calibri"/>
      <family val="2"/>
      <scheme val="minor"/>
    </font>
    <font>
      <sz val="11"/>
      <color rgb="FF9C0006"/>
      <name val="Calibri"/>
      <family val="2"/>
    </font>
    <font>
      <sz val="9"/>
      <color indexed="8"/>
      <name val="Calibri"/>
      <family val="2"/>
    </font>
    <font>
      <b/>
      <sz val="9"/>
      <color indexed="8"/>
      <name val="Calibri"/>
      <family val="2"/>
    </font>
    <font>
      <u/>
      <sz val="11"/>
      <color indexed="12"/>
      <name val="Calibri"/>
      <family val="2"/>
      <charset val="1"/>
    </font>
    <font>
      <b/>
      <sz val="12"/>
      <color indexed="30"/>
      <name val="Calibri"/>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sz val="11"/>
      <color theme="0"/>
      <name val="Calibri"/>
      <family val="2"/>
      <scheme val="minor"/>
    </font>
    <font>
      <i/>
      <sz val="11"/>
      <color rgb="FFFF0000"/>
      <name val="Calibri"/>
      <family val="2"/>
      <scheme val="minor"/>
    </font>
    <font>
      <sz val="9"/>
      <color rgb="FF000000"/>
      <name val="Calibri"/>
      <family val="2"/>
    </font>
    <font>
      <b/>
      <u/>
      <sz val="9"/>
      <name val="Calibri"/>
      <family val="2"/>
    </font>
    <font>
      <sz val="9"/>
      <color indexed="81"/>
      <name val="Tahoma"/>
      <family val="2"/>
    </font>
    <font>
      <b/>
      <sz val="9"/>
      <color indexed="81"/>
      <name val="Tahoma"/>
      <family val="2"/>
    </font>
    <font>
      <b/>
      <sz val="11"/>
      <color rgb="FFFF0000"/>
      <name val="Calibri"/>
      <family val="2"/>
      <scheme val="minor"/>
    </font>
    <font>
      <sz val="10"/>
      <name val="MS Sans Serif"/>
      <family val="2"/>
    </font>
    <font>
      <sz val="10"/>
      <name val="Calibri"/>
      <family val="2"/>
      <scheme val="minor"/>
    </font>
    <font>
      <sz val="10"/>
      <color rgb="FF000000"/>
      <name val="Calibri"/>
      <family val="2"/>
    </font>
    <font>
      <sz val="10"/>
      <name val="Arial"/>
      <family val="2"/>
    </font>
    <font>
      <sz val="9"/>
      <color theme="1"/>
      <name val="Calibri"/>
      <family val="2"/>
    </font>
    <font>
      <sz val="10"/>
      <name val="Arial"/>
      <family val="2"/>
    </font>
    <font>
      <sz val="20"/>
      <color theme="1"/>
      <name val="Calibri"/>
      <family val="2"/>
      <scheme val="minor"/>
    </font>
    <font>
      <b/>
      <sz val="20"/>
      <name val="Calibri"/>
      <family val="2"/>
      <scheme val="minor"/>
    </font>
    <font>
      <b/>
      <sz val="20"/>
      <color rgb="FFFF0000"/>
      <name val="Calibri"/>
      <family val="2"/>
      <scheme val="minor"/>
    </font>
    <font>
      <b/>
      <sz val="20"/>
      <color theme="1"/>
      <name val="Calibri"/>
      <family val="2"/>
      <scheme val="minor"/>
    </font>
    <font>
      <b/>
      <i/>
      <sz val="20"/>
      <color theme="1"/>
      <name val="Calibri"/>
      <family val="2"/>
      <scheme val="minor"/>
    </font>
    <font>
      <i/>
      <sz val="20"/>
      <color theme="1"/>
      <name val="Calibri"/>
      <family val="2"/>
      <scheme val="minor"/>
    </font>
    <font>
      <b/>
      <sz val="12"/>
      <color indexed="81"/>
      <name val="Tahoma"/>
      <family val="2"/>
    </font>
    <font>
      <sz val="10"/>
      <color indexed="81"/>
      <name val="Tahoma"/>
      <family val="2"/>
    </font>
    <font>
      <sz val="10"/>
      <name val="Arial"/>
      <family val="2"/>
    </font>
    <font>
      <sz val="11"/>
      <color indexed="8"/>
      <name val="Calibri"/>
      <family val="2"/>
    </font>
  </fonts>
  <fills count="87">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rgb="FF92D050"/>
        <bgColor indexed="64"/>
      </patternFill>
    </fill>
    <fill>
      <patternFill patternType="solid">
        <fgColor rgb="FFD9D9D9"/>
        <bgColor rgb="FF000000"/>
      </patternFill>
    </fill>
    <fill>
      <patternFill patternType="solid">
        <fgColor rgb="FFFFFF00"/>
        <bgColor rgb="FF000000"/>
      </patternFill>
    </fill>
    <fill>
      <patternFill patternType="solid">
        <fgColor rgb="FFE6B8B7"/>
        <bgColor rgb="FF000000"/>
      </patternFill>
    </fill>
    <fill>
      <patternFill patternType="solid">
        <fgColor rgb="FFFFFFFF"/>
        <bgColor rgb="FF000000"/>
      </patternFill>
    </fill>
    <fill>
      <patternFill patternType="solid">
        <fgColor rgb="FFB8CCE4"/>
        <bgColor rgb="FF000000"/>
      </patternFill>
    </fill>
    <fill>
      <patternFill patternType="solid">
        <fgColor theme="6" tint="-0.499984740745262"/>
        <bgColor indexed="64"/>
      </patternFill>
    </fill>
    <fill>
      <patternFill patternType="solid">
        <fgColor theme="9" tint="-0.249977111117893"/>
        <bgColor indexed="64"/>
      </patternFill>
    </fill>
    <fill>
      <patternFill patternType="solid">
        <fgColor theme="6" tint="0.39997558519241921"/>
        <bgColor rgb="FF000000"/>
      </patternFill>
    </fill>
    <fill>
      <patternFill patternType="solid">
        <fgColor theme="4" tint="0.59999389629810485"/>
        <bgColor rgb="FF000000"/>
      </patternFill>
    </fill>
    <fill>
      <patternFill patternType="solid">
        <fgColor theme="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1" tint="0.34998626667073579"/>
        <bgColor indexed="64"/>
      </patternFill>
    </fill>
    <fill>
      <patternFill patternType="solid">
        <fgColor rgb="FFFFC7CE"/>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79995117038483843"/>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
      <patternFill patternType="solid">
        <fgColor indexed="22"/>
        <bgColor indexed="0"/>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double">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FF0000"/>
      </left>
      <right/>
      <top style="thin">
        <color rgb="FFFF0000"/>
      </top>
      <bottom style="thin">
        <color rgb="FFFF0000"/>
      </bottom>
      <diagonal/>
    </border>
    <border>
      <left style="thin">
        <color rgb="FFFF0000"/>
      </left>
      <right/>
      <top style="medium">
        <color indexed="64"/>
      </top>
      <bottom style="medium">
        <color indexed="64"/>
      </bottom>
      <diagonal/>
    </border>
    <border>
      <left style="thin">
        <color rgb="FFFF0000"/>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top style="thin">
        <color theme="4"/>
      </top>
      <bottom style="double">
        <color theme="4"/>
      </bottom>
      <diagonal/>
    </border>
    <border>
      <left/>
      <right/>
      <top/>
      <bottom style="dashed">
        <color rgb="FFBFBFBF"/>
      </bottom>
      <diagonal/>
    </border>
    <border>
      <left/>
      <right/>
      <top style="medium">
        <color rgb="FF0096D7"/>
      </top>
      <bottom/>
      <diagonal/>
    </border>
    <border>
      <left/>
      <right/>
      <top/>
      <bottom style="thick">
        <color rgb="FF0096D7"/>
      </bottom>
      <diagonal/>
    </border>
    <border>
      <left/>
      <right/>
      <top/>
      <bottom style="thin">
        <color rgb="FFBFBFB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65"/>
      </left>
      <right/>
      <top/>
      <bottom/>
      <diagonal/>
    </border>
    <border>
      <left/>
      <right style="thin">
        <color indexed="8"/>
      </right>
      <top style="thin">
        <color indexed="8"/>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8"/>
      </left>
      <right/>
      <top style="thin">
        <color indexed="65"/>
      </top>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theme="5" tint="-0.249977111117893"/>
      </left>
      <right/>
      <top style="thin">
        <color theme="5" tint="-0.249977111117893"/>
      </top>
      <bottom style="thin">
        <color theme="5" tint="-0.249977111117893"/>
      </bottom>
      <diagonal/>
    </border>
    <border>
      <left style="thin">
        <color indexed="64"/>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35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0" fontId="1" fillId="0" borderId="0"/>
    <xf numFmtId="0" fontId="17" fillId="0" borderId="0"/>
    <xf numFmtId="9" fontId="1" fillId="0" borderId="0" applyFont="0" applyFill="0" applyBorder="0" applyAlignment="0" applyProtection="0"/>
    <xf numFmtId="9" fontId="18" fillId="0" borderId="0" applyFont="0" applyFill="0" applyBorder="0" applyAlignment="0" applyProtection="0"/>
    <xf numFmtId="44" fontId="1"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25" fillId="0" borderId="0"/>
    <xf numFmtId="0" fontId="6" fillId="0" borderId="0"/>
    <xf numFmtId="9" fontId="28" fillId="0" borderId="0" applyFont="0" applyFill="0" applyBorder="0" applyAlignment="0" applyProtection="0"/>
    <xf numFmtId="9" fontId="1" fillId="0" borderId="0" applyFont="0" applyFill="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5" borderId="0" applyNumberFormat="0" applyBorder="0" applyAlignment="0" applyProtection="0"/>
    <xf numFmtId="0" fontId="31" fillId="26"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3" borderId="0" applyNumberFormat="0" applyBorder="0" applyAlignment="0" applyProtection="0"/>
    <xf numFmtId="0" fontId="32" fillId="17" borderId="0" applyNumberFormat="0" applyBorder="0" applyAlignment="0" applyProtection="0"/>
    <xf numFmtId="0" fontId="33" fillId="34" borderId="53" applyNumberFormat="0" applyAlignment="0" applyProtection="0"/>
    <xf numFmtId="0" fontId="34" fillId="35" borderId="54"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0" fontId="35" fillId="0" borderId="0" applyNumberFormat="0" applyFill="0" applyBorder="0" applyAlignment="0" applyProtection="0"/>
    <xf numFmtId="0" fontId="36" fillId="18" borderId="0" applyNumberFormat="0" applyBorder="0" applyAlignment="0" applyProtection="0"/>
    <xf numFmtId="0" fontId="37" fillId="0" borderId="55" applyNumberFormat="0" applyFill="0" applyAlignment="0" applyProtection="0"/>
    <xf numFmtId="0" fontId="38" fillId="0" borderId="56" applyNumberFormat="0" applyFill="0" applyAlignment="0" applyProtection="0"/>
    <xf numFmtId="0" fontId="39" fillId="0" borderId="57" applyNumberFormat="0" applyFill="0" applyAlignment="0" applyProtection="0"/>
    <xf numFmtId="0" fontId="39" fillId="0" borderId="0" applyNumberFormat="0" applyFill="0" applyBorder="0" applyAlignment="0" applyProtection="0"/>
    <xf numFmtId="0" fontId="40" fillId="21" borderId="53" applyNumberFormat="0" applyAlignment="0" applyProtection="0"/>
    <xf numFmtId="0" fontId="41" fillId="0" borderId="58" applyNumberFormat="0" applyFill="0" applyAlignment="0" applyProtection="0"/>
    <xf numFmtId="0" fontId="42" fillId="36" borderId="0" applyNumberFormat="0" applyBorder="0" applyAlignment="0" applyProtection="0"/>
    <xf numFmtId="0" fontId="6" fillId="0" borderId="0"/>
    <xf numFmtId="0" fontId="18" fillId="0" borderId="0"/>
    <xf numFmtId="0" fontId="43" fillId="0" borderId="0"/>
    <xf numFmtId="0" fontId="6" fillId="0" borderId="0"/>
    <xf numFmtId="0" fontId="1"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1" fillId="15" borderId="52" applyNumberFormat="0" applyFont="0" applyAlignment="0" applyProtection="0"/>
    <xf numFmtId="0" fontId="6" fillId="37" borderId="59" applyNumberFormat="0" applyFont="0" applyAlignment="0" applyProtection="0"/>
    <xf numFmtId="0" fontId="44" fillId="34" borderId="60" applyNumberFormat="0" applyAlignment="0" applyProtection="0"/>
    <xf numFmtId="9" fontId="1" fillId="0" borderId="0" applyFont="0" applyFill="0" applyBorder="0" applyAlignment="0" applyProtection="0"/>
    <xf numFmtId="0" fontId="29" fillId="0" borderId="0" applyNumberFormat="0" applyFill="0" applyBorder="0" applyAlignment="0" applyProtection="0"/>
    <xf numFmtId="0" fontId="45" fillId="0" borderId="0" applyNumberFormat="0" applyFill="0" applyBorder="0" applyAlignment="0" applyProtection="0"/>
    <xf numFmtId="0" fontId="46" fillId="0" borderId="61" applyNumberFormat="0" applyFill="0" applyAlignment="0" applyProtection="0"/>
    <xf numFmtId="0" fontId="47" fillId="0" borderId="0" applyNumberFormat="0" applyFill="0" applyBorder="0" applyAlignment="0" applyProtection="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6" fillId="0" borderId="0" applyFont="0" applyFill="0" applyBorder="0" applyAlignment="0" applyProtection="0"/>
    <xf numFmtId="0" fontId="49" fillId="0" borderId="0"/>
    <xf numFmtId="0" fontId="6" fillId="0" borderId="0"/>
    <xf numFmtId="0" fontId="6" fillId="0" borderId="0"/>
    <xf numFmtId="0" fontId="6" fillId="0" borderId="0"/>
    <xf numFmtId="0" fontId="6" fillId="0" borderId="0"/>
    <xf numFmtId="0" fontId="1" fillId="0" borderId="0"/>
    <xf numFmtId="9" fontId="18"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9" fontId="18" fillId="0" borderId="0" applyFont="0" applyFill="0" applyBorder="0" applyAlignment="0" applyProtection="0"/>
    <xf numFmtId="0" fontId="62" fillId="39" borderId="0" applyNumberFormat="0" applyBorder="0" applyAlignment="0" applyProtection="0"/>
    <xf numFmtId="0" fontId="63" fillId="0" borderId="70" applyNumberFormat="0" applyFont="0" applyProtection="0">
      <alignment wrapText="1"/>
    </xf>
    <xf numFmtId="0" fontId="33" fillId="34" borderId="53" applyNumberFormat="0" applyAlignment="0" applyProtection="0"/>
    <xf numFmtId="0" fontId="33" fillId="34" borderId="53" applyNumberFormat="0" applyAlignment="0" applyProtection="0"/>
    <xf numFmtId="41" fontId="6"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6"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8"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28" fillId="0" borderId="0" applyFont="0" applyFill="0" applyBorder="0" applyAlignment="0" applyProtection="0"/>
    <xf numFmtId="0" fontId="57" fillId="0" borderId="0" applyNumberFormat="0" applyFill="0" applyBorder="0" applyAlignment="0" applyProtection="0"/>
    <xf numFmtId="0" fontId="35" fillId="0" borderId="0" applyNumberFormat="0" applyFill="0" applyBorder="0" applyAlignment="0" applyProtection="0"/>
    <xf numFmtId="0" fontId="63" fillId="0" borderId="0" applyNumberFormat="0" applyFill="0" applyBorder="0" applyAlignment="0" applyProtection="0"/>
    <xf numFmtId="0" fontId="63" fillId="0" borderId="71" applyNumberFormat="0" applyProtection="0">
      <alignment wrapText="1"/>
    </xf>
    <xf numFmtId="0" fontId="64" fillId="0" borderId="72" applyNumberFormat="0" applyProtection="0">
      <alignment wrapText="1"/>
    </xf>
    <xf numFmtId="0" fontId="53" fillId="0" borderId="65" applyNumberFormat="0" applyFill="0" applyAlignment="0" applyProtection="0"/>
    <xf numFmtId="0" fontId="37" fillId="0" borderId="55" applyNumberFormat="0" applyFill="0" applyAlignment="0" applyProtection="0"/>
    <xf numFmtId="0" fontId="54" fillId="0" borderId="66" applyNumberFormat="0" applyFill="0" applyAlignment="0" applyProtection="0"/>
    <xf numFmtId="0" fontId="38" fillId="0" borderId="56" applyNumberFormat="0" applyFill="0" applyAlignment="0" applyProtection="0"/>
    <xf numFmtId="0" fontId="55" fillId="0" borderId="67" applyNumberFormat="0" applyFill="0" applyAlignment="0" applyProtection="0"/>
    <xf numFmtId="0" fontId="39" fillId="0" borderId="57" applyNumberFormat="0" applyFill="0" applyAlignment="0" applyProtection="0"/>
    <xf numFmtId="0" fontId="55" fillId="0" borderId="0" applyNumberFormat="0" applyFill="0" applyBorder="0" applyAlignment="0" applyProtection="0"/>
    <xf numFmtId="0" fontId="39" fillId="0" borderId="0" applyNumberFormat="0" applyFill="0" applyBorder="0" applyAlignment="0" applyProtection="0"/>
    <xf numFmtId="0" fontId="65" fillId="0" borderId="0" applyNumberFormat="0" applyFill="0" applyBorder="0" applyAlignment="0" applyProtection="0"/>
    <xf numFmtId="0" fontId="40" fillId="21" borderId="53" applyNumberFormat="0" applyAlignment="0" applyProtection="0"/>
    <xf numFmtId="0" fontId="40" fillId="21" borderId="53" applyNumberFormat="0" applyAlignment="0" applyProtection="0"/>
    <xf numFmtId="0" fontId="56" fillId="0" borderId="68" applyNumberFormat="0" applyFill="0" applyAlignment="0" applyProtection="0"/>
    <xf numFmtId="0" fontId="41" fillId="0" borderId="58" applyNumberFormat="0" applyFill="0" applyAlignment="0" applyProtection="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6" fillId="0" borderId="0"/>
    <xf numFmtId="0" fontId="1" fillId="0" borderId="0"/>
    <xf numFmtId="0" fontId="1" fillId="0" borderId="0"/>
    <xf numFmtId="0" fontId="18" fillId="0" borderId="0"/>
    <xf numFmtId="0" fontId="1" fillId="0" borderId="0"/>
    <xf numFmtId="0" fontId="1" fillId="0" borderId="0"/>
    <xf numFmtId="0" fontId="19" fillId="0" borderId="0"/>
    <xf numFmtId="0" fontId="28" fillId="0" borderId="0"/>
    <xf numFmtId="0" fontId="6" fillId="0" borderId="0"/>
    <xf numFmtId="0" fontId="19" fillId="0" borderId="0"/>
    <xf numFmtId="0" fontId="28" fillId="0" borderId="0"/>
    <xf numFmtId="0" fontId="28" fillId="0" borderId="0"/>
    <xf numFmtId="0" fontId="1" fillId="0" borderId="0"/>
    <xf numFmtId="0" fontId="1" fillId="0" borderId="0"/>
    <xf numFmtId="0" fontId="17" fillId="0" borderId="0"/>
    <xf numFmtId="0" fontId="17" fillId="0" borderId="0"/>
    <xf numFmtId="0" fontId="1" fillId="0" borderId="0"/>
    <xf numFmtId="0" fontId="1" fillId="0" borderId="0"/>
    <xf numFmtId="0" fontId="49" fillId="0" borderId="0">
      <alignment vertical="top"/>
    </xf>
    <xf numFmtId="0" fontId="17" fillId="0" borderId="0"/>
    <xf numFmtId="0" fontId="19" fillId="0" borderId="0"/>
    <xf numFmtId="0" fontId="19" fillId="0" borderId="0"/>
    <xf numFmtId="0" fontId="1" fillId="0" borderId="0"/>
    <xf numFmtId="0" fontId="19" fillId="0" borderId="0"/>
    <xf numFmtId="0" fontId="1" fillId="0" borderId="0"/>
    <xf numFmtId="0" fontId="1" fillId="0" borderId="0"/>
    <xf numFmtId="0" fontId="6" fillId="0" borderId="0"/>
    <xf numFmtId="0" fontId="1" fillId="0" borderId="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37" borderId="59" applyNumberFormat="0" applyFont="0" applyAlignment="0" applyProtection="0"/>
    <xf numFmtId="0" fontId="44" fillId="34" borderId="60" applyNumberFormat="0" applyAlignment="0" applyProtection="0"/>
    <xf numFmtId="0" fontId="44" fillId="34" borderId="60" applyNumberFormat="0" applyAlignment="0" applyProtection="0"/>
    <xf numFmtId="0" fontId="64" fillId="0" borderId="73" applyNumberFormat="0" applyProtection="0">
      <alignment wrapText="1"/>
    </xf>
    <xf numFmtId="9" fontId="2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6" fillId="0" borderId="0" applyNumberFormat="0" applyProtection="0">
      <alignment horizontal="left"/>
    </xf>
    <xf numFmtId="0" fontId="45" fillId="0" borderId="0" applyNumberFormat="0" applyFill="0" applyBorder="0" applyAlignment="0" applyProtection="0"/>
    <xf numFmtId="0" fontId="24" fillId="0" borderId="69" applyNumberFormat="0" applyFill="0" applyAlignment="0" applyProtection="0"/>
    <xf numFmtId="0" fontId="46" fillId="0" borderId="61" applyNumberFormat="0" applyFill="0" applyAlignment="0" applyProtection="0"/>
    <xf numFmtId="0" fontId="30" fillId="0" borderId="0" applyNumberFormat="0" applyFill="0" applyBorder="0" applyAlignment="0" applyProtection="0"/>
    <xf numFmtId="0" fontId="47" fillId="0" borderId="0" applyNumberFormat="0" applyFill="0" applyBorder="0" applyAlignment="0" applyProtection="0"/>
    <xf numFmtId="0" fontId="29" fillId="0" borderId="0" applyNumberFormat="0" applyFill="0" applyBorder="0" applyAlignment="0" applyProtection="0"/>
    <xf numFmtId="0" fontId="53" fillId="0" borderId="65" applyNumberFormat="0" applyFill="0" applyAlignment="0" applyProtection="0"/>
    <xf numFmtId="0" fontId="54" fillId="0" borderId="66" applyNumberFormat="0" applyFill="0" applyAlignment="0" applyProtection="0"/>
    <xf numFmtId="0" fontId="55" fillId="0" borderId="67" applyNumberFormat="0" applyFill="0" applyAlignment="0" applyProtection="0"/>
    <xf numFmtId="0" fontId="55" fillId="0" borderId="0" applyNumberFormat="0" applyFill="0" applyBorder="0" applyAlignment="0" applyProtection="0"/>
    <xf numFmtId="0" fontId="67" fillId="43" borderId="0" applyNumberFormat="0" applyBorder="0" applyAlignment="0" applyProtection="0"/>
    <xf numFmtId="0" fontId="68" fillId="39" borderId="0" applyNumberFormat="0" applyBorder="0" applyAlignment="0" applyProtection="0"/>
    <xf numFmtId="0" fontId="69" fillId="44" borderId="0" applyNumberFormat="0" applyBorder="0" applyAlignment="0" applyProtection="0"/>
    <xf numFmtId="0" fontId="70" fillId="45" borderId="74" applyNumberFormat="0" applyAlignment="0" applyProtection="0"/>
    <xf numFmtId="0" fontId="71" fillId="46" borderId="75" applyNumberFormat="0" applyAlignment="0" applyProtection="0"/>
    <xf numFmtId="0" fontId="72" fillId="46" borderId="74" applyNumberFormat="0" applyAlignment="0" applyProtection="0"/>
    <xf numFmtId="0" fontId="56" fillId="0" borderId="68" applyNumberFormat="0" applyFill="0" applyAlignment="0" applyProtection="0"/>
    <xf numFmtId="0" fontId="73" fillId="47" borderId="76" applyNumberFormat="0" applyAlignment="0" applyProtection="0"/>
    <xf numFmtId="0" fontId="30" fillId="0" borderId="0" applyNumberFormat="0" applyFill="0" applyBorder="0" applyAlignment="0" applyProtection="0"/>
    <xf numFmtId="0" fontId="1" fillId="15" borderId="52" applyNumberFormat="0" applyFont="0" applyAlignment="0" applyProtection="0"/>
    <xf numFmtId="0" fontId="57" fillId="0" borderId="0" applyNumberFormat="0" applyFill="0" applyBorder="0" applyAlignment="0" applyProtection="0"/>
    <xf numFmtId="0" fontId="24" fillId="0" borderId="69" applyNumberFormat="0" applyFill="0" applyAlignment="0" applyProtection="0"/>
    <xf numFmtId="0" fontId="74"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74" fillId="51" borderId="0" applyNumberFormat="0" applyBorder="0" applyAlignment="0" applyProtection="0"/>
    <xf numFmtId="0" fontId="74"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74" fillId="55" borderId="0" applyNumberFormat="0" applyBorder="0" applyAlignment="0" applyProtection="0"/>
    <xf numFmtId="0" fontId="74"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74" fillId="59" borderId="0" applyNumberFormat="0" applyBorder="0" applyAlignment="0" applyProtection="0"/>
    <xf numFmtId="0" fontId="74"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74" fillId="63" borderId="0" applyNumberFormat="0" applyBorder="0" applyAlignment="0" applyProtection="0"/>
    <xf numFmtId="0" fontId="74"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74" fillId="67" borderId="0" applyNumberFormat="0" applyBorder="0" applyAlignment="0" applyProtection="0"/>
    <xf numFmtId="0" fontId="74" fillId="68"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74" fillId="71" borderId="0" applyNumberFormat="0" applyBorder="0" applyAlignment="0" applyProtection="0"/>
    <xf numFmtId="0" fontId="1" fillId="0" borderId="0"/>
    <xf numFmtId="0" fontId="43" fillId="0" borderId="0"/>
    <xf numFmtId="0" fontId="19" fillId="0" borderId="0"/>
    <xf numFmtId="0" fontId="19" fillId="0" borderId="0"/>
    <xf numFmtId="0" fontId="1" fillId="0" borderId="0"/>
    <xf numFmtId="9" fontId="81"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84" fillId="0" borderId="0"/>
    <xf numFmtId="0" fontId="86" fillId="0" borderId="0"/>
    <xf numFmtId="0" fontId="1" fillId="0" borderId="0"/>
    <xf numFmtId="0" fontId="95" fillId="0" borderId="0"/>
    <xf numFmtId="0" fontId="6" fillId="0" borderId="0"/>
  </cellStyleXfs>
  <cellXfs count="781">
    <xf numFmtId="0" fontId="0" fillId="0" borderId="0" xfId="0"/>
    <xf numFmtId="0" fontId="16" fillId="0" borderId="0" xfId="0" applyFont="1"/>
    <xf numFmtId="0" fontId="16" fillId="0" borderId="26" xfId="11" applyFont="1" applyBorder="1" applyAlignment="1">
      <alignment horizontal="left"/>
    </xf>
    <xf numFmtId="0" fontId="16" fillId="0" borderId="26" xfId="11" applyFont="1" applyBorder="1"/>
    <xf numFmtId="0" fontId="16" fillId="0" borderId="28" xfId="11" applyFont="1" applyBorder="1" applyAlignment="1">
      <alignment horizontal="left"/>
    </xf>
    <xf numFmtId="0" fontId="16" fillId="0" borderId="26" xfId="0" applyFont="1" applyBorder="1" applyAlignment="1">
      <alignment horizontal="left"/>
    </xf>
    <xf numFmtId="0" fontId="20" fillId="9" borderId="23" xfId="0" applyFont="1" applyFill="1" applyBorder="1" applyAlignment="1">
      <alignment vertical="center"/>
    </xf>
    <xf numFmtId="0" fontId="20" fillId="9" borderId="42" xfId="0" applyFont="1" applyFill="1" applyBorder="1" applyAlignment="1">
      <alignment horizontal="center" vertical="center"/>
    </xf>
    <xf numFmtId="2" fontId="20" fillId="9" borderId="12" xfId="0" applyNumberFormat="1" applyFont="1" applyFill="1" applyBorder="1" applyAlignment="1">
      <alignment horizontal="right" vertical="center"/>
    </xf>
    <xf numFmtId="0" fontId="20" fillId="0" borderId="22" xfId="0" applyFont="1" applyBorder="1" applyAlignment="1">
      <alignment horizontal="center" vertical="center"/>
    </xf>
    <xf numFmtId="0" fontId="20" fillId="8" borderId="45" xfId="0" applyFont="1" applyFill="1" applyBorder="1" applyAlignment="1">
      <alignment vertical="center"/>
    </xf>
    <xf numFmtId="3" fontId="20" fillId="8" borderId="43" xfId="0" applyNumberFormat="1" applyFont="1" applyFill="1" applyBorder="1" applyAlignment="1">
      <alignment horizontal="center" vertical="center"/>
    </xf>
    <xf numFmtId="3" fontId="20" fillId="8" borderId="46" xfId="0" applyNumberFormat="1" applyFont="1" applyFill="1" applyBorder="1" applyAlignment="1">
      <alignment horizontal="right" vertical="center"/>
    </xf>
    <xf numFmtId="0" fontId="21" fillId="8" borderId="31" xfId="0" applyFont="1" applyFill="1" applyBorder="1" applyAlignment="1">
      <alignment horizontal="center" vertical="center"/>
    </xf>
    <xf numFmtId="0" fontId="21" fillId="8" borderId="16" xfId="0" applyFont="1" applyFill="1" applyBorder="1" applyAlignment="1">
      <alignment horizontal="center" vertical="center"/>
    </xf>
    <xf numFmtId="0" fontId="21" fillId="8" borderId="32" xfId="0" applyFont="1" applyFill="1" applyBorder="1" applyAlignment="1">
      <alignment horizontal="center" vertical="center" wrapText="1"/>
    </xf>
    <xf numFmtId="0" fontId="21" fillId="8" borderId="33" xfId="0" applyFont="1" applyFill="1" applyBorder="1" applyAlignment="1">
      <alignment horizontal="right" vertical="center"/>
    </xf>
    <xf numFmtId="0" fontId="22" fillId="8" borderId="45" xfId="0" applyFont="1" applyFill="1" applyBorder="1" applyAlignment="1">
      <alignment vertical="center"/>
    </xf>
    <xf numFmtId="3" fontId="22" fillId="8" borderId="43" xfId="0" applyNumberFormat="1" applyFont="1" applyFill="1" applyBorder="1" applyAlignment="1">
      <alignment horizontal="center" vertical="center"/>
    </xf>
    <xf numFmtId="3" fontId="22" fillId="8" borderId="5" xfId="0" applyNumberFormat="1" applyFont="1" applyFill="1" applyBorder="1" applyAlignment="1">
      <alignment horizontal="center" vertical="center"/>
    </xf>
    <xf numFmtId="3" fontId="22" fillId="8" borderId="47" xfId="0" applyNumberFormat="1" applyFont="1" applyFill="1" applyBorder="1" applyAlignment="1">
      <alignment horizontal="right" vertical="center"/>
    </xf>
    <xf numFmtId="0" fontId="20" fillId="8" borderId="26" xfId="0" applyFont="1" applyFill="1" applyBorder="1" applyAlignment="1">
      <alignment horizontal="right" vertical="center"/>
    </xf>
    <xf numFmtId="3" fontId="20" fillId="8" borderId="39" xfId="0" applyNumberFormat="1" applyFont="1" applyFill="1" applyBorder="1" applyAlignment="1">
      <alignment horizontal="center" vertical="center"/>
    </xf>
    <xf numFmtId="3" fontId="20" fillId="8" borderId="7" xfId="0" applyNumberFormat="1" applyFont="1" applyFill="1" applyBorder="1" applyAlignment="1">
      <alignment horizontal="center" vertical="center"/>
    </xf>
    <xf numFmtId="3" fontId="20" fillId="8" borderId="38" xfId="0" applyNumberFormat="1" applyFont="1" applyFill="1" applyBorder="1" applyAlignment="1">
      <alignment horizontal="right" vertical="center"/>
    </xf>
    <xf numFmtId="0" fontId="20" fillId="8" borderId="26" xfId="0" applyFont="1" applyFill="1" applyBorder="1" applyAlignment="1">
      <alignment horizontal="right" vertical="center" wrapText="1"/>
    </xf>
    <xf numFmtId="3" fontId="20" fillId="8" borderId="38" xfId="0" applyNumberFormat="1" applyFont="1" applyFill="1" applyBorder="1" applyAlignment="1">
      <alignment horizontal="right" vertical="center" wrapText="1"/>
    </xf>
    <xf numFmtId="168" fontId="20" fillId="0" borderId="26" xfId="0" applyNumberFormat="1" applyFont="1" applyBorder="1" applyAlignment="1">
      <alignment horizontal="left"/>
    </xf>
    <xf numFmtId="0" fontId="20" fillId="8" borderId="26" xfId="0" applyFont="1" applyFill="1" applyBorder="1" applyAlignment="1">
      <alignment horizontal="left" vertical="center" wrapText="1"/>
    </xf>
    <xf numFmtId="168" fontId="22" fillId="0" borderId="26" xfId="0" applyNumberFormat="1" applyFont="1" applyBorder="1" applyAlignment="1">
      <alignment horizontal="left"/>
    </xf>
    <xf numFmtId="49" fontId="22" fillId="8" borderId="26" xfId="0" applyNumberFormat="1" applyFont="1" applyFill="1" applyBorder="1" applyAlignment="1">
      <alignment horizontal="right" vertical="center" wrapText="1"/>
    </xf>
    <xf numFmtId="3" fontId="22" fillId="8" borderId="39" xfId="0" applyNumberFormat="1" applyFont="1" applyFill="1" applyBorder="1" applyAlignment="1">
      <alignment horizontal="center" vertical="center"/>
    </xf>
    <xf numFmtId="3" fontId="22" fillId="8" borderId="0" xfId="0" applyNumberFormat="1" applyFont="1" applyFill="1" applyAlignment="1">
      <alignment horizontal="center" vertical="center"/>
    </xf>
    <xf numFmtId="3" fontId="22" fillId="8" borderId="38" xfId="0" applyNumberFormat="1" applyFont="1" applyFill="1" applyBorder="1" applyAlignment="1">
      <alignment horizontal="right" vertical="center" wrapText="1"/>
    </xf>
    <xf numFmtId="0" fontId="20" fillId="8" borderId="48" xfId="0" applyFont="1" applyFill="1" applyBorder="1" applyAlignment="1">
      <alignment horizontal="left" vertical="center"/>
    </xf>
    <xf numFmtId="3" fontId="20" fillId="8" borderId="40" xfId="0" applyNumberFormat="1" applyFont="1" applyFill="1" applyBorder="1" applyAlignment="1">
      <alignment horizontal="center" vertical="center"/>
    </xf>
    <xf numFmtId="3" fontId="20" fillId="8" borderId="41" xfId="0" applyNumberFormat="1" applyFont="1" applyFill="1" applyBorder="1" applyAlignment="1">
      <alignment horizontal="right" vertical="center"/>
    </xf>
    <xf numFmtId="0" fontId="20" fillId="8" borderId="28" xfId="0" applyFont="1" applyFill="1" applyBorder="1" applyAlignment="1">
      <alignment vertical="center"/>
    </xf>
    <xf numFmtId="3" fontId="22" fillId="8" borderId="16" xfId="0" applyNumberFormat="1" applyFont="1" applyFill="1" applyBorder="1" applyAlignment="1">
      <alignment horizontal="center" vertical="center"/>
    </xf>
    <xf numFmtId="3" fontId="22" fillId="8" borderId="29" xfId="0" applyNumberFormat="1" applyFont="1" applyFill="1" applyBorder="1" applyAlignment="1">
      <alignment horizontal="right" vertical="center"/>
    </xf>
    <xf numFmtId="0" fontId="20" fillId="8" borderId="26" xfId="0" applyFont="1" applyFill="1" applyBorder="1" applyAlignment="1">
      <alignment vertical="center"/>
    </xf>
    <xf numFmtId="4" fontId="20" fillId="8" borderId="0" xfId="1" applyNumberFormat="1" applyFont="1" applyFill="1" applyBorder="1" applyAlignment="1">
      <alignment horizontal="center" vertical="center"/>
    </xf>
    <xf numFmtId="4" fontId="20" fillId="8" borderId="13" xfId="1" applyNumberFormat="1" applyFont="1" applyFill="1" applyBorder="1" applyAlignment="1">
      <alignment horizontal="right" vertical="center"/>
    </xf>
    <xf numFmtId="0" fontId="22" fillId="0" borderId="26" xfId="0" applyFont="1" applyBorder="1" applyAlignment="1">
      <alignment horizontal="left"/>
    </xf>
    <xf numFmtId="0" fontId="20" fillId="8" borderId="17" xfId="0" applyFont="1" applyFill="1" applyBorder="1" applyAlignment="1">
      <alignment vertical="center"/>
    </xf>
    <xf numFmtId="43" fontId="20" fillId="8" borderId="18" xfId="0" applyNumberFormat="1" applyFont="1" applyFill="1" applyBorder="1" applyAlignment="1">
      <alignment horizontal="center" vertical="center"/>
    </xf>
    <xf numFmtId="2" fontId="20" fillId="8" borderId="18" xfId="0" applyNumberFormat="1" applyFont="1" applyFill="1" applyBorder="1" applyAlignment="1">
      <alignment horizontal="center" vertical="center"/>
    </xf>
    <xf numFmtId="3" fontId="20" fillId="8" borderId="19" xfId="0" applyNumberFormat="1" applyFont="1" applyFill="1" applyBorder="1" applyAlignment="1">
      <alignment horizontal="right" vertical="center"/>
    </xf>
    <xf numFmtId="7" fontId="20" fillId="0" borderId="0" xfId="0" applyNumberFormat="1" applyFont="1"/>
    <xf numFmtId="164" fontId="24" fillId="0" borderId="1" xfId="0" applyNumberFormat="1" applyFont="1" applyBorder="1" applyAlignment="1">
      <alignment horizontal="center"/>
    </xf>
    <xf numFmtId="0" fontId="0" fillId="0" borderId="0" xfId="0" applyAlignment="1">
      <alignment horizontal="center"/>
    </xf>
    <xf numFmtId="0" fontId="16" fillId="0" borderId="0" xfId="0" applyFont="1" applyAlignment="1">
      <alignment horizontal="center"/>
    </xf>
    <xf numFmtId="10" fontId="0" fillId="0" borderId="0" xfId="0" applyNumberFormat="1"/>
    <xf numFmtId="44" fontId="15" fillId="0" borderId="0" xfId="2" applyFont="1" applyFill="1" applyBorder="1"/>
    <xf numFmtId="0" fontId="0" fillId="0" borderId="13" xfId="0" applyBorder="1"/>
    <xf numFmtId="0" fontId="2" fillId="0" borderId="21" xfId="0" applyFont="1" applyBorder="1"/>
    <xf numFmtId="0" fontId="3" fillId="0" borderId="11" xfId="0" applyFont="1" applyBorder="1" applyAlignment="1">
      <alignment horizontal="center"/>
    </xf>
    <xf numFmtId="0" fontId="3" fillId="0" borderId="11" xfId="0" applyFont="1" applyBorder="1"/>
    <xf numFmtId="0" fontId="3" fillId="0" borderId="12" xfId="0" applyFont="1" applyBorder="1"/>
    <xf numFmtId="0" fontId="2" fillId="0" borderId="26" xfId="0" applyFont="1" applyBorder="1"/>
    <xf numFmtId="0" fontId="3" fillId="0" borderId="0" xfId="0" applyFont="1" applyAlignment="1">
      <alignment horizontal="center"/>
    </xf>
    <xf numFmtId="0" fontId="3" fillId="0" borderId="0" xfId="0" applyFont="1"/>
    <xf numFmtId="0" fontId="3" fillId="0" borderId="13" xfId="0" applyFont="1" applyBorder="1"/>
    <xf numFmtId="14" fontId="26" fillId="0" borderId="0" xfId="0" applyNumberFormat="1" applyFont="1" applyAlignment="1">
      <alignment horizontal="left"/>
    </xf>
    <xf numFmtId="0" fontId="4" fillId="0" borderId="26" xfId="0" applyFont="1" applyBorder="1"/>
    <xf numFmtId="0" fontId="5" fillId="0" borderId="50" xfId="0" applyFont="1" applyBorder="1" applyAlignment="1">
      <alignment horizontal="right"/>
    </xf>
    <xf numFmtId="0" fontId="0" fillId="0" borderId="26" xfId="0" applyBorder="1"/>
    <xf numFmtId="0" fontId="0" fillId="0" borderId="3" xfId="0" applyBorder="1"/>
    <xf numFmtId="0" fontId="0" fillId="0" borderId="14" xfId="0" applyBorder="1"/>
    <xf numFmtId="168" fontId="15" fillId="0" borderId="0" xfId="11" applyNumberFormat="1" applyFont="1" applyAlignment="1">
      <alignment horizontal="center"/>
    </xf>
    <xf numFmtId="0" fontId="16" fillId="5" borderId="0" xfId="0" applyFont="1" applyFill="1"/>
    <xf numFmtId="0" fontId="15" fillId="0" borderId="0" xfId="11" applyFont="1" applyAlignment="1">
      <alignment horizontal="center"/>
    </xf>
    <xf numFmtId="0" fontId="15" fillId="0" borderId="23" xfId="12" applyFont="1" applyBorder="1"/>
    <xf numFmtId="3" fontId="15" fillId="0" borderId="25" xfId="12" applyNumberFormat="1" applyFont="1" applyBorder="1" applyAlignment="1">
      <alignment horizontal="center"/>
    </xf>
    <xf numFmtId="0" fontId="15" fillId="5" borderId="23" xfId="12" applyFont="1" applyFill="1" applyBorder="1"/>
    <xf numFmtId="3" fontId="15" fillId="5" borderId="25" xfId="12" applyNumberFormat="1" applyFont="1" applyFill="1" applyBorder="1" applyAlignment="1">
      <alignment horizontal="center"/>
    </xf>
    <xf numFmtId="5" fontId="16" fillId="0" borderId="13" xfId="11" applyNumberFormat="1" applyFont="1" applyBorder="1" applyAlignment="1">
      <alignment horizontal="center"/>
    </xf>
    <xf numFmtId="0" fontId="16" fillId="0" borderId="27" xfId="11" applyFont="1" applyBorder="1" applyAlignment="1">
      <alignment horizontal="left"/>
    </xf>
    <xf numFmtId="0" fontId="16" fillId="0" borderId="0" xfId="11" applyFont="1" applyAlignment="1">
      <alignment horizontal="left"/>
    </xf>
    <xf numFmtId="0" fontId="15" fillId="0" borderId="28" xfId="12" applyFont="1" applyBorder="1"/>
    <xf numFmtId="0" fontId="15" fillId="0" borderId="16" xfId="12" applyFont="1" applyBorder="1" applyAlignment="1">
      <alignment horizontal="center"/>
    </xf>
    <xf numFmtId="0" fontId="15" fillId="0" borderId="29" xfId="12" applyFont="1" applyBorder="1" applyAlignment="1">
      <alignment horizontal="center"/>
    </xf>
    <xf numFmtId="0" fontId="15" fillId="5" borderId="28" xfId="12" applyFont="1" applyFill="1" applyBorder="1"/>
    <xf numFmtId="0" fontId="15" fillId="5" borderId="16" xfId="12" applyFont="1" applyFill="1" applyBorder="1" applyAlignment="1">
      <alignment horizontal="center"/>
    </xf>
    <xf numFmtId="0" fontId="15" fillId="5" borderId="29" xfId="12" applyFont="1" applyFill="1" applyBorder="1" applyAlignment="1">
      <alignment horizontal="center"/>
    </xf>
    <xf numFmtId="6" fontId="16" fillId="0" borderId="0" xfId="12" applyNumberFormat="1" applyFont="1"/>
    <xf numFmtId="4" fontId="16" fillId="0" borderId="0" xfId="12" applyNumberFormat="1" applyFont="1" applyAlignment="1">
      <alignment horizontal="center"/>
    </xf>
    <xf numFmtId="6" fontId="16" fillId="0" borderId="13" xfId="12" applyNumberFormat="1" applyFont="1" applyBorder="1"/>
    <xf numFmtId="0" fontId="16" fillId="5" borderId="26" xfId="11" applyFont="1" applyFill="1" applyBorder="1"/>
    <xf numFmtId="42" fontId="16" fillId="5" borderId="0" xfId="12" applyNumberFormat="1" applyFont="1" applyFill="1"/>
    <xf numFmtId="4" fontId="16" fillId="5" borderId="0" xfId="12" applyNumberFormat="1" applyFont="1" applyFill="1"/>
    <xf numFmtId="42" fontId="16" fillId="5" borderId="13" xfId="12" applyNumberFormat="1" applyFont="1" applyFill="1" applyBorder="1"/>
    <xf numFmtId="5" fontId="16" fillId="0" borderId="29" xfId="11" applyNumberFormat="1" applyFont="1" applyBorder="1" applyAlignment="1">
      <alignment horizontal="center"/>
    </xf>
    <xf numFmtId="2" fontId="16" fillId="0" borderId="13" xfId="11" applyNumberFormat="1" applyFont="1" applyBorder="1" applyAlignment="1">
      <alignment horizontal="center"/>
    </xf>
    <xf numFmtId="0" fontId="15" fillId="0" borderId="31" xfId="12" applyFont="1" applyBorder="1"/>
    <xf numFmtId="0" fontId="15" fillId="0" borderId="32" xfId="12" applyFont="1" applyBorder="1"/>
    <xf numFmtId="4" fontId="15" fillId="0" borderId="32" xfId="12" applyNumberFormat="1" applyFont="1" applyBorder="1" applyAlignment="1">
      <alignment horizontal="center"/>
    </xf>
    <xf numFmtId="6" fontId="15" fillId="0" borderId="33" xfId="12" applyNumberFormat="1" applyFont="1" applyBorder="1"/>
    <xf numFmtId="0" fontId="15" fillId="5" borderId="31" xfId="12" applyFont="1" applyFill="1" applyBorder="1"/>
    <xf numFmtId="0" fontId="15" fillId="5" borderId="32" xfId="12" applyFont="1" applyFill="1" applyBorder="1"/>
    <xf numFmtId="4" fontId="15" fillId="5" borderId="32" xfId="12" applyNumberFormat="1" applyFont="1" applyFill="1" applyBorder="1"/>
    <xf numFmtId="42" fontId="15" fillId="5" borderId="33" xfId="12" applyNumberFormat="1" applyFont="1" applyFill="1" applyBorder="1"/>
    <xf numFmtId="0" fontId="15" fillId="0" borderId="26" xfId="12" applyFont="1" applyBorder="1"/>
    <xf numFmtId="0" fontId="16" fillId="0" borderId="0" xfId="12" applyFont="1"/>
    <xf numFmtId="0" fontId="15" fillId="0" borderId="0" xfId="12" applyFont="1" applyAlignment="1">
      <alignment horizontal="center"/>
    </xf>
    <xf numFmtId="0" fontId="15" fillId="5" borderId="26" xfId="12" applyFont="1" applyFill="1" applyBorder="1"/>
    <xf numFmtId="0" fontId="16" fillId="5" borderId="0" xfId="12" applyFont="1" applyFill="1"/>
    <xf numFmtId="0" fontId="15" fillId="5" borderId="0" xfId="12" applyFont="1" applyFill="1"/>
    <xf numFmtId="0" fontId="16" fillId="5" borderId="13" xfId="12" applyFont="1" applyFill="1" applyBorder="1"/>
    <xf numFmtId="2" fontId="16" fillId="0" borderId="29" xfId="11" applyNumberFormat="1" applyFont="1" applyBorder="1" applyAlignment="1">
      <alignment horizontal="center"/>
    </xf>
    <xf numFmtId="0" fontId="16" fillId="0" borderId="26" xfId="12" applyFont="1" applyBorder="1"/>
    <xf numFmtId="10" fontId="16" fillId="0" borderId="0" xfId="12" applyNumberFormat="1" applyFont="1"/>
    <xf numFmtId="0" fontId="16" fillId="0" borderId="0" xfId="12" applyFont="1" applyAlignment="1">
      <alignment horizontal="center"/>
    </xf>
    <xf numFmtId="0" fontId="16" fillId="5" borderId="26" xfId="12" applyFont="1" applyFill="1" applyBorder="1"/>
    <xf numFmtId="10" fontId="16" fillId="5" borderId="0" xfId="12" applyNumberFormat="1" applyFont="1" applyFill="1"/>
    <xf numFmtId="44" fontId="15" fillId="0" borderId="32" xfId="12" applyNumberFormat="1" applyFont="1" applyBorder="1" applyAlignment="1">
      <alignment horizontal="center"/>
    </xf>
    <xf numFmtId="44" fontId="15" fillId="5" borderId="32" xfId="12" applyNumberFormat="1" applyFont="1" applyFill="1" applyBorder="1"/>
    <xf numFmtId="44" fontId="15" fillId="0" borderId="0" xfId="12" applyNumberFormat="1" applyFont="1" applyAlignment="1">
      <alignment horizontal="center"/>
    </xf>
    <xf numFmtId="6" fontId="15" fillId="0" borderId="13" xfId="12" applyNumberFormat="1" applyFont="1" applyBorder="1"/>
    <xf numFmtId="44" fontId="15" fillId="5" borderId="0" xfId="12" applyNumberFormat="1" applyFont="1" applyFill="1"/>
    <xf numFmtId="42" fontId="15" fillId="5" borderId="13" xfId="12" applyNumberFormat="1" applyFont="1" applyFill="1" applyBorder="1"/>
    <xf numFmtId="0" fontId="15" fillId="0" borderId="0" xfId="12" applyFont="1"/>
    <xf numFmtId="10" fontId="16" fillId="0" borderId="13" xfId="13" applyNumberFormat="1" applyFont="1" applyFill="1" applyBorder="1" applyAlignment="1">
      <alignment horizontal="center"/>
    </xf>
    <xf numFmtId="42" fontId="16" fillId="0" borderId="0" xfId="12" applyNumberFormat="1" applyFont="1"/>
    <xf numFmtId="166" fontId="16" fillId="5" borderId="13" xfId="12" applyNumberFormat="1" applyFont="1" applyFill="1" applyBorder="1"/>
    <xf numFmtId="0" fontId="16" fillId="0" borderId="26" xfId="12" applyFont="1" applyBorder="1" applyAlignment="1">
      <alignment horizontal="left"/>
    </xf>
    <xf numFmtId="7" fontId="16" fillId="0" borderId="13" xfId="11" applyNumberFormat="1" applyFont="1" applyBorder="1" applyAlignment="1">
      <alignment horizontal="center"/>
    </xf>
    <xf numFmtId="0" fontId="15" fillId="0" borderId="32" xfId="12" applyFont="1" applyBorder="1" applyAlignment="1">
      <alignment horizontal="center"/>
    </xf>
    <xf numFmtId="10" fontId="16" fillId="0" borderId="13" xfId="14" applyNumberFormat="1" applyFont="1" applyFill="1" applyBorder="1" applyAlignment="1">
      <alignment horizontal="center"/>
    </xf>
    <xf numFmtId="0" fontId="16" fillId="0" borderId="34" xfId="11" applyFont="1" applyBorder="1" applyAlignment="1">
      <alignment horizontal="left"/>
    </xf>
    <xf numFmtId="0" fontId="15" fillId="0" borderId="35" xfId="12" applyFont="1" applyBorder="1"/>
    <xf numFmtId="0" fontId="16" fillId="0" borderId="4" xfId="12" applyFont="1" applyBorder="1"/>
    <xf numFmtId="0" fontId="16" fillId="0" borderId="4" xfId="12" applyFont="1" applyBorder="1" applyAlignment="1">
      <alignment horizontal="center"/>
    </xf>
    <xf numFmtId="6" fontId="15" fillId="0" borderId="36" xfId="12" applyNumberFormat="1" applyFont="1" applyBorder="1"/>
    <xf numFmtId="0" fontId="15" fillId="5" borderId="35" xfId="12" applyFont="1" applyFill="1" applyBorder="1"/>
    <xf numFmtId="0" fontId="16" fillId="5" borderId="4" xfId="12" applyFont="1" applyFill="1" applyBorder="1"/>
    <xf numFmtId="42" fontId="15" fillId="5" borderId="36" xfId="12" applyNumberFormat="1" applyFont="1" applyFill="1" applyBorder="1"/>
    <xf numFmtId="166" fontId="16" fillId="5" borderId="13" xfId="15" applyNumberFormat="1" applyFont="1" applyFill="1" applyBorder="1"/>
    <xf numFmtId="0" fontId="15" fillId="0" borderId="20" xfId="12" applyFont="1" applyBorder="1"/>
    <xf numFmtId="44" fontId="15" fillId="0" borderId="3" xfId="12" applyNumberFormat="1" applyFont="1" applyBorder="1"/>
    <xf numFmtId="44" fontId="15" fillId="0" borderId="3" xfId="15" applyFont="1" applyFill="1" applyBorder="1" applyAlignment="1">
      <alignment horizontal="center"/>
    </xf>
    <xf numFmtId="8" fontId="15" fillId="2" borderId="14" xfId="15" applyNumberFormat="1" applyFont="1" applyFill="1" applyBorder="1"/>
    <xf numFmtId="0" fontId="15" fillId="5" borderId="20" xfId="12" applyFont="1" applyFill="1" applyBorder="1"/>
    <xf numFmtId="44" fontId="15" fillId="5" borderId="3" xfId="12" applyNumberFormat="1" applyFont="1" applyFill="1" applyBorder="1"/>
    <xf numFmtId="44" fontId="15" fillId="5" borderId="3" xfId="15" applyFont="1" applyFill="1" applyBorder="1"/>
    <xf numFmtId="44" fontId="15" fillId="5" borderId="14" xfId="15" applyFont="1" applyFill="1" applyBorder="1"/>
    <xf numFmtId="44" fontId="16" fillId="0" borderId="0" xfId="0" applyNumberFormat="1" applyFont="1"/>
    <xf numFmtId="0" fontId="7" fillId="3" borderId="11" xfId="94" applyFont="1" applyFill="1" applyBorder="1"/>
    <xf numFmtId="0" fontId="8" fillId="3" borderId="12" xfId="94" applyFont="1" applyFill="1" applyBorder="1"/>
    <xf numFmtId="0" fontId="6" fillId="0" borderId="0" xfId="94"/>
    <xf numFmtId="0" fontId="8" fillId="3" borderId="0" xfId="94" applyFont="1" applyFill="1"/>
    <xf numFmtId="0" fontId="9" fillId="3" borderId="13" xfId="94" applyFont="1" applyFill="1" applyBorder="1"/>
    <xf numFmtId="0" fontId="10" fillId="3" borderId="3" xfId="94" applyFont="1" applyFill="1" applyBorder="1"/>
    <xf numFmtId="0" fontId="9" fillId="3" borderId="14" xfId="94" applyFont="1" applyFill="1" applyBorder="1"/>
    <xf numFmtId="0" fontId="9" fillId="0" borderId="0" xfId="94" applyFont="1"/>
    <xf numFmtId="0" fontId="11" fillId="10" borderId="0" xfId="95" applyFont="1" applyFill="1"/>
    <xf numFmtId="0" fontId="11" fillId="11" borderId="0" xfId="95" applyFont="1" applyFill="1"/>
    <xf numFmtId="0" fontId="11" fillId="4" borderId="0" xfId="95" applyFont="1" applyFill="1"/>
    <xf numFmtId="0" fontId="11" fillId="38" borderId="0" xfId="95" applyFont="1" applyFill="1"/>
    <xf numFmtId="14" fontId="9" fillId="0" borderId="0" xfId="94" applyNumberFormat="1" applyFont="1"/>
    <xf numFmtId="167" fontId="6" fillId="0" borderId="0" xfId="94" applyNumberFormat="1"/>
    <xf numFmtId="0" fontId="6" fillId="0" borderId="62" xfId="94" applyBorder="1"/>
    <xf numFmtId="0" fontId="6" fillId="0" borderId="63" xfId="94" applyBorder="1"/>
    <xf numFmtId="0" fontId="6" fillId="0" borderId="18" xfId="94" applyBorder="1"/>
    <xf numFmtId="0" fontId="6" fillId="0" borderId="19" xfId="94" applyBorder="1"/>
    <xf numFmtId="2" fontId="6" fillId="0" borderId="0" xfId="94" applyNumberFormat="1"/>
    <xf numFmtId="0" fontId="9" fillId="0" borderId="0" xfId="81" applyFont="1"/>
    <xf numFmtId="0" fontId="6" fillId="0" borderId="0" xfId="81"/>
    <xf numFmtId="0" fontId="12" fillId="0" borderId="0" xfId="81" applyFont="1"/>
    <xf numFmtId="0" fontId="13" fillId="0" borderId="0" xfId="81" applyFont="1"/>
    <xf numFmtId="0" fontId="6" fillId="0" borderId="5" xfId="81" applyBorder="1"/>
    <xf numFmtId="0" fontId="6" fillId="0" borderId="15" xfId="81" applyBorder="1"/>
    <xf numFmtId="0" fontId="6" fillId="0" borderId="6" xfId="81" applyBorder="1"/>
    <xf numFmtId="0" fontId="6" fillId="0" borderId="7" xfId="81" applyBorder="1"/>
    <xf numFmtId="0" fontId="6" fillId="0" borderId="0" xfId="81" applyAlignment="1">
      <alignment horizontal="right"/>
    </xf>
    <xf numFmtId="0" fontId="6" fillId="0" borderId="8" xfId="81" applyBorder="1"/>
    <xf numFmtId="0" fontId="14" fillId="0" borderId="8" xfId="81" applyFont="1" applyBorder="1" applyAlignment="1">
      <alignment horizontal="center"/>
    </xf>
    <xf numFmtId="167" fontId="6" fillId="0" borderId="62" xfId="94" applyNumberFormat="1" applyBorder="1"/>
    <xf numFmtId="0" fontId="6" fillId="0" borderId="64" xfId="81" applyBorder="1"/>
    <xf numFmtId="167" fontId="6" fillId="0" borderId="8" xfId="81" applyNumberFormat="1" applyBorder="1" applyAlignment="1">
      <alignment horizontal="center"/>
    </xf>
    <xf numFmtId="0" fontId="6" fillId="0" borderId="8" xfId="81" applyBorder="1" applyAlignment="1">
      <alignment horizontal="center"/>
    </xf>
    <xf numFmtId="0" fontId="9" fillId="2" borderId="0" xfId="81" applyFont="1" applyFill="1" applyAlignment="1">
      <alignment horizontal="right"/>
    </xf>
    <xf numFmtId="10" fontId="9" fillId="2" borderId="8" xfId="96" applyNumberFormat="1" applyFont="1" applyFill="1" applyBorder="1" applyAlignment="1">
      <alignment horizontal="center"/>
    </xf>
    <xf numFmtId="0" fontId="6" fillId="0" borderId="9" xfId="81" applyBorder="1"/>
    <xf numFmtId="0" fontId="6" fillId="0" borderId="16" xfId="81" applyBorder="1"/>
    <xf numFmtId="0" fontId="6" fillId="0" borderId="10" xfId="81" applyBorder="1"/>
    <xf numFmtId="0" fontId="4" fillId="0" borderId="0" xfId="0" applyFont="1"/>
    <xf numFmtId="49" fontId="20" fillId="0" borderId="0" xfId="0" applyNumberFormat="1" applyFont="1" applyAlignment="1">
      <alignment horizontal="left"/>
    </xf>
    <xf numFmtId="0" fontId="22" fillId="0" borderId="0" xfId="0" applyFont="1"/>
    <xf numFmtId="49" fontId="22" fillId="0" borderId="0" xfId="0" applyNumberFormat="1" applyFont="1" applyAlignment="1">
      <alignment horizontal="right"/>
    </xf>
    <xf numFmtId="0" fontId="21" fillId="8" borderId="23" xfId="0" applyFont="1" applyFill="1" applyBorder="1" applyAlignment="1">
      <alignment horizontal="left"/>
    </xf>
    <xf numFmtId="3" fontId="21" fillId="8" borderId="25" xfId="0" applyNumberFormat="1" applyFont="1" applyFill="1" applyBorder="1"/>
    <xf numFmtId="0" fontId="22" fillId="0" borderId="26" xfId="0" applyFont="1" applyBorder="1" applyAlignment="1">
      <alignment vertical="center"/>
    </xf>
    <xf numFmtId="164" fontId="22" fillId="0" borderId="13" xfId="0" applyNumberFormat="1" applyFont="1" applyBorder="1" applyAlignment="1">
      <alignment horizontal="right"/>
    </xf>
    <xf numFmtId="49" fontId="22" fillId="0" borderId="27" xfId="0" applyNumberFormat="1" applyFont="1" applyBorder="1"/>
    <xf numFmtId="0" fontId="22" fillId="0" borderId="26" xfId="0" applyFont="1" applyBorder="1"/>
    <xf numFmtId="0" fontId="23" fillId="8" borderId="26" xfId="0" applyFont="1" applyFill="1" applyBorder="1"/>
    <xf numFmtId="5" fontId="23" fillId="8" borderId="0" xfId="0" applyNumberFormat="1" applyFont="1" applyFill="1"/>
    <xf numFmtId="39" fontId="23" fillId="8" borderId="0" xfId="0" applyNumberFormat="1" applyFont="1" applyFill="1" applyAlignment="1">
      <alignment horizontal="center"/>
    </xf>
    <xf numFmtId="5" fontId="23" fillId="8" borderId="13" xfId="0" applyNumberFormat="1" applyFont="1" applyFill="1" applyBorder="1"/>
    <xf numFmtId="0" fontId="22" fillId="0" borderId="28" xfId="0" applyFont="1" applyBorder="1"/>
    <xf numFmtId="164" fontId="22" fillId="0" borderId="29" xfId="0" applyNumberFormat="1" applyFont="1" applyBorder="1" applyAlignment="1">
      <alignment horizontal="right"/>
    </xf>
    <xf numFmtId="49" fontId="22" fillId="0" borderId="30" xfId="0" applyNumberFormat="1" applyFont="1" applyBorder="1"/>
    <xf numFmtId="1" fontId="20" fillId="0" borderId="13" xfId="0" applyNumberFormat="1" applyFont="1" applyBorder="1" applyAlignment="1">
      <alignment horizontal="right"/>
    </xf>
    <xf numFmtId="4" fontId="22" fillId="0" borderId="13" xfId="0" applyNumberFormat="1" applyFont="1" applyBorder="1" applyAlignment="1">
      <alignment horizontal="right"/>
    </xf>
    <xf numFmtId="4" fontId="22" fillId="0" borderId="29" xfId="0" applyNumberFormat="1" applyFont="1" applyBorder="1" applyAlignment="1">
      <alignment horizontal="right"/>
    </xf>
    <xf numFmtId="0" fontId="22" fillId="0" borderId="27" xfId="0" applyFont="1" applyBorder="1" applyAlignment="1">
      <alignment horizontal="left"/>
    </xf>
    <xf numFmtId="10" fontId="22" fillId="0" borderId="13" xfId="0" applyNumberFormat="1" applyFont="1" applyBorder="1" applyAlignment="1">
      <alignment horizontal="right" vertical="center"/>
    </xf>
    <xf numFmtId="0" fontId="21" fillId="8" borderId="26" xfId="0" applyFont="1" applyFill="1" applyBorder="1"/>
    <xf numFmtId="164" fontId="21" fillId="8" borderId="13" xfId="2" applyNumberFormat="1" applyFont="1" applyFill="1" applyBorder="1"/>
    <xf numFmtId="0" fontId="22" fillId="0" borderId="0" xfId="0" applyFont="1" applyAlignment="1">
      <alignment horizontal="center"/>
    </xf>
    <xf numFmtId="10" fontId="22" fillId="0" borderId="0" xfId="3" applyNumberFormat="1" applyFont="1" applyFill="1" applyBorder="1" applyAlignment="1">
      <alignment horizontal="right"/>
    </xf>
    <xf numFmtId="0" fontId="22" fillId="0" borderId="0" xfId="0" applyFont="1" applyAlignment="1">
      <alignment horizontal="right"/>
    </xf>
    <xf numFmtId="49" fontId="20" fillId="0" borderId="0" xfId="0" applyNumberFormat="1" applyFont="1" applyAlignment="1">
      <alignment horizontal="right"/>
    </xf>
    <xf numFmtId="10" fontId="22" fillId="0" borderId="0" xfId="14" applyNumberFormat="1" applyFont="1" applyFill="1" applyBorder="1" applyAlignment="1">
      <alignment horizontal="right"/>
    </xf>
    <xf numFmtId="49" fontId="22" fillId="0" borderId="0" xfId="0" applyNumberFormat="1" applyFont="1"/>
    <xf numFmtId="0" fontId="51" fillId="0" borderId="21" xfId="0" applyFont="1" applyBorder="1"/>
    <xf numFmtId="10" fontId="51" fillId="0" borderId="11" xfId="14" applyNumberFormat="1" applyFont="1" applyFill="1" applyBorder="1" applyAlignment="1">
      <alignment horizontal="right"/>
    </xf>
    <xf numFmtId="49" fontId="51" fillId="0" borderId="12" xfId="0" applyNumberFormat="1" applyFont="1" applyBorder="1"/>
    <xf numFmtId="0" fontId="51" fillId="0" borderId="26" xfId="0" applyFont="1" applyBorder="1"/>
    <xf numFmtId="10" fontId="51" fillId="0" borderId="0" xfId="14" applyNumberFormat="1" applyFont="1" applyFill="1" applyBorder="1" applyAlignment="1">
      <alignment horizontal="right"/>
    </xf>
    <xf numFmtId="49" fontId="51" fillId="0" borderId="13" xfId="0" applyNumberFormat="1" applyFont="1" applyBorder="1"/>
    <xf numFmtId="0" fontId="21" fillId="8" borderId="0" xfId="0" applyFont="1" applyFill="1"/>
    <xf numFmtId="10" fontId="51" fillId="0" borderId="0" xfId="14" applyNumberFormat="1" applyFont="1" applyFill="1" applyBorder="1" applyAlignment="1"/>
    <xf numFmtId="0" fontId="21" fillId="8" borderId="48" xfId="0" applyFont="1" applyFill="1" applyBorder="1"/>
    <xf numFmtId="164" fontId="21" fillId="8" borderId="40" xfId="0" applyNumberFormat="1" applyFont="1" applyFill="1" applyBorder="1"/>
    <xf numFmtId="39" fontId="21" fillId="8" borderId="40" xfId="0" applyNumberFormat="1" applyFont="1" applyFill="1" applyBorder="1" applyAlignment="1">
      <alignment horizontal="right"/>
    </xf>
    <xf numFmtId="49" fontId="51" fillId="0" borderId="13" xfId="0" applyNumberFormat="1" applyFont="1" applyBorder="1" applyAlignment="1">
      <alignment horizontal="right"/>
    </xf>
    <xf numFmtId="0" fontId="20" fillId="0" borderId="0" xfId="0" applyFont="1"/>
    <xf numFmtId="164" fontId="20" fillId="0" borderId="0" xfId="0" applyNumberFormat="1" applyFont="1"/>
    <xf numFmtId="39" fontId="20" fillId="0" borderId="0" xfId="0" applyNumberFormat="1" applyFont="1" applyAlignment="1">
      <alignment horizontal="right"/>
    </xf>
    <xf numFmtId="49" fontId="51" fillId="0" borderId="0" xfId="0" applyNumberFormat="1" applyFont="1"/>
    <xf numFmtId="0" fontId="51" fillId="0" borderId="13" xfId="0" applyFont="1" applyBorder="1"/>
    <xf numFmtId="0" fontId="51" fillId="0" borderId="0" xfId="0" applyFont="1"/>
    <xf numFmtId="49" fontId="16" fillId="0" borderId="0" xfId="0" applyNumberFormat="1" applyFont="1" applyAlignment="1">
      <alignment horizontal="right"/>
    </xf>
    <xf numFmtId="0" fontId="51" fillId="0" borderId="3" xfId="0" applyFont="1" applyBorder="1"/>
    <xf numFmtId="0" fontId="51" fillId="0" borderId="14" xfId="0" applyFont="1" applyBorder="1"/>
    <xf numFmtId="0" fontId="16" fillId="0" borderId="0" xfId="0" applyFont="1" applyAlignment="1">
      <alignment horizontal="right"/>
    </xf>
    <xf numFmtId="10" fontId="22" fillId="0" borderId="13" xfId="3" applyNumberFormat="1" applyFont="1" applyFill="1" applyBorder="1" applyAlignment="1">
      <alignment horizontal="right"/>
    </xf>
    <xf numFmtId="169" fontId="22" fillId="0" borderId="0" xfId="0" applyNumberFormat="1" applyFont="1" applyAlignment="1">
      <alignment horizontal="center"/>
    </xf>
    <xf numFmtId="10" fontId="4" fillId="0" borderId="32" xfId="0" applyNumberFormat="1" applyFont="1" applyBorder="1" applyAlignment="1">
      <alignment horizontal="center"/>
    </xf>
    <xf numFmtId="44" fontId="22" fillId="0" borderId="0" xfId="0" applyNumberFormat="1" applyFont="1" applyAlignment="1">
      <alignment horizontal="right"/>
    </xf>
    <xf numFmtId="44" fontId="4" fillId="0" borderId="0" xfId="2" applyFont="1" applyFill="1" applyBorder="1"/>
    <xf numFmtId="0" fontId="4" fillId="0" borderId="33" xfId="0" applyFont="1" applyBorder="1"/>
    <xf numFmtId="0" fontId="4" fillId="40" borderId="0" xfId="0" applyFont="1" applyFill="1"/>
    <xf numFmtId="0" fontId="0" fillId="40" borderId="0" xfId="0" applyFill="1" applyAlignment="1">
      <alignment horizontal="center"/>
    </xf>
    <xf numFmtId="0" fontId="0" fillId="40" borderId="0" xfId="0" applyFill="1" applyAlignment="1">
      <alignment horizontal="center" wrapText="1"/>
    </xf>
    <xf numFmtId="0" fontId="0" fillId="41" borderId="0" xfId="0" applyFill="1"/>
    <xf numFmtId="0" fontId="0" fillId="41" borderId="0" xfId="0" applyFill="1" applyAlignment="1">
      <alignment horizontal="center"/>
    </xf>
    <xf numFmtId="0" fontId="58" fillId="42" borderId="11" xfId="125" applyFont="1" applyFill="1" applyBorder="1"/>
    <xf numFmtId="0" fontId="58" fillId="42" borderId="11" xfId="125" applyFont="1" applyFill="1" applyBorder="1" applyAlignment="1">
      <alignment horizontal="center"/>
    </xf>
    <xf numFmtId="168" fontId="58" fillId="42" borderId="12" xfId="125" applyNumberFormat="1" applyFont="1" applyFill="1" applyBorder="1" applyAlignment="1">
      <alignment horizontal="center"/>
    </xf>
    <xf numFmtId="0" fontId="58" fillId="42" borderId="21" xfId="125" applyFont="1" applyFill="1" applyBorder="1"/>
    <xf numFmtId="0" fontId="48" fillId="42" borderId="0" xfId="125" applyFont="1" applyFill="1"/>
    <xf numFmtId="0" fontId="48" fillId="42" borderId="0" xfId="125" applyFont="1" applyFill="1" applyAlignment="1">
      <alignment horizontal="right"/>
    </xf>
    <xf numFmtId="0" fontId="59" fillId="42" borderId="0" xfId="125" applyFont="1" applyFill="1" applyAlignment="1">
      <alignment horizontal="center"/>
    </xf>
    <xf numFmtId="0" fontId="48" fillId="42" borderId="13" xfId="125" applyFont="1" applyFill="1" applyBorder="1" applyAlignment="1">
      <alignment horizontal="center"/>
    </xf>
    <xf numFmtId="0" fontId="60" fillId="0" borderId="0" xfId="0" applyFont="1"/>
    <xf numFmtId="0" fontId="48" fillId="42" borderId="26" xfId="125" applyFont="1" applyFill="1" applyBorder="1"/>
    <xf numFmtId="0" fontId="60" fillId="0" borderId="0" xfId="0" applyFont="1" applyAlignment="1">
      <alignment horizontal="left"/>
    </xf>
    <xf numFmtId="0" fontId="48" fillId="42" borderId="28" xfId="125" applyFont="1" applyFill="1" applyBorder="1" applyAlignment="1">
      <alignment horizontal="left"/>
    </xf>
    <xf numFmtId="0" fontId="61" fillId="42" borderId="16" xfId="125" applyFont="1" applyFill="1" applyBorder="1" applyAlignment="1">
      <alignment horizontal="right"/>
    </xf>
    <xf numFmtId="0" fontId="48" fillId="42" borderId="29" xfId="125" applyFont="1" applyFill="1" applyBorder="1" applyAlignment="1">
      <alignment horizontal="center"/>
    </xf>
    <xf numFmtId="0" fontId="48" fillId="42" borderId="16" xfId="125" applyFont="1" applyFill="1" applyBorder="1" applyAlignment="1">
      <alignment horizontal="right"/>
    </xf>
    <xf numFmtId="1" fontId="59" fillId="42" borderId="16" xfId="125" applyNumberFormat="1" applyFont="1" applyFill="1" applyBorder="1" applyAlignment="1">
      <alignment horizontal="center"/>
    </xf>
    <xf numFmtId="1" fontId="48" fillId="42" borderId="29" xfId="125" applyNumberFormat="1" applyFont="1" applyFill="1" applyBorder="1" applyAlignment="1">
      <alignment horizontal="center"/>
    </xf>
    <xf numFmtId="0" fontId="48" fillId="42" borderId="20" xfId="125" applyFont="1" applyFill="1" applyBorder="1"/>
    <xf numFmtId="0" fontId="48" fillId="42" borderId="3" xfId="125" applyFont="1" applyFill="1" applyBorder="1"/>
    <xf numFmtId="0" fontId="0" fillId="0" borderId="0" xfId="0" applyAlignment="1">
      <alignment horizontal="center" wrapText="1"/>
    </xf>
    <xf numFmtId="0" fontId="3" fillId="0" borderId="11" xfId="0" applyFont="1" applyBorder="1" applyAlignment="1">
      <alignment horizontal="center" wrapText="1"/>
    </xf>
    <xf numFmtId="0" fontId="5" fillId="40" borderId="37" xfId="0" applyFont="1" applyFill="1" applyBorder="1" applyAlignment="1">
      <alignment horizontal="center"/>
    </xf>
    <xf numFmtId="0" fontId="5" fillId="41" borderId="37" xfId="0" applyFont="1" applyFill="1" applyBorder="1" applyAlignment="1">
      <alignment horizontal="center"/>
    </xf>
    <xf numFmtId="0" fontId="5" fillId="41" borderId="17" xfId="0" applyFont="1" applyFill="1" applyBorder="1" applyAlignment="1">
      <alignment horizontal="center"/>
    </xf>
    <xf numFmtId="164" fontId="5" fillId="0" borderId="44" xfId="0" applyNumberFormat="1" applyFont="1" applyBorder="1" applyAlignment="1">
      <alignment horizontal="center"/>
    </xf>
    <xf numFmtId="164" fontId="5" fillId="0" borderId="9" xfId="0" applyNumberFormat="1" applyFont="1" applyBorder="1" applyAlignment="1">
      <alignment horizontal="center"/>
    </xf>
    <xf numFmtId="0" fontId="5" fillId="0" borderId="51" xfId="0" applyFont="1" applyBorder="1" applyAlignment="1">
      <alignment horizontal="right"/>
    </xf>
    <xf numFmtId="164" fontId="24" fillId="0" borderId="43" xfId="0" applyNumberFormat="1" applyFont="1" applyBorder="1" applyAlignment="1">
      <alignment horizontal="center"/>
    </xf>
    <xf numFmtId="5" fontId="24" fillId="0" borderId="1" xfId="2" applyNumberFormat="1" applyFont="1" applyFill="1" applyBorder="1" applyAlignment="1">
      <alignment horizontal="center"/>
    </xf>
    <xf numFmtId="5" fontId="24" fillId="0" borderId="2" xfId="2" applyNumberFormat="1" applyFont="1" applyFill="1" applyBorder="1" applyAlignment="1">
      <alignment horizontal="center"/>
    </xf>
    <xf numFmtId="10" fontId="5" fillId="0" borderId="2" xfId="0" applyNumberFormat="1" applyFont="1" applyBorder="1" applyAlignment="1">
      <alignment horizontal="center"/>
    </xf>
    <xf numFmtId="0" fontId="5" fillId="0" borderId="33" xfId="0" applyFont="1" applyBorder="1"/>
    <xf numFmtId="0" fontId="5" fillId="0" borderId="26" xfId="0" applyFont="1" applyBorder="1" applyAlignment="1">
      <alignment horizontal="right"/>
    </xf>
    <xf numFmtId="37" fontId="24" fillId="0" borderId="37" xfId="1" applyNumberFormat="1" applyFont="1" applyBorder="1" applyAlignment="1">
      <alignment horizontal="center"/>
    </xf>
    <xf numFmtId="0" fontId="5" fillId="0" borderId="37" xfId="0" applyFont="1" applyBorder="1" applyAlignment="1">
      <alignment horizontal="right"/>
    </xf>
    <xf numFmtId="165" fontId="5" fillId="0" borderId="37" xfId="0" applyNumberFormat="1" applyFont="1" applyBorder="1" applyAlignment="1">
      <alignment horizontal="center"/>
    </xf>
    <xf numFmtId="0" fontId="4" fillId="0" borderId="32" xfId="0" applyFont="1" applyBorder="1"/>
    <xf numFmtId="1" fontId="48" fillId="42" borderId="13" xfId="125" applyNumberFormat="1" applyFont="1" applyFill="1" applyBorder="1" applyAlignment="1">
      <alignment horizontal="center"/>
    </xf>
    <xf numFmtId="0" fontId="48" fillId="42" borderId="28" xfId="125" applyFont="1" applyFill="1" applyBorder="1"/>
    <xf numFmtId="0" fontId="48" fillId="42" borderId="3" xfId="125" applyFont="1" applyFill="1" applyBorder="1" applyAlignment="1">
      <alignment horizontal="right"/>
    </xf>
    <xf numFmtId="1" fontId="48" fillId="42" borderId="14" xfId="125" applyNumberFormat="1" applyFont="1" applyFill="1" applyBorder="1" applyAlignment="1">
      <alignment horizontal="center"/>
    </xf>
    <xf numFmtId="0" fontId="48" fillId="42" borderId="14" xfId="125" applyFont="1" applyFill="1" applyBorder="1" applyAlignment="1">
      <alignment horizontal="center"/>
    </xf>
    <xf numFmtId="0" fontId="0" fillId="73" borderId="77" xfId="0" applyFill="1" applyBorder="1"/>
    <xf numFmtId="0" fontId="0" fillId="73" borderId="77" xfId="0" applyFill="1" applyBorder="1" applyAlignment="1">
      <alignment wrapText="1"/>
    </xf>
    <xf numFmtId="0" fontId="27" fillId="0" borderId="0" xfId="0" applyFont="1" applyAlignment="1">
      <alignment horizontal="right"/>
    </xf>
    <xf numFmtId="0" fontId="0" fillId="73" borderId="0" xfId="0" applyFill="1"/>
    <xf numFmtId="49" fontId="22" fillId="0" borderId="27" xfId="0" applyNumberFormat="1" applyFont="1" applyBorder="1" applyAlignment="1">
      <alignment wrapText="1"/>
    </xf>
    <xf numFmtId="0" fontId="24" fillId="72" borderId="0" xfId="0" applyFont="1" applyFill="1"/>
    <xf numFmtId="166" fontId="24" fillId="72" borderId="0" xfId="0" applyNumberFormat="1" applyFont="1" applyFill="1"/>
    <xf numFmtId="0" fontId="0" fillId="0" borderId="77" xfId="0" applyBorder="1" applyAlignment="1">
      <alignment wrapText="1"/>
    </xf>
    <xf numFmtId="0" fontId="0" fillId="0" borderId="77" xfId="0" applyBorder="1"/>
    <xf numFmtId="0" fontId="0" fillId="0" borderId="78" xfId="0" applyBorder="1"/>
    <xf numFmtId="0" fontId="27" fillId="0" borderId="0" xfId="0" applyFont="1"/>
    <xf numFmtId="0" fontId="0" fillId="0" borderId="79" xfId="0" applyBorder="1" applyAlignment="1">
      <alignment wrapText="1"/>
    </xf>
    <xf numFmtId="0" fontId="0" fillId="0" borderId="80" xfId="0" applyBorder="1" applyAlignment="1">
      <alignment wrapText="1"/>
    </xf>
    <xf numFmtId="166" fontId="24" fillId="72" borderId="0" xfId="2" applyNumberFormat="1" applyFont="1" applyFill="1"/>
    <xf numFmtId="0" fontId="24" fillId="0" borderId="0" xfId="0" applyFont="1"/>
    <xf numFmtId="0" fontId="0" fillId="0" borderId="81" xfId="0" applyBorder="1"/>
    <xf numFmtId="0" fontId="24" fillId="0" borderId="79" xfId="0" applyFont="1" applyBorder="1" applyAlignment="1">
      <alignment horizontal="right"/>
    </xf>
    <xf numFmtId="0" fontId="51" fillId="0" borderId="83" xfId="0" applyFont="1" applyBorder="1" applyAlignment="1">
      <alignment horizontal="right"/>
    </xf>
    <xf numFmtId="49" fontId="51" fillId="0" borderId="83" xfId="0" applyNumberFormat="1" applyFont="1" applyBorder="1" applyAlignment="1">
      <alignment horizontal="right"/>
    </xf>
    <xf numFmtId="0" fontId="51" fillId="0" borderId="82" xfId="0" applyFont="1" applyBorder="1" applyAlignment="1">
      <alignment horizontal="right"/>
    </xf>
    <xf numFmtId="10" fontId="21" fillId="0" borderId="0" xfId="3" applyNumberFormat="1" applyFont="1" applyFill="1" applyBorder="1"/>
    <xf numFmtId="6" fontId="15" fillId="0" borderId="13" xfId="15" applyNumberFormat="1" applyFont="1" applyFill="1" applyBorder="1"/>
    <xf numFmtId="6" fontId="16" fillId="0" borderId="49" xfId="15" applyNumberFormat="1" applyFont="1" applyFill="1" applyBorder="1"/>
    <xf numFmtId="7" fontId="21" fillId="6" borderId="41" xfId="0" applyNumberFormat="1" applyFont="1" applyFill="1" applyBorder="1"/>
    <xf numFmtId="5" fontId="24" fillId="0" borderId="43" xfId="2" applyNumberFormat="1" applyFont="1" applyFill="1" applyBorder="1" applyAlignment="1">
      <alignment horizontal="center"/>
    </xf>
    <xf numFmtId="8" fontId="16" fillId="0" borderId="0" xfId="12" applyNumberFormat="1" applyFont="1" applyAlignment="1">
      <alignment horizontal="center"/>
    </xf>
    <xf numFmtId="169" fontId="4" fillId="0" borderId="0" xfId="0" applyNumberFormat="1" applyFont="1"/>
    <xf numFmtId="170" fontId="5" fillId="0" borderId="0" xfId="0" applyNumberFormat="1" applyFont="1"/>
    <xf numFmtId="10" fontId="15" fillId="0" borderId="0" xfId="12" applyNumberFormat="1" applyFont="1"/>
    <xf numFmtId="0" fontId="22" fillId="0" borderId="9" xfId="0" applyFont="1" applyBorder="1"/>
    <xf numFmtId="10" fontId="22" fillId="0" borderId="16" xfId="14" applyNumberFormat="1" applyFont="1" applyFill="1" applyBorder="1" applyAlignment="1">
      <alignment horizontal="right"/>
    </xf>
    <xf numFmtId="0" fontId="22" fillId="74" borderId="17" xfId="0" applyFont="1" applyFill="1" applyBorder="1"/>
    <xf numFmtId="10" fontId="22" fillId="74" borderId="19" xfId="14" applyNumberFormat="1" applyFont="1" applyFill="1" applyBorder="1" applyAlignment="1">
      <alignment horizontal="right"/>
    </xf>
    <xf numFmtId="49" fontId="22" fillId="74" borderId="37" xfId="0" applyNumberFormat="1" applyFont="1" applyFill="1" applyBorder="1"/>
    <xf numFmtId="166" fontId="0" fillId="73" borderId="0" xfId="0" applyNumberFormat="1" applyFill="1"/>
    <xf numFmtId="44" fontId="0" fillId="73" borderId="0" xfId="0" applyNumberFormat="1" applyFill="1"/>
    <xf numFmtId="0" fontId="23" fillId="0" borderId="26" xfId="0" applyFont="1" applyBorder="1"/>
    <xf numFmtId="5" fontId="23" fillId="0" borderId="0" xfId="0" applyNumberFormat="1" applyFont="1"/>
    <xf numFmtId="39" fontId="23" fillId="0" borderId="0" xfId="0" applyNumberFormat="1" applyFont="1" applyAlignment="1">
      <alignment horizontal="center"/>
    </xf>
    <xf numFmtId="5" fontId="23" fillId="0" borderId="13" xfId="0" applyNumberFormat="1" applyFont="1" applyBorder="1"/>
    <xf numFmtId="5" fontId="23" fillId="0" borderId="0" xfId="0" applyNumberFormat="1" applyFont="1" applyAlignment="1">
      <alignment horizontal="right"/>
    </xf>
    <xf numFmtId="0" fontId="21" fillId="0" borderId="31" xfId="0" applyFont="1" applyBorder="1"/>
    <xf numFmtId="5" fontId="21" fillId="0" borderId="32" xfId="0" applyNumberFormat="1" applyFont="1" applyBorder="1"/>
    <xf numFmtId="39" fontId="21" fillId="0" borderId="32" xfId="0" applyNumberFormat="1" applyFont="1" applyBorder="1" applyAlignment="1">
      <alignment horizontal="center"/>
    </xf>
    <xf numFmtId="164" fontId="21" fillId="0" borderId="33" xfId="2" applyNumberFormat="1" applyFont="1" applyFill="1" applyBorder="1"/>
    <xf numFmtId="37" fontId="23" fillId="0" borderId="0" xfId="0" applyNumberFormat="1" applyFont="1"/>
    <xf numFmtId="39" fontId="21" fillId="0" borderId="0" xfId="0" applyNumberFormat="1" applyFont="1" applyAlignment="1">
      <alignment horizontal="center"/>
    </xf>
    <xf numFmtId="37" fontId="23" fillId="0" borderId="13" xfId="0" applyNumberFormat="1" applyFont="1" applyBorder="1"/>
    <xf numFmtId="0" fontId="23" fillId="0" borderId="35" xfId="0" applyFont="1" applyBorder="1"/>
    <xf numFmtId="37" fontId="23" fillId="0" borderId="4" xfId="0" applyNumberFormat="1" applyFont="1" applyBorder="1" applyAlignment="1">
      <alignment horizontal="center"/>
    </xf>
    <xf numFmtId="37" fontId="23" fillId="0" borderId="36" xfId="0" applyNumberFormat="1" applyFont="1" applyBorder="1"/>
    <xf numFmtId="0" fontId="21" fillId="0" borderId="35" xfId="0" applyFont="1" applyBorder="1"/>
    <xf numFmtId="37" fontId="21" fillId="0" borderId="4" xfId="0" applyNumberFormat="1" applyFont="1" applyBorder="1"/>
    <xf numFmtId="164" fontId="21" fillId="0" borderId="49" xfId="2" applyNumberFormat="1" applyFont="1" applyFill="1" applyBorder="1"/>
    <xf numFmtId="0" fontId="21" fillId="0" borderId="26" xfId="0" applyFont="1" applyBorder="1"/>
    <xf numFmtId="37" fontId="21" fillId="0" borderId="0" xfId="0" applyNumberFormat="1" applyFont="1"/>
    <xf numFmtId="164" fontId="21" fillId="0" borderId="13" xfId="2" applyNumberFormat="1" applyFont="1" applyFill="1" applyBorder="1"/>
    <xf numFmtId="10" fontId="23" fillId="0" borderId="0" xfId="3" applyNumberFormat="1" applyFont="1" applyFill="1" applyBorder="1"/>
    <xf numFmtId="37" fontId="21" fillId="0" borderId="32" xfId="0" applyNumberFormat="1" applyFont="1" applyBorder="1"/>
    <xf numFmtId="164" fontId="21" fillId="0" borderId="36" xfId="2" applyNumberFormat="1" applyFont="1" applyFill="1" applyBorder="1"/>
    <xf numFmtId="0" fontId="23" fillId="0" borderId="0" xfId="0" applyFont="1"/>
    <xf numFmtId="0" fontId="23" fillId="0" borderId="13" xfId="0" applyFont="1" applyBorder="1"/>
    <xf numFmtId="0" fontId="21" fillId="0" borderId="0" xfId="0" applyFont="1"/>
    <xf numFmtId="166" fontId="24" fillId="0" borderId="0" xfId="2" applyNumberFormat="1" applyFont="1" applyFill="1"/>
    <xf numFmtId="166" fontId="0" fillId="0" borderId="77" xfId="0" applyNumberFormat="1" applyBorder="1"/>
    <xf numFmtId="166" fontId="0" fillId="73" borderId="77" xfId="0" applyNumberFormat="1" applyFill="1" applyBorder="1"/>
    <xf numFmtId="165" fontId="24" fillId="2" borderId="17" xfId="0" applyNumberFormat="1" applyFont="1" applyFill="1" applyBorder="1" applyAlignment="1">
      <alignment horizontal="center"/>
    </xf>
    <xf numFmtId="165" fontId="24" fillId="2" borderId="19" xfId="0" applyNumberFormat="1" applyFont="1" applyFill="1" applyBorder="1" applyAlignment="1">
      <alignment horizontal="center"/>
    </xf>
    <xf numFmtId="165" fontId="24" fillId="2" borderId="37" xfId="0" applyNumberFormat="1" applyFont="1" applyFill="1" applyBorder="1" applyAlignment="1">
      <alignment horizontal="center"/>
    </xf>
    <xf numFmtId="0" fontId="16" fillId="0" borderId="17" xfId="0" applyFont="1" applyBorder="1"/>
    <xf numFmtId="10" fontId="16" fillId="0" borderId="18" xfId="3" applyNumberFormat="1" applyFont="1" applyFill="1" applyBorder="1" applyAlignment="1">
      <alignment horizontal="center"/>
    </xf>
    <xf numFmtId="0" fontId="15" fillId="0" borderId="17" xfId="11" quotePrefix="1" applyFont="1" applyBorder="1"/>
    <xf numFmtId="0" fontId="15" fillId="0" borderId="19" xfId="11" quotePrefix="1" applyFont="1" applyBorder="1"/>
    <xf numFmtId="0" fontId="16" fillId="0" borderId="17" xfId="11" applyFont="1" applyBorder="1"/>
    <xf numFmtId="0" fontId="16" fillId="0" borderId="18" xfId="11" applyFont="1" applyBorder="1"/>
    <xf numFmtId="0" fontId="16" fillId="0" borderId="19" xfId="11" applyFont="1" applyBorder="1"/>
    <xf numFmtId="0" fontId="15" fillId="0" borderId="17" xfId="0" applyFont="1" applyBorder="1"/>
    <xf numFmtId="0" fontId="15" fillId="0" borderId="19" xfId="0" applyFont="1" applyBorder="1"/>
    <xf numFmtId="168" fontId="15" fillId="0" borderId="17" xfId="11" applyNumberFormat="1" applyFont="1" applyBorder="1"/>
    <xf numFmtId="168" fontId="15" fillId="0" borderId="19" xfId="11" applyNumberFormat="1" applyFont="1" applyBorder="1"/>
    <xf numFmtId="0" fontId="15" fillId="0" borderId="17" xfId="11" applyFont="1" applyBorder="1"/>
    <xf numFmtId="0" fontId="15" fillId="0" borderId="18" xfId="11" applyFont="1" applyBorder="1"/>
    <xf numFmtId="0" fontId="15" fillId="0" borderId="19" xfId="11" applyFont="1" applyBorder="1"/>
    <xf numFmtId="10" fontId="16" fillId="0" borderId="13" xfId="3" applyNumberFormat="1" applyFont="1" applyFill="1" applyBorder="1" applyAlignment="1">
      <alignment horizontal="center"/>
    </xf>
    <xf numFmtId="9" fontId="0" fillId="0" borderId="0" xfId="3" applyFont="1" applyAlignment="1">
      <alignment horizontal="center"/>
    </xf>
    <xf numFmtId="7" fontId="0" fillId="0" borderId="0" xfId="1" applyNumberFormat="1" applyFont="1" applyAlignment="1">
      <alignment horizontal="center"/>
    </xf>
    <xf numFmtId="7" fontId="0" fillId="0" borderId="0" xfId="1" applyNumberFormat="1" applyFont="1" applyAlignment="1">
      <alignment horizontal="center" wrapText="1"/>
    </xf>
    <xf numFmtId="165" fontId="0" fillId="0" borderId="3" xfId="0" applyNumberFormat="1" applyBorder="1" applyAlignment="1">
      <alignment horizontal="center"/>
    </xf>
    <xf numFmtId="0" fontId="24" fillId="0" borderId="20" xfId="0" applyFont="1" applyBorder="1" applyAlignment="1">
      <alignment horizontal="right"/>
    </xf>
    <xf numFmtId="10" fontId="24" fillId="75" borderId="1" xfId="0" applyNumberFormat="1" applyFont="1" applyFill="1" applyBorder="1" applyAlignment="1">
      <alignment horizontal="center"/>
    </xf>
    <xf numFmtId="171" fontId="0" fillId="0" borderId="0" xfId="0" applyNumberFormat="1"/>
    <xf numFmtId="0" fontId="15" fillId="0" borderId="17" xfId="12" applyFont="1" applyBorder="1"/>
    <xf numFmtId="44" fontId="15" fillId="0" borderId="18" xfId="12" applyNumberFormat="1" applyFont="1" applyBorder="1"/>
    <xf numFmtId="44" fontId="15" fillId="0" borderId="18" xfId="15" applyFont="1" applyFill="1" applyBorder="1" applyAlignment="1">
      <alignment horizontal="center"/>
    </xf>
    <xf numFmtId="0" fontId="16" fillId="0" borderId="18" xfId="0" applyFont="1" applyBorder="1"/>
    <xf numFmtId="8" fontId="15" fillId="0" borderId="19" xfId="15" applyNumberFormat="1" applyFont="1" applyFill="1" applyBorder="1"/>
    <xf numFmtId="0" fontId="21" fillId="8" borderId="20" xfId="0" applyFont="1" applyFill="1" applyBorder="1"/>
    <xf numFmtId="164" fontId="21" fillId="8" borderId="3" xfId="0" applyNumberFormat="1" applyFont="1" applyFill="1" applyBorder="1"/>
    <xf numFmtId="39" fontId="21" fillId="8" borderId="3" xfId="0" applyNumberFormat="1" applyFont="1" applyFill="1" applyBorder="1" applyAlignment="1">
      <alignment horizontal="right"/>
    </xf>
    <xf numFmtId="7" fontId="21" fillId="0" borderId="14" xfId="0" applyNumberFormat="1" applyFont="1" applyBorder="1"/>
    <xf numFmtId="0" fontId="0" fillId="0" borderId="1" xfId="0" applyBorder="1"/>
    <xf numFmtId="166" fontId="0" fillId="0" borderId="1" xfId="2" applyNumberFormat="1" applyFont="1" applyBorder="1"/>
    <xf numFmtId="172" fontId="0" fillId="0" borderId="1" xfId="1" applyNumberFormat="1" applyFont="1" applyBorder="1"/>
    <xf numFmtId="44" fontId="0" fillId="0" borderId="1" xfId="2" applyFont="1" applyBorder="1"/>
    <xf numFmtId="166" fontId="4" fillId="0" borderId="1" xfId="0" applyNumberFormat="1" applyFont="1" applyBorder="1"/>
    <xf numFmtId="43" fontId="0" fillId="0" borderId="0" xfId="0" applyNumberFormat="1"/>
    <xf numFmtId="166" fontId="0" fillId="0" borderId="1" xfId="0" applyNumberFormat="1" applyBorder="1"/>
    <xf numFmtId="0" fontId="24" fillId="0" borderId="39" xfId="0" applyFont="1" applyBorder="1" applyAlignment="1">
      <alignment horizontal="right"/>
    </xf>
    <xf numFmtId="166" fontId="24" fillId="0" borderId="0" xfId="2" applyNumberFormat="1" applyFont="1" applyBorder="1"/>
    <xf numFmtId="172" fontId="0" fillId="0" borderId="0" xfId="1" applyNumberFormat="1" applyFont="1" applyBorder="1"/>
    <xf numFmtId="44" fontId="0" fillId="0" borderId="0" xfId="2" applyFont="1" applyBorder="1"/>
    <xf numFmtId="166" fontId="24" fillId="0" borderId="0" xfId="0" applyNumberFormat="1" applyFont="1"/>
    <xf numFmtId="166" fontId="0" fillId="0" borderId="0" xfId="2" applyNumberFormat="1" applyFont="1" applyBorder="1"/>
    <xf numFmtId="166" fontId="0" fillId="0" borderId="0" xfId="0" applyNumberFormat="1"/>
    <xf numFmtId="10" fontId="0" fillId="0" borderId="1" xfId="0" applyNumberFormat="1" applyBorder="1"/>
    <xf numFmtId="166" fontId="0" fillId="0" borderId="4" xfId="2" applyNumberFormat="1" applyFont="1" applyBorder="1"/>
    <xf numFmtId="172" fontId="0" fillId="0" borderId="4" xfId="1" applyNumberFormat="1" applyFont="1" applyBorder="1"/>
    <xf numFmtId="44" fontId="0" fillId="0" borderId="4" xfId="2" applyFont="1" applyBorder="1"/>
    <xf numFmtId="166" fontId="0" fillId="0" borderId="4" xfId="0" applyNumberFormat="1" applyBorder="1"/>
    <xf numFmtId="0" fontId="24" fillId="0" borderId="0" xfId="0" applyFont="1" applyAlignment="1">
      <alignment horizontal="right"/>
    </xf>
    <xf numFmtId="10" fontId="24" fillId="0" borderId="0" xfId="3" applyNumberFormat="1" applyFont="1"/>
    <xf numFmtId="7" fontId="0" fillId="0" borderId="1" xfId="2" applyNumberFormat="1" applyFont="1" applyBorder="1"/>
    <xf numFmtId="10" fontId="16" fillId="0" borderId="0" xfId="3" applyNumberFormat="1" applyFont="1" applyFill="1" applyBorder="1"/>
    <xf numFmtId="10" fontId="16" fillId="0" borderId="0" xfId="3" applyNumberFormat="1" applyFont="1" applyFill="1" applyBorder="1" applyAlignment="1">
      <alignment horizontal="center"/>
    </xf>
    <xf numFmtId="10" fontId="16" fillId="0" borderId="0" xfId="0" applyNumberFormat="1" applyFont="1" applyAlignment="1">
      <alignment horizontal="center"/>
    </xf>
    <xf numFmtId="0" fontId="80" fillId="0" borderId="0" xfId="0" applyFont="1" applyAlignment="1">
      <alignment horizontal="center"/>
    </xf>
    <xf numFmtId="0" fontId="0" fillId="76" borderId="0" xfId="0" applyFill="1"/>
    <xf numFmtId="0" fontId="24" fillId="76" borderId="0" xfId="0" applyFont="1" applyFill="1"/>
    <xf numFmtId="0" fontId="80" fillId="76" borderId="0" xfId="0" applyFont="1" applyFill="1"/>
    <xf numFmtId="0" fontId="0" fillId="76" borderId="1" xfId="0" applyFill="1" applyBorder="1"/>
    <xf numFmtId="166" fontId="0" fillId="76" borderId="1" xfId="2" applyNumberFormat="1" applyFont="1" applyFill="1" applyBorder="1"/>
    <xf numFmtId="172" fontId="0" fillId="76" borderId="1" xfId="1" applyNumberFormat="1" applyFont="1" applyFill="1" applyBorder="1"/>
    <xf numFmtId="44" fontId="0" fillId="76" borderId="1" xfId="2" applyFont="1" applyFill="1" applyBorder="1"/>
    <xf numFmtId="166" fontId="0" fillId="76" borderId="1" xfId="0" applyNumberFormat="1" applyFill="1" applyBorder="1"/>
    <xf numFmtId="0" fontId="24" fillId="76" borderId="39" xfId="0" applyFont="1" applyFill="1" applyBorder="1" applyAlignment="1">
      <alignment horizontal="right"/>
    </xf>
    <xf numFmtId="166" fontId="24" fillId="76" borderId="0" xfId="2" applyNumberFormat="1" applyFont="1" applyFill="1" applyBorder="1"/>
    <xf numFmtId="172" fontId="0" fillId="76" borderId="0" xfId="1" applyNumberFormat="1" applyFont="1" applyFill="1" applyBorder="1"/>
    <xf numFmtId="44" fontId="0" fillId="76" borderId="0" xfId="2" applyFont="1" applyFill="1" applyBorder="1"/>
    <xf numFmtId="166" fontId="24" fillId="76" borderId="0" xfId="0" applyNumberFormat="1" applyFont="1" applyFill="1"/>
    <xf numFmtId="166" fontId="0" fillId="76" borderId="0" xfId="2" applyNumberFormat="1" applyFont="1" applyFill="1" applyBorder="1"/>
    <xf numFmtId="166" fontId="0" fillId="76" borderId="0" xfId="0" applyNumberFormat="1" applyFill="1"/>
    <xf numFmtId="10" fontId="0" fillId="76" borderId="1" xfId="0" applyNumberFormat="1" applyFill="1" applyBorder="1"/>
    <xf numFmtId="166" fontId="4" fillId="76" borderId="1" xfId="0" applyNumberFormat="1" applyFont="1" applyFill="1" applyBorder="1"/>
    <xf numFmtId="166" fontId="0" fillId="76" borderId="4" xfId="2" applyNumberFormat="1" applyFont="1" applyFill="1" applyBorder="1"/>
    <xf numFmtId="172" fontId="0" fillId="76" borderId="4" xfId="1" applyNumberFormat="1" applyFont="1" applyFill="1" applyBorder="1"/>
    <xf numFmtId="44" fontId="0" fillId="76" borderId="4" xfId="2" applyFont="1" applyFill="1" applyBorder="1"/>
    <xf numFmtId="166" fontId="0" fillId="76" borderId="4" xfId="0" applyNumberFormat="1" applyFill="1" applyBorder="1"/>
    <xf numFmtId="0" fontId="24" fillId="76" borderId="0" xfId="0" applyFont="1" applyFill="1" applyAlignment="1">
      <alignment horizontal="right"/>
    </xf>
    <xf numFmtId="10" fontId="24" fillId="76" borderId="0" xfId="3" applyNumberFormat="1" applyFont="1" applyFill="1"/>
    <xf numFmtId="2" fontId="0" fillId="0" borderId="0" xfId="0" applyNumberFormat="1"/>
    <xf numFmtId="0" fontId="15" fillId="0" borderId="84" xfId="12" applyFont="1" applyBorder="1"/>
    <xf numFmtId="0" fontId="15" fillId="0" borderId="85" xfId="12" applyFont="1" applyBorder="1"/>
    <xf numFmtId="44" fontId="15" fillId="0" borderId="85" xfId="12" applyNumberFormat="1" applyFont="1" applyBorder="1" applyAlignment="1">
      <alignment horizontal="center"/>
    </xf>
    <xf numFmtId="6" fontId="15" fillId="0" borderId="86" xfId="12" applyNumberFormat="1" applyFont="1" applyBorder="1"/>
    <xf numFmtId="44" fontId="0" fillId="0" borderId="0" xfId="0" applyNumberFormat="1"/>
    <xf numFmtId="0" fontId="19" fillId="0" borderId="0" xfId="340"/>
    <xf numFmtId="0" fontId="19" fillId="0" borderId="0" xfId="339"/>
    <xf numFmtId="44" fontId="0" fillId="0" borderId="43" xfId="0" applyNumberFormat="1" applyBorder="1"/>
    <xf numFmtId="44" fontId="0" fillId="0" borderId="39" xfId="0" applyNumberFormat="1" applyBorder="1"/>
    <xf numFmtId="44" fontId="0" fillId="0" borderId="44" xfId="0" applyNumberFormat="1" applyBorder="1"/>
    <xf numFmtId="0" fontId="0" fillId="77" borderId="77" xfId="0" applyFill="1" applyBorder="1"/>
    <xf numFmtId="0" fontId="0" fillId="77" borderId="77" xfId="0" applyFill="1" applyBorder="1" applyAlignment="1">
      <alignment wrapText="1"/>
    </xf>
    <xf numFmtId="44" fontId="0" fillId="0" borderId="77" xfId="0" applyNumberFormat="1" applyBorder="1"/>
    <xf numFmtId="44" fontId="0" fillId="77" borderId="39" xfId="0" applyNumberFormat="1" applyFill="1" applyBorder="1"/>
    <xf numFmtId="44" fontId="0" fillId="0" borderId="78" xfId="0" applyNumberFormat="1" applyBorder="1"/>
    <xf numFmtId="0" fontId="0" fillId="0" borderId="87" xfId="0" applyBorder="1"/>
    <xf numFmtId="44" fontId="0" fillId="0" borderId="79" xfId="0" applyNumberFormat="1" applyBorder="1"/>
    <xf numFmtId="10" fontId="22" fillId="0" borderId="29" xfId="14" applyNumberFormat="1" applyFont="1" applyFill="1" applyBorder="1" applyAlignment="1">
      <alignment horizontal="right"/>
    </xf>
    <xf numFmtId="44" fontId="0" fillId="78" borderId="39" xfId="0" applyNumberFormat="1" applyFill="1" applyBorder="1"/>
    <xf numFmtId="0" fontId="0" fillId="2" borderId="77" xfId="0" applyFill="1" applyBorder="1"/>
    <xf numFmtId="0" fontId="0" fillId="78" borderId="7" xfId="0" applyFill="1" applyBorder="1"/>
    <xf numFmtId="44" fontId="0" fillId="78" borderId="43" xfId="0" applyNumberFormat="1" applyFill="1" applyBorder="1"/>
    <xf numFmtId="8" fontId="4" fillId="0" borderId="0" xfId="0" applyNumberFormat="1" applyFont="1"/>
    <xf numFmtId="0" fontId="0" fillId="0" borderId="79" xfId="0" applyBorder="1" applyAlignment="1">
      <alignment horizontal="right"/>
    </xf>
    <xf numFmtId="0" fontId="0" fillId="78" borderId="5" xfId="0" applyFill="1" applyBorder="1"/>
    <xf numFmtId="44" fontId="0" fillId="78" borderId="6" xfId="0" applyNumberFormat="1" applyFill="1" applyBorder="1"/>
    <xf numFmtId="44" fontId="0" fillId="78" borderId="0" xfId="0" applyNumberFormat="1" applyFill="1"/>
    <xf numFmtId="10" fontId="23" fillId="0" borderId="4" xfId="0" applyNumberFormat="1" applyFont="1" applyBorder="1"/>
    <xf numFmtId="8" fontId="16" fillId="0" borderId="0" xfId="0" applyNumberFormat="1" applyFont="1"/>
    <xf numFmtId="0" fontId="0" fillId="78" borderId="8" xfId="0" applyFill="1" applyBorder="1"/>
    <xf numFmtId="0" fontId="0" fillId="78" borderId="9" xfId="0" applyFill="1" applyBorder="1"/>
    <xf numFmtId="44" fontId="0" fillId="78" borderId="44" xfId="0" applyNumberFormat="1" applyFill="1" applyBorder="1"/>
    <xf numFmtId="44" fontId="0" fillId="78" borderId="10" xfId="0" applyNumberFormat="1" applyFill="1" applyBorder="1"/>
    <xf numFmtId="39" fontId="23" fillId="0" borderId="32" xfId="0" applyNumberFormat="1" applyFont="1" applyBorder="1" applyAlignment="1">
      <alignment horizontal="center"/>
    </xf>
    <xf numFmtId="164" fontId="23" fillId="0" borderId="33" xfId="2" applyNumberFormat="1" applyFont="1" applyFill="1" applyBorder="1"/>
    <xf numFmtId="164" fontId="23" fillId="0" borderId="49" xfId="2" applyNumberFormat="1" applyFont="1" applyFill="1" applyBorder="1"/>
    <xf numFmtId="164" fontId="23" fillId="0" borderId="36" xfId="2" applyNumberFormat="1" applyFont="1" applyFill="1" applyBorder="1"/>
    <xf numFmtId="164" fontId="23" fillId="8" borderId="13" xfId="2" applyNumberFormat="1" applyFont="1" applyFill="1" applyBorder="1"/>
    <xf numFmtId="10" fontId="22" fillId="0" borderId="0" xfId="3" applyNumberFormat="1" applyFont="1" applyFill="1" applyBorder="1" applyAlignment="1">
      <alignment horizontal="center"/>
    </xf>
    <xf numFmtId="0" fontId="21" fillId="0" borderId="89" xfId="0" applyFont="1" applyBorder="1"/>
    <xf numFmtId="10" fontId="21" fillId="0" borderId="90" xfId="3" applyNumberFormat="1" applyFont="1" applyFill="1" applyBorder="1"/>
    <xf numFmtId="0" fontId="21" fillId="0" borderId="90" xfId="0" applyFont="1" applyBorder="1"/>
    <xf numFmtId="164" fontId="23" fillId="0" borderId="91" xfId="2" applyNumberFormat="1" applyFont="1" applyFill="1" applyBorder="1"/>
    <xf numFmtId="10" fontId="24" fillId="0" borderId="1" xfId="0" applyNumberFormat="1" applyFont="1" applyBorder="1" applyAlignment="1">
      <alignment horizontal="center"/>
    </xf>
    <xf numFmtId="10" fontId="0" fillId="0" borderId="0" xfId="3" applyNumberFormat="1" applyFont="1" applyAlignment="1">
      <alignment horizontal="center"/>
    </xf>
    <xf numFmtId="7" fontId="16" fillId="0" borderId="0" xfId="0" applyNumberFormat="1" applyFont="1"/>
    <xf numFmtId="0" fontId="0" fillId="0" borderId="79" xfId="0" applyBorder="1"/>
    <xf numFmtId="165" fontId="16" fillId="0" borderId="0" xfId="0" applyNumberFormat="1" applyFont="1"/>
    <xf numFmtId="0" fontId="9" fillId="0" borderId="0" xfId="7" applyFont="1"/>
    <xf numFmtId="0" fontId="6" fillId="0" borderId="0" xfId="7"/>
    <xf numFmtId="0" fontId="12" fillId="0" borderId="0" xfId="7" applyFont="1"/>
    <xf numFmtId="0" fontId="13" fillId="0" borderId="0" xfId="7" applyFont="1"/>
    <xf numFmtId="0" fontId="6" fillId="0" borderId="5" xfId="7" applyBorder="1"/>
    <xf numFmtId="0" fontId="6" fillId="0" borderId="15" xfId="7" applyBorder="1"/>
    <xf numFmtId="0" fontId="6" fillId="0" borderId="6" xfId="7" applyBorder="1"/>
    <xf numFmtId="0" fontId="6" fillId="0" borderId="7" xfId="7" applyBorder="1"/>
    <xf numFmtId="0" fontId="9" fillId="0" borderId="0" xfId="7" applyFont="1" applyAlignment="1">
      <alignment horizontal="center"/>
    </xf>
    <xf numFmtId="0" fontId="6" fillId="0" borderId="8" xfId="7" applyBorder="1"/>
    <xf numFmtId="0" fontId="14" fillId="0" borderId="8" xfId="7" applyFont="1" applyBorder="1" applyAlignment="1">
      <alignment horizontal="center"/>
    </xf>
    <xf numFmtId="0" fontId="6" fillId="0" borderId="64" xfId="7" applyBorder="1"/>
    <xf numFmtId="167" fontId="6" fillId="0" borderId="8" xfId="7" applyNumberFormat="1" applyBorder="1" applyAlignment="1">
      <alignment horizontal="center"/>
    </xf>
    <xf numFmtId="0" fontId="6" fillId="0" borderId="8" xfId="7" applyBorder="1" applyAlignment="1">
      <alignment horizontal="center"/>
    </xf>
    <xf numFmtId="0" fontId="9" fillId="2" borderId="0" xfId="7" applyFont="1" applyFill="1" applyAlignment="1">
      <alignment horizontal="right"/>
    </xf>
    <xf numFmtId="10" fontId="9" fillId="2" borderId="8" xfId="9" applyNumberFormat="1" applyFont="1" applyFill="1" applyBorder="1" applyAlignment="1">
      <alignment horizontal="center"/>
    </xf>
    <xf numFmtId="0" fontId="6" fillId="0" borderId="9" xfId="7" applyBorder="1"/>
    <xf numFmtId="0" fontId="6" fillId="0" borderId="16" xfId="7" applyBorder="1"/>
    <xf numFmtId="0" fontId="6" fillId="0" borderId="10" xfId="7" applyBorder="1"/>
    <xf numFmtId="5" fontId="15" fillId="0" borderId="0" xfId="12" applyNumberFormat="1" applyFont="1" applyAlignment="1">
      <alignment horizontal="center"/>
    </xf>
    <xf numFmtId="0" fontId="85" fillId="0" borderId="38" xfId="0" applyFont="1" applyBorder="1"/>
    <xf numFmtId="166" fontId="16" fillId="0" borderId="13" xfId="11" applyNumberFormat="1" applyFont="1" applyBorder="1" applyAlignment="1">
      <alignment horizontal="center"/>
    </xf>
    <xf numFmtId="0" fontId="85" fillId="0" borderId="30" xfId="0" applyFont="1" applyBorder="1"/>
    <xf numFmtId="44" fontId="0" fillId="2" borderId="39" xfId="0" applyNumberFormat="1" applyFill="1" applyBorder="1"/>
    <xf numFmtId="44" fontId="0" fillId="0" borderId="21" xfId="0" applyNumberFormat="1" applyBorder="1"/>
    <xf numFmtId="0" fontId="24" fillId="72" borderId="12" xfId="0" applyFont="1" applyFill="1" applyBorder="1"/>
    <xf numFmtId="0" fontId="24" fillId="72" borderId="13" xfId="0" applyFont="1" applyFill="1" applyBorder="1"/>
    <xf numFmtId="44" fontId="0" fillId="0" borderId="20" xfId="0" applyNumberFormat="1" applyBorder="1"/>
    <xf numFmtId="0" fontId="24" fillId="72" borderId="14" xfId="0" applyFont="1" applyFill="1" applyBorder="1"/>
    <xf numFmtId="0" fontId="16" fillId="0" borderId="26" xfId="11" applyFont="1" applyBorder="1" applyAlignment="1">
      <alignment horizontal="left" vertical="center"/>
    </xf>
    <xf numFmtId="0" fontId="6" fillId="0" borderId="7" xfId="7" applyBorder="1" applyAlignment="1">
      <alignment horizontal="right"/>
    </xf>
    <xf numFmtId="0" fontId="6" fillId="0" borderId="0" xfId="7" applyAlignment="1">
      <alignment horizontal="right"/>
    </xf>
    <xf numFmtId="10" fontId="16" fillId="0" borderId="13" xfId="13" applyNumberFormat="1" applyFont="1" applyFill="1" applyBorder="1" applyAlignment="1">
      <alignment horizontal="center" vertical="center"/>
    </xf>
    <xf numFmtId="170" fontId="0" fillId="0" borderId="0" xfId="0" applyNumberFormat="1"/>
    <xf numFmtId="8" fontId="0" fillId="0" borderId="1" xfId="0" applyNumberFormat="1" applyBorder="1"/>
    <xf numFmtId="166" fontId="0" fillId="0" borderId="1" xfId="2" applyNumberFormat="1" applyFont="1" applyFill="1" applyBorder="1"/>
    <xf numFmtId="172" fontId="0" fillId="0" borderId="1" xfId="1" applyNumberFormat="1" applyFont="1" applyFill="1" applyBorder="1"/>
    <xf numFmtId="166" fontId="24" fillId="0" borderId="0" xfId="2" applyNumberFormat="1" applyFont="1" applyFill="1" applyBorder="1"/>
    <xf numFmtId="172" fontId="0" fillId="0" borderId="0" xfId="1" applyNumberFormat="1" applyFont="1" applyFill="1" applyBorder="1"/>
    <xf numFmtId="166" fontId="0" fillId="0" borderId="0" xfId="2" applyNumberFormat="1" applyFont="1" applyFill="1" applyBorder="1"/>
    <xf numFmtId="2" fontId="0" fillId="0" borderId="1" xfId="0" applyNumberFormat="1" applyBorder="1"/>
    <xf numFmtId="164" fontId="24" fillId="0" borderId="43" xfId="2" applyNumberFormat="1" applyFont="1" applyFill="1" applyBorder="1" applyAlignment="1">
      <alignment horizontal="center"/>
    </xf>
    <xf numFmtId="0" fontId="3" fillId="0" borderId="0" xfId="0" applyFont="1" applyAlignment="1">
      <alignment horizontal="left"/>
    </xf>
    <xf numFmtId="0" fontId="87" fillId="0" borderId="0" xfId="349" applyFont="1"/>
    <xf numFmtId="0" fontId="88" fillId="0" borderId="0" xfId="349" applyFont="1" applyAlignment="1">
      <alignment horizontal="center"/>
    </xf>
    <xf numFmtId="0" fontId="87" fillId="0" borderId="0" xfId="349" applyFont="1" applyAlignment="1">
      <alignment wrapText="1"/>
    </xf>
    <xf numFmtId="17" fontId="89" fillId="0" borderId="0" xfId="349" applyNumberFormat="1" applyFont="1" applyAlignment="1">
      <alignment horizontal="center"/>
    </xf>
    <xf numFmtId="173" fontId="90" fillId="0" borderId="0" xfId="349" applyNumberFormat="1" applyFont="1" applyAlignment="1">
      <alignment horizontal="left" vertical="top"/>
    </xf>
    <xf numFmtId="0" fontId="90" fillId="0" borderId="0" xfId="349" applyFont="1" applyAlignment="1">
      <alignment horizontal="center"/>
    </xf>
    <xf numFmtId="0" fontId="90" fillId="0" borderId="0" xfId="349" applyFont="1"/>
    <xf numFmtId="9" fontId="90" fillId="0" borderId="0" xfId="349" applyNumberFormat="1" applyFont="1" applyAlignment="1">
      <alignment horizontal="center" wrapText="1"/>
    </xf>
    <xf numFmtId="0" fontId="90" fillId="0" borderId="0" xfId="349" applyFont="1" applyAlignment="1">
      <alignment horizontal="left" wrapText="1"/>
    </xf>
    <xf numFmtId="0" fontId="91" fillId="0" borderId="21" xfId="349" applyFont="1" applyBorder="1"/>
    <xf numFmtId="165" fontId="87" fillId="0" borderId="24" xfId="349" applyNumberFormat="1" applyFont="1" applyBorder="1" applyAlignment="1">
      <alignment horizontal="center"/>
    </xf>
    <xf numFmtId="0" fontId="91" fillId="0" borderId="20" xfId="349" applyFont="1" applyBorder="1"/>
    <xf numFmtId="164" fontId="87" fillId="0" borderId="3" xfId="349" applyNumberFormat="1" applyFont="1" applyBorder="1" applyAlignment="1">
      <alignment horizontal="center"/>
    </xf>
    <xf numFmtId="0" fontId="87" fillId="0" borderId="21" xfId="349" applyFont="1" applyBorder="1"/>
    <xf numFmtId="0" fontId="87" fillId="0" borderId="11" xfId="349" applyFont="1" applyBorder="1"/>
    <xf numFmtId="0" fontId="87" fillId="0" borderId="26" xfId="349" applyFont="1" applyBorder="1"/>
    <xf numFmtId="164" fontId="87" fillId="0" borderId="0" xfId="349" applyNumberFormat="1" applyFont="1" applyAlignment="1">
      <alignment horizontal="center"/>
    </xf>
    <xf numFmtId="0" fontId="87" fillId="0" borderId="20" xfId="349" applyFont="1" applyBorder="1"/>
    <xf numFmtId="0" fontId="87" fillId="0" borderId="3" xfId="349" applyFont="1" applyBorder="1"/>
    <xf numFmtId="0" fontId="87" fillId="0" borderId="21" xfId="349" applyFont="1" applyBorder="1" applyAlignment="1">
      <alignment wrapText="1"/>
    </xf>
    <xf numFmtId="0" fontId="87" fillId="0" borderId="20" xfId="349" applyFont="1" applyBorder="1" applyAlignment="1">
      <alignment wrapText="1"/>
    </xf>
    <xf numFmtId="165" fontId="87" fillId="0" borderId="11" xfId="349" applyNumberFormat="1" applyFont="1" applyBorder="1" applyAlignment="1">
      <alignment horizontal="center"/>
    </xf>
    <xf numFmtId="165" fontId="87" fillId="0" borderId="0" xfId="349" applyNumberFormat="1" applyFont="1" applyAlignment="1">
      <alignment horizontal="center"/>
    </xf>
    <xf numFmtId="0" fontId="91" fillId="0" borderId="26" xfId="349" applyFont="1" applyBorder="1"/>
    <xf numFmtId="0" fontId="92" fillId="0" borderId="0" xfId="349" applyFont="1" applyAlignment="1">
      <alignment horizontal="right" wrapText="1"/>
    </xf>
    <xf numFmtId="0" fontId="87" fillId="0" borderId="0" xfId="349" applyFont="1" applyAlignment="1">
      <alignment horizontal="center"/>
    </xf>
    <xf numFmtId="0" fontId="87" fillId="0" borderId="0" xfId="349" applyFont="1" applyAlignment="1">
      <alignment horizontal="right"/>
    </xf>
    <xf numFmtId="10" fontId="87" fillId="0" borderId="0" xfId="284" applyNumberFormat="1" applyFont="1" applyAlignment="1">
      <alignment horizontal="center"/>
    </xf>
    <xf numFmtId="9" fontId="87" fillId="0" borderId="0" xfId="284" applyFont="1" applyAlignment="1">
      <alignment horizontal="center"/>
    </xf>
    <xf numFmtId="9" fontId="87" fillId="0" borderId="0" xfId="284" applyFont="1"/>
    <xf numFmtId="0" fontId="91" fillId="0" borderId="0" xfId="349" applyFont="1" applyAlignment="1">
      <alignment horizontal="right"/>
    </xf>
    <xf numFmtId="6" fontId="87" fillId="0" borderId="0" xfId="349" applyNumberFormat="1" applyFont="1" applyAlignment="1">
      <alignment horizontal="center"/>
    </xf>
    <xf numFmtId="0" fontId="90" fillId="0" borderId="0" xfId="349" applyFont="1" applyAlignment="1">
      <alignment horizontal="right"/>
    </xf>
    <xf numFmtId="0" fontId="90" fillId="0" borderId="0" xfId="349" applyFont="1" applyAlignment="1">
      <alignment horizontal="right" vertical="top"/>
    </xf>
    <xf numFmtId="0" fontId="95" fillId="0" borderId="0" xfId="350"/>
    <xf numFmtId="0" fontId="8" fillId="3" borderId="0" xfId="350" applyFont="1" applyFill="1"/>
    <xf numFmtId="0" fontId="9" fillId="3" borderId="13" xfId="350" applyFont="1" applyFill="1" applyBorder="1"/>
    <xf numFmtId="0" fontId="10" fillId="3" borderId="3" xfId="350" applyFont="1" applyFill="1" applyBorder="1"/>
    <xf numFmtId="0" fontId="9" fillId="3" borderId="14" xfId="350" applyFont="1" applyFill="1" applyBorder="1"/>
    <xf numFmtId="0" fontId="9" fillId="0" borderId="0" xfId="350" applyFont="1"/>
    <xf numFmtId="0" fontId="11" fillId="79" borderId="0" xfId="351" applyFont="1" applyFill="1" applyAlignment="1">
      <alignment horizontal="center"/>
    </xf>
    <xf numFmtId="0" fontId="11" fillId="80" borderId="0" xfId="351" applyFont="1" applyFill="1" applyAlignment="1">
      <alignment horizontal="center"/>
    </xf>
    <xf numFmtId="0" fontId="11" fillId="81" borderId="0" xfId="351" applyFont="1" applyFill="1" applyAlignment="1">
      <alignment horizontal="center"/>
    </xf>
    <xf numFmtId="0" fontId="11" fillId="82" borderId="0" xfId="351" applyFont="1" applyFill="1" applyAlignment="1">
      <alignment horizontal="center"/>
    </xf>
    <xf numFmtId="14" fontId="9" fillId="0" borderId="0" xfId="350" applyNumberFormat="1" applyFont="1"/>
    <xf numFmtId="167" fontId="95" fillId="0" borderId="0" xfId="350" applyNumberFormat="1"/>
    <xf numFmtId="2" fontId="95" fillId="0" borderId="0" xfId="350" applyNumberFormat="1"/>
    <xf numFmtId="174" fontId="95" fillId="0" borderId="0" xfId="350" applyNumberFormat="1"/>
    <xf numFmtId="0" fontId="6" fillId="0" borderId="0" xfId="351"/>
    <xf numFmtId="14" fontId="9" fillId="0" borderId="0" xfId="351" applyNumberFormat="1" applyFont="1" applyAlignment="1">
      <alignment horizontal="center"/>
    </xf>
    <xf numFmtId="167" fontId="6" fillId="0" borderId="62" xfId="351" applyNumberFormat="1" applyBorder="1"/>
    <xf numFmtId="10" fontId="0" fillId="0" borderId="0" xfId="284" applyNumberFormat="1" applyFont="1"/>
    <xf numFmtId="167" fontId="6" fillId="0" borderId="92" xfId="351" applyNumberFormat="1" applyBorder="1"/>
    <xf numFmtId="170" fontId="95" fillId="0" borderId="0" xfId="350" applyNumberFormat="1"/>
    <xf numFmtId="0" fontId="3" fillId="0" borderId="12" xfId="0" applyFont="1" applyBorder="1" applyAlignment="1">
      <alignment horizontal="center"/>
    </xf>
    <xf numFmtId="0" fontId="0" fillId="0" borderId="20" xfId="0" applyBorder="1"/>
    <xf numFmtId="0" fontId="0" fillId="77" borderId="0" xfId="0" applyFill="1"/>
    <xf numFmtId="0" fontId="0" fillId="0" borderId="0" xfId="0" applyAlignment="1">
      <alignment wrapText="1"/>
    </xf>
    <xf numFmtId="0" fontId="0" fillId="77" borderId="0" xfId="0" applyFill="1" applyAlignment="1">
      <alignment wrapText="1"/>
    </xf>
    <xf numFmtId="0" fontId="0" fillId="77" borderId="39" xfId="0" applyFill="1" applyBorder="1"/>
    <xf numFmtId="44" fontId="16" fillId="0" borderId="13" xfId="11" applyNumberFormat="1" applyFont="1" applyBorder="1" applyAlignment="1">
      <alignment horizontal="center"/>
    </xf>
    <xf numFmtId="0" fontId="20" fillId="0" borderId="0" xfId="0" applyFont="1" applyAlignment="1">
      <alignment horizontal="center"/>
    </xf>
    <xf numFmtId="43" fontId="0" fillId="0" borderId="0" xfId="1" applyFont="1"/>
    <xf numFmtId="44" fontId="0" fillId="77" borderId="0" xfId="0" applyNumberFormat="1" applyFill="1"/>
    <xf numFmtId="44" fontId="0" fillId="77" borderId="0" xfId="0" applyNumberFormat="1" applyFill="1" applyAlignment="1">
      <alignment wrapText="1"/>
    </xf>
    <xf numFmtId="44" fontId="0" fillId="0" borderId="0" xfId="0" applyNumberFormat="1" applyAlignment="1">
      <alignment wrapText="1"/>
    </xf>
    <xf numFmtId="43" fontId="96" fillId="83" borderId="94" xfId="1" applyFont="1" applyFill="1" applyBorder="1" applyAlignment="1">
      <alignment horizontal="center"/>
    </xf>
    <xf numFmtId="43" fontId="96" fillId="0" borderId="59" xfId="1" applyFont="1" applyFill="1" applyBorder="1" applyAlignment="1">
      <alignment horizontal="right" wrapText="1"/>
    </xf>
    <xf numFmtId="43" fontId="96" fillId="0" borderId="59" xfId="1" applyFont="1" applyFill="1" applyBorder="1" applyAlignment="1">
      <alignment wrapText="1"/>
    </xf>
    <xf numFmtId="43" fontId="96" fillId="2" borderId="59" xfId="1" applyFont="1" applyFill="1" applyBorder="1" applyAlignment="1">
      <alignment horizontal="right" wrapText="1"/>
    </xf>
    <xf numFmtId="43" fontId="0" fillId="0" borderId="0" xfId="1" applyFont="1" applyAlignment="1">
      <alignment horizontal="center"/>
    </xf>
    <xf numFmtId="43" fontId="0" fillId="2" borderId="0" xfId="1" applyFont="1" applyFill="1"/>
    <xf numFmtId="0" fontId="0" fillId="0" borderId="0" xfId="0" pivotButton="1"/>
    <xf numFmtId="0" fontId="0" fillId="0" borderId="0" xfId="0" applyAlignment="1">
      <alignment horizontal="left"/>
    </xf>
    <xf numFmtId="0" fontId="24" fillId="0" borderId="0" xfId="0" applyFont="1" applyAlignment="1">
      <alignment horizontal="center"/>
    </xf>
    <xf numFmtId="165" fontId="5" fillId="84" borderId="37" xfId="0" applyNumberFormat="1" applyFont="1" applyFill="1" applyBorder="1" applyAlignment="1">
      <alignment horizontal="center"/>
    </xf>
    <xf numFmtId="167" fontId="0" fillId="0" borderId="0" xfId="0" applyNumberFormat="1" applyAlignment="1">
      <alignment horizontal="center" wrapText="1"/>
    </xf>
    <xf numFmtId="167" fontId="0" fillId="0" borderId="0" xfId="0" applyNumberFormat="1" applyAlignment="1">
      <alignment horizontal="center"/>
    </xf>
    <xf numFmtId="7" fontId="4" fillId="0" borderId="0" xfId="0" applyNumberFormat="1" applyFont="1"/>
    <xf numFmtId="0" fontId="24" fillId="0" borderId="0" xfId="0" applyFont="1" applyAlignment="1">
      <alignment horizontal="center" vertical="center" wrapText="1"/>
    </xf>
    <xf numFmtId="0" fontId="5" fillId="0" borderId="0" xfId="242" applyFont="1" applyAlignment="1">
      <alignment horizontal="center" vertical="center"/>
    </xf>
    <xf numFmtId="0" fontId="1" fillId="0" borderId="10" xfId="0" applyFont="1" applyBorder="1" applyAlignment="1">
      <alignment horizontal="center"/>
    </xf>
    <xf numFmtId="0" fontId="5" fillId="0" borderId="5" xfId="242" applyFont="1" applyBorder="1" applyAlignment="1">
      <alignment horizontal="center" vertical="center" wrapText="1"/>
    </xf>
    <xf numFmtId="0" fontId="5" fillId="0" borderId="15" xfId="242" applyFont="1" applyBorder="1" applyAlignment="1">
      <alignment horizontal="center" vertical="center" wrapText="1"/>
    </xf>
    <xf numFmtId="0" fontId="5" fillId="0" borderId="6" xfId="242" applyFont="1" applyBorder="1" applyAlignment="1">
      <alignment horizontal="center" vertical="center" wrapText="1"/>
    </xf>
    <xf numFmtId="0" fontId="0" fillId="0" borderId="7" xfId="0" applyBorder="1"/>
    <xf numFmtId="44" fontId="0" fillId="0" borderId="0" xfId="2" applyFont="1" applyFill="1" applyBorder="1"/>
    <xf numFmtId="2" fontId="0" fillId="0" borderId="0" xfId="0" applyNumberFormat="1" applyAlignment="1">
      <alignment horizontal="center" vertical="center"/>
    </xf>
    <xf numFmtId="164" fontId="0" fillId="0" borderId="8" xfId="0" applyNumberFormat="1" applyBorder="1"/>
    <xf numFmtId="164" fontId="0" fillId="0" borderId="0" xfId="0" applyNumberFormat="1"/>
    <xf numFmtId="0" fontId="24" fillId="0" borderId="7" xfId="0" applyFont="1" applyBorder="1"/>
    <xf numFmtId="2" fontId="24" fillId="0" borderId="0" xfId="0" applyNumberFormat="1" applyFont="1"/>
    <xf numFmtId="44" fontId="24" fillId="0" borderId="8" xfId="2" applyFont="1" applyBorder="1"/>
    <xf numFmtId="44" fontId="24" fillId="0" borderId="0" xfId="2" applyFont="1" applyFill="1" applyBorder="1"/>
    <xf numFmtId="0" fontId="0" fillId="0" borderId="8" xfId="0" applyBorder="1"/>
    <xf numFmtId="0" fontId="0" fillId="0" borderId="9" xfId="0" applyBorder="1"/>
    <xf numFmtId="10" fontId="0" fillId="0" borderId="16" xfId="3" applyNumberFormat="1" applyFont="1" applyFill="1" applyBorder="1"/>
    <xf numFmtId="0" fontId="0" fillId="0" borderId="16" xfId="0" applyBorder="1"/>
    <xf numFmtId="164" fontId="0" fillId="0" borderId="10" xfId="0" applyNumberFormat="1" applyBorder="1"/>
    <xf numFmtId="164" fontId="0" fillId="0" borderId="16" xfId="0" applyNumberFormat="1" applyBorder="1"/>
    <xf numFmtId="0" fontId="24" fillId="0" borderId="2" xfId="0" applyFont="1" applyBorder="1"/>
    <xf numFmtId="0" fontId="0" fillId="0" borderId="32" xfId="0" applyBorder="1"/>
    <xf numFmtId="164" fontId="24" fillId="0" borderId="97" xfId="0" applyNumberFormat="1" applyFont="1" applyBorder="1"/>
    <xf numFmtId="164" fontId="24" fillId="0" borderId="32" xfId="0" applyNumberFormat="1" applyFont="1" applyBorder="1"/>
    <xf numFmtId="0" fontId="5" fillId="0" borderId="7" xfId="0" applyFont="1" applyBorder="1"/>
    <xf numFmtId="2" fontId="0" fillId="0" borderId="0" xfId="0" applyNumberFormat="1" applyAlignment="1">
      <alignment horizontal="center"/>
    </xf>
    <xf numFmtId="165" fontId="0" fillId="0" borderId="8" xfId="0" applyNumberFormat="1" applyBorder="1"/>
    <xf numFmtId="165" fontId="0" fillId="0" borderId="0" xfId="0" applyNumberFormat="1"/>
    <xf numFmtId="0" fontId="0" fillId="0" borderId="7" xfId="0" applyBorder="1" applyAlignment="1">
      <alignment wrapText="1"/>
    </xf>
    <xf numFmtId="44" fontId="0" fillId="0" borderId="8" xfId="0" applyNumberFormat="1" applyBorder="1"/>
    <xf numFmtId="0" fontId="0" fillId="0" borderId="10" xfId="0" applyBorder="1"/>
    <xf numFmtId="165" fontId="24" fillId="0" borderId="97" xfId="0" applyNumberFormat="1" applyFont="1" applyBorder="1"/>
    <xf numFmtId="165" fontId="24" fillId="0" borderId="32" xfId="0" applyNumberFormat="1" applyFont="1" applyBorder="1"/>
    <xf numFmtId="0" fontId="24" fillId="0" borderId="5" xfId="0" applyFont="1" applyBorder="1"/>
    <xf numFmtId="0" fontId="24" fillId="0" borderId="15" xfId="0" applyFont="1" applyBorder="1"/>
    <xf numFmtId="164" fontId="24" fillId="0" borderId="6" xfId="0" applyNumberFormat="1" applyFont="1" applyBorder="1"/>
    <xf numFmtId="164" fontId="24" fillId="0" borderId="15" xfId="0" applyNumberFormat="1" applyFont="1" applyBorder="1"/>
    <xf numFmtId="0" fontId="24" fillId="0" borderId="32" xfId="0" applyFont="1" applyBorder="1"/>
    <xf numFmtId="0" fontId="0" fillId="0" borderId="5" xfId="0" applyBorder="1" applyAlignment="1">
      <alignment horizontal="left" vertical="center"/>
    </xf>
    <xf numFmtId="10" fontId="0" fillId="0" borderId="15" xfId="3" applyNumberFormat="1" applyFont="1" applyFill="1" applyBorder="1"/>
    <xf numFmtId="0" fontId="0" fillId="0" borderId="15" xfId="0" applyBorder="1"/>
    <xf numFmtId="165" fontId="0" fillId="0" borderId="6" xfId="0" applyNumberFormat="1" applyBorder="1"/>
    <xf numFmtId="165" fontId="0" fillId="0" borderId="15" xfId="0" applyNumberFormat="1" applyBorder="1"/>
    <xf numFmtId="0" fontId="0" fillId="0" borderId="9" xfId="0" applyBorder="1" applyAlignment="1">
      <alignment horizontal="left" vertical="center"/>
    </xf>
    <xf numFmtId="165" fontId="0" fillId="0" borderId="10" xfId="0" applyNumberFormat="1" applyBorder="1"/>
    <xf numFmtId="165" fontId="0" fillId="0" borderId="16" xfId="0" applyNumberFormat="1" applyBorder="1"/>
    <xf numFmtId="164" fontId="24" fillId="0" borderId="8" xfId="0" applyNumberFormat="1" applyFont="1" applyBorder="1"/>
    <xf numFmtId="164" fontId="24" fillId="0" borderId="0" xfId="0" applyNumberFormat="1" applyFont="1"/>
    <xf numFmtId="0" fontId="5" fillId="0" borderId="5" xfId="0" applyFont="1" applyBorder="1"/>
    <xf numFmtId="0" fontId="5" fillId="2" borderId="2" xfId="242" applyFont="1" applyFill="1" applyBorder="1" applyAlignment="1">
      <alignment vertical="center"/>
    </xf>
    <xf numFmtId="0" fontId="24" fillId="2" borderId="32" xfId="0" applyFont="1" applyFill="1" applyBorder="1"/>
    <xf numFmtId="165" fontId="24" fillId="2" borderId="97" xfId="0" applyNumberFormat="1" applyFont="1" applyFill="1" applyBorder="1"/>
    <xf numFmtId="0" fontId="0" fillId="0" borderId="1" xfId="0" applyBorder="1" applyAlignment="1">
      <alignment horizontal="center"/>
    </xf>
    <xf numFmtId="0" fontId="0" fillId="0" borderId="50" xfId="0" applyBorder="1" applyAlignment="1">
      <alignment horizontal="center"/>
    </xf>
    <xf numFmtId="0" fontId="0" fillId="0" borderId="93" xfId="0" applyBorder="1" applyAlignment="1">
      <alignment horizontal="center"/>
    </xf>
    <xf numFmtId="0" fontId="0" fillId="0" borderId="100" xfId="0" applyBorder="1" applyAlignment="1">
      <alignment horizontal="center"/>
    </xf>
    <xf numFmtId="0" fontId="0" fillId="0" borderId="102" xfId="0" applyBorder="1" applyAlignment="1">
      <alignment horizontal="center"/>
    </xf>
    <xf numFmtId="0" fontId="0" fillId="0" borderId="103" xfId="0" applyBorder="1" applyAlignment="1">
      <alignment horizontal="center"/>
    </xf>
    <xf numFmtId="0" fontId="0" fillId="0" borderId="88" xfId="0" applyBorder="1" applyAlignment="1">
      <alignment horizontal="center"/>
    </xf>
    <xf numFmtId="44" fontId="0" fillId="0" borderId="44" xfId="2" applyFont="1" applyBorder="1" applyAlignment="1">
      <alignment horizontal="center"/>
    </xf>
    <xf numFmtId="44" fontId="0" fillId="0" borderId="1" xfId="2" applyFont="1" applyBorder="1" applyAlignment="1">
      <alignment horizontal="center"/>
    </xf>
    <xf numFmtId="44" fontId="0" fillId="0" borderId="101" xfId="2" applyFont="1" applyBorder="1" applyAlignment="1">
      <alignment horizontal="center"/>
    </xf>
    <xf numFmtId="0" fontId="51" fillId="0" borderId="0" xfId="0" applyFont="1" applyAlignment="1">
      <alignment horizontal="right"/>
    </xf>
    <xf numFmtId="49" fontId="51" fillId="0" borderId="0" xfId="0" applyNumberFormat="1" applyFont="1" applyAlignment="1">
      <alignment horizontal="right"/>
    </xf>
    <xf numFmtId="0" fontId="61" fillId="0" borderId="93" xfId="234" applyFont="1" applyBorder="1" applyAlignment="1">
      <alignment horizontal="left" wrapText="1"/>
    </xf>
    <xf numFmtId="10" fontId="22" fillId="0" borderId="29" xfId="0" applyNumberFormat="1" applyFont="1" applyBorder="1" applyAlignment="1">
      <alignment horizontal="right" vertical="center"/>
    </xf>
    <xf numFmtId="49" fontId="83" fillId="0" borderId="88" xfId="221" applyNumberFormat="1" applyFont="1" applyBorder="1"/>
    <xf numFmtId="168" fontId="82" fillId="0" borderId="28" xfId="0" applyNumberFormat="1" applyFont="1" applyBorder="1"/>
    <xf numFmtId="0" fontId="22" fillId="0" borderId="88" xfId="0" applyFont="1" applyBorder="1"/>
    <xf numFmtId="0" fontId="20" fillId="0" borderId="26" xfId="0" applyFont="1" applyBorder="1" applyAlignment="1">
      <alignment horizontal="right" vertical="center" wrapText="1"/>
    </xf>
    <xf numFmtId="175" fontId="20" fillId="0" borderId="39" xfId="0" applyNumberFormat="1" applyFont="1" applyBorder="1" applyAlignment="1">
      <alignment horizontal="center" vertical="center"/>
    </xf>
    <xf numFmtId="3" fontId="20" fillId="0" borderId="7" xfId="0" applyNumberFormat="1" applyFont="1" applyBorder="1" applyAlignment="1">
      <alignment horizontal="center" vertical="center"/>
    </xf>
    <xf numFmtId="3" fontId="20" fillId="0" borderId="38" xfId="0" applyNumberFormat="1" applyFont="1" applyBorder="1" applyAlignment="1">
      <alignment horizontal="right" vertical="center" wrapText="1"/>
    </xf>
    <xf numFmtId="0" fontId="87" fillId="0" borderId="12" xfId="349" applyFont="1" applyBorder="1" applyAlignment="1">
      <alignment horizontal="left" vertical="center" wrapText="1"/>
    </xf>
    <xf numFmtId="0" fontId="87" fillId="0" borderId="14" xfId="349" applyFont="1" applyBorder="1" applyAlignment="1">
      <alignment horizontal="left" vertical="center" wrapText="1"/>
    </xf>
    <xf numFmtId="0" fontId="87" fillId="0" borderId="11" xfId="349" applyFont="1" applyBorder="1" applyAlignment="1">
      <alignment horizontal="left" vertical="top" wrapText="1"/>
    </xf>
    <xf numFmtId="0" fontId="87" fillId="0" borderId="3" xfId="349" applyFont="1" applyBorder="1" applyAlignment="1">
      <alignment horizontal="left" vertical="top" wrapText="1"/>
    </xf>
    <xf numFmtId="0" fontId="87" fillId="0" borderId="13" xfId="349" applyFont="1" applyBorder="1" applyAlignment="1">
      <alignment horizontal="left" vertical="center" wrapText="1"/>
    </xf>
    <xf numFmtId="49" fontId="87" fillId="0" borderId="12" xfId="349" applyNumberFormat="1" applyFont="1" applyBorder="1" applyAlignment="1">
      <alignment horizontal="left" vertical="center" wrapText="1"/>
    </xf>
    <xf numFmtId="49" fontId="87" fillId="0" borderId="14" xfId="349" applyNumberFormat="1" applyFont="1" applyBorder="1" applyAlignment="1">
      <alignment horizontal="left" vertical="center" wrapText="1"/>
    </xf>
    <xf numFmtId="0" fontId="87" fillId="0" borderId="11" xfId="349" applyFont="1" applyBorder="1" applyAlignment="1">
      <alignment vertical="top" wrapText="1"/>
    </xf>
    <xf numFmtId="0" fontId="87" fillId="0" borderId="3" xfId="349" applyFont="1" applyBorder="1" applyAlignment="1">
      <alignment vertical="top" wrapText="1"/>
    </xf>
    <xf numFmtId="0" fontId="87" fillId="0" borderId="0" xfId="349" applyFont="1" applyAlignment="1">
      <alignment horizontal="left" vertical="top" wrapText="1"/>
    </xf>
    <xf numFmtId="0" fontId="87" fillId="0" borderId="0" xfId="349" applyFont="1" applyAlignment="1">
      <alignment horizontal="center"/>
    </xf>
    <xf numFmtId="0" fontId="89" fillId="0" borderId="0" xfId="349" applyFont="1" applyAlignment="1">
      <alignment horizontal="center"/>
    </xf>
    <xf numFmtId="0" fontId="0" fillId="0" borderId="0" xfId="0" applyAlignment="1">
      <alignment vertical="center"/>
    </xf>
    <xf numFmtId="0" fontId="0" fillId="0" borderId="0" xfId="0"/>
    <xf numFmtId="0" fontId="16" fillId="0" borderId="26" xfId="11" applyFont="1" applyBorder="1" applyAlignment="1">
      <alignment horizontal="left"/>
    </xf>
    <xf numFmtId="0" fontId="16" fillId="0" borderId="0" xfId="11" applyFont="1" applyAlignment="1">
      <alignment horizontal="left"/>
    </xf>
    <xf numFmtId="0" fontId="16" fillId="0" borderId="13" xfId="11" applyFont="1" applyBorder="1" applyAlignment="1">
      <alignment horizontal="left"/>
    </xf>
    <xf numFmtId="168" fontId="77" fillId="0" borderId="21" xfId="11" applyNumberFormat="1" applyFont="1" applyBorder="1" applyAlignment="1">
      <alignment horizontal="center"/>
    </xf>
    <xf numFmtId="168" fontId="77" fillId="0" borderId="11" xfId="11" applyNumberFormat="1" applyFont="1" applyBorder="1" applyAlignment="1">
      <alignment horizontal="center"/>
    </xf>
    <xf numFmtId="168" fontId="77" fillId="0" borderId="12" xfId="11" applyNumberFormat="1" applyFont="1" applyBorder="1" applyAlignment="1">
      <alignment horizontal="center"/>
    </xf>
    <xf numFmtId="0" fontId="15" fillId="0" borderId="26" xfId="0" applyFont="1" applyBorder="1" applyAlignment="1">
      <alignment horizontal="center"/>
    </xf>
    <xf numFmtId="0" fontId="15" fillId="0" borderId="0" xfId="0" applyFont="1" applyAlignment="1">
      <alignment horizontal="center"/>
    </xf>
    <xf numFmtId="0" fontId="15" fillId="0" borderId="13" xfId="0" applyFont="1" applyBorder="1" applyAlignment="1">
      <alignment horizontal="center"/>
    </xf>
    <xf numFmtId="0" fontId="16" fillId="0" borderId="26" xfId="11" applyFont="1" applyBorder="1" applyAlignment="1">
      <alignment horizontal="left" wrapText="1"/>
    </xf>
    <xf numFmtId="0" fontId="16" fillId="0" borderId="0" xfId="11" applyFont="1" applyAlignment="1">
      <alignment horizontal="left" wrapText="1"/>
    </xf>
    <xf numFmtId="0" fontId="16" fillId="0" borderId="13" xfId="11" applyFont="1" applyBorder="1" applyAlignment="1">
      <alignment horizontal="left" wrapText="1"/>
    </xf>
    <xf numFmtId="0" fontId="76" fillId="0" borderId="26" xfId="11" applyFont="1" applyBorder="1" applyAlignment="1">
      <alignment horizontal="left"/>
    </xf>
    <xf numFmtId="0" fontId="76" fillId="0" borderId="0" xfId="11" applyFont="1" applyAlignment="1">
      <alignment horizontal="left"/>
    </xf>
    <xf numFmtId="0" fontId="76" fillId="0" borderId="13" xfId="11" applyFont="1" applyBorder="1" applyAlignment="1">
      <alignment horizontal="left"/>
    </xf>
    <xf numFmtId="0" fontId="15" fillId="12" borderId="17" xfId="12" applyFont="1" applyFill="1" applyBorder="1" applyAlignment="1">
      <alignment horizontal="center"/>
    </xf>
    <xf numFmtId="0" fontId="15" fillId="12" borderId="18" xfId="12" applyFont="1" applyFill="1" applyBorder="1" applyAlignment="1">
      <alignment horizontal="center"/>
    </xf>
    <xf numFmtId="0" fontId="15" fillId="12" borderId="19" xfId="12" applyFont="1" applyFill="1" applyBorder="1" applyAlignment="1">
      <alignment horizontal="center"/>
    </xf>
    <xf numFmtId="0" fontId="15" fillId="13" borderId="17" xfId="12" applyFont="1" applyFill="1" applyBorder="1" applyAlignment="1">
      <alignment horizontal="center"/>
    </xf>
    <xf numFmtId="0" fontId="15" fillId="13" borderId="18" xfId="12" applyFont="1" applyFill="1" applyBorder="1" applyAlignment="1">
      <alignment horizontal="center"/>
    </xf>
    <xf numFmtId="0" fontId="15" fillId="13" borderId="19" xfId="12" applyFont="1" applyFill="1" applyBorder="1" applyAlignment="1">
      <alignment horizontal="center"/>
    </xf>
    <xf numFmtId="0" fontId="15" fillId="7" borderId="17" xfId="12" applyFont="1" applyFill="1" applyBorder="1" applyAlignment="1">
      <alignment horizontal="center"/>
    </xf>
    <xf numFmtId="0" fontId="15" fillId="7" borderId="18" xfId="12" applyFont="1" applyFill="1" applyBorder="1" applyAlignment="1">
      <alignment horizontal="center"/>
    </xf>
    <xf numFmtId="0" fontId="15" fillId="7" borderId="19" xfId="12" applyFont="1" applyFill="1" applyBorder="1" applyAlignment="1">
      <alignment horizontal="center"/>
    </xf>
    <xf numFmtId="0" fontId="15" fillId="5" borderId="17" xfId="12" applyFont="1" applyFill="1" applyBorder="1" applyAlignment="1">
      <alignment horizontal="center"/>
    </xf>
    <xf numFmtId="0" fontId="15" fillId="5" borderId="18" xfId="12" applyFont="1" applyFill="1" applyBorder="1" applyAlignment="1">
      <alignment horizontal="center"/>
    </xf>
    <xf numFmtId="0" fontId="15" fillId="5" borderId="19" xfId="12" applyFont="1" applyFill="1" applyBorder="1" applyAlignment="1">
      <alignment horizontal="center"/>
    </xf>
    <xf numFmtId="0" fontId="15" fillId="0" borderId="24" xfId="12" applyFont="1" applyBorder="1" applyAlignment="1">
      <alignment horizontal="right"/>
    </xf>
    <xf numFmtId="0" fontId="15" fillId="5" borderId="24" xfId="12" applyFont="1" applyFill="1" applyBorder="1" applyAlignment="1">
      <alignment horizontal="right"/>
    </xf>
    <xf numFmtId="0" fontId="15" fillId="0" borderId="17" xfId="0" applyFont="1" applyBorder="1" applyAlignment="1">
      <alignment horizontal="center"/>
    </xf>
    <xf numFmtId="0" fontId="15" fillId="0" borderId="18" xfId="0" applyFont="1" applyBorder="1" applyAlignment="1">
      <alignment horizontal="center"/>
    </xf>
    <xf numFmtId="0" fontId="15" fillId="0" borderId="19" xfId="0" applyFont="1" applyBorder="1" applyAlignment="1">
      <alignment horizontal="center"/>
    </xf>
    <xf numFmtId="0" fontId="48" fillId="14" borderId="26" xfId="11" applyFont="1" applyFill="1" applyBorder="1" applyAlignment="1">
      <alignment horizontal="left" vertical="center" wrapText="1"/>
    </xf>
    <xf numFmtId="0" fontId="48" fillId="14" borderId="0" xfId="11" applyFont="1" applyFill="1" applyAlignment="1">
      <alignment horizontal="left" vertical="center" wrapText="1"/>
    </xf>
    <xf numFmtId="0" fontId="48" fillId="14" borderId="13" xfId="11" applyFont="1" applyFill="1" applyBorder="1" applyAlignment="1">
      <alignment horizontal="left" vertical="center" wrapText="1"/>
    </xf>
    <xf numFmtId="0" fontId="30" fillId="0" borderId="0" xfId="0" applyFont="1" applyAlignment="1">
      <alignment wrapText="1"/>
    </xf>
    <xf numFmtId="0" fontId="20" fillId="9" borderId="17" xfId="0" applyFont="1" applyFill="1" applyBorder="1" applyAlignment="1">
      <alignment horizontal="center" vertical="center"/>
    </xf>
    <xf numFmtId="0" fontId="20" fillId="9" borderId="18" xfId="0" applyFont="1" applyFill="1" applyBorder="1" applyAlignment="1">
      <alignment horizontal="center" vertical="center"/>
    </xf>
    <xf numFmtId="0" fontId="20" fillId="9" borderId="19" xfId="0" applyFont="1" applyFill="1" applyBorder="1" applyAlignment="1">
      <alignment horizontal="center" vertical="center"/>
    </xf>
    <xf numFmtId="0" fontId="21" fillId="9" borderId="17" xfId="0" applyFont="1" applyFill="1" applyBorder="1" applyAlignment="1">
      <alignment horizontal="center" vertical="center"/>
    </xf>
    <xf numFmtId="0" fontId="21" fillId="9" borderId="18" xfId="0" applyFont="1" applyFill="1" applyBorder="1" applyAlignment="1">
      <alignment horizontal="center" vertical="center"/>
    </xf>
    <xf numFmtId="0" fontId="21" fillId="9" borderId="19" xfId="0" applyFont="1" applyFill="1" applyBorder="1" applyAlignment="1">
      <alignment horizontal="center" vertical="center"/>
    </xf>
    <xf numFmtId="168" fontId="20" fillId="0" borderId="21" xfId="0" applyNumberFormat="1" applyFont="1" applyBorder="1" applyAlignment="1">
      <alignment horizontal="center" vertical="center"/>
    </xf>
    <xf numFmtId="168" fontId="20" fillId="0" borderId="12" xfId="0" applyNumberFormat="1" applyFont="1" applyBorder="1" applyAlignment="1">
      <alignment horizontal="center" vertical="center"/>
    </xf>
    <xf numFmtId="0" fontId="21" fillId="8" borderId="24" xfId="0" applyFont="1" applyFill="1" applyBorder="1" applyAlignment="1">
      <alignment horizontal="right"/>
    </xf>
    <xf numFmtId="0" fontId="20" fillId="0" borderId="26" xfId="0" applyFont="1" applyBorder="1" applyAlignment="1">
      <alignment horizontal="center"/>
    </xf>
    <xf numFmtId="0" fontId="20" fillId="0" borderId="13"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3" fillId="0" borderId="26"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5" fillId="0" borderId="2" xfId="0" applyFont="1" applyBorder="1"/>
    <xf numFmtId="0" fontId="5" fillId="0" borderId="33" xfId="0" applyFont="1" applyBorder="1"/>
    <xf numFmtId="0" fontId="5" fillId="0" borderId="17" xfId="0" applyFont="1" applyBorder="1" applyAlignment="1">
      <alignment horizontal="center"/>
    </xf>
    <xf numFmtId="0" fontId="4" fillId="0" borderId="19" xfId="0" applyFont="1" applyBorder="1"/>
    <xf numFmtId="0" fontId="5" fillId="0" borderId="9" xfId="0" applyFont="1" applyBorder="1"/>
    <xf numFmtId="0" fontId="5" fillId="0" borderId="29" xfId="0" applyFont="1" applyBorder="1"/>
    <xf numFmtId="0" fontId="58" fillId="0" borderId="2" xfId="0" applyFont="1" applyBorder="1" applyAlignment="1">
      <alignment wrapText="1"/>
    </xf>
    <xf numFmtId="0" fontId="58" fillId="0" borderId="33" xfId="0" applyFont="1" applyBorder="1" applyAlignment="1">
      <alignment wrapText="1"/>
    </xf>
    <xf numFmtId="0" fontId="3" fillId="0" borderId="0" xfId="0" applyFont="1" applyAlignment="1">
      <alignment horizontal="left"/>
    </xf>
    <xf numFmtId="0" fontId="3" fillId="0" borderId="13" xfId="0" applyFont="1" applyBorder="1" applyAlignment="1">
      <alignment horizontal="left"/>
    </xf>
    <xf numFmtId="0" fontId="0" fillId="0" borderId="98" xfId="0" applyBorder="1" applyAlignment="1">
      <alignment horizontal="center"/>
    </xf>
    <xf numFmtId="0" fontId="0" fillId="0" borderId="42" xfId="0" applyBorder="1" applyAlignment="1">
      <alignment horizontal="center"/>
    </xf>
    <xf numFmtId="0" fontId="0" fillId="0" borderId="99" xfId="0" applyBorder="1" applyAlignment="1">
      <alignment horizontal="center"/>
    </xf>
    <xf numFmtId="0" fontId="5" fillId="0" borderId="16" xfId="242" applyFont="1" applyBorder="1" applyAlignment="1">
      <alignment horizontal="center" vertical="center"/>
    </xf>
    <xf numFmtId="0" fontId="24" fillId="85" borderId="17" xfId="0" applyFont="1" applyFill="1" applyBorder="1" applyAlignment="1">
      <alignment horizontal="center" vertical="center" wrapText="1"/>
    </xf>
    <xf numFmtId="0" fontId="24" fillId="85" borderId="18" xfId="0" applyFont="1" applyFill="1" applyBorder="1" applyAlignment="1">
      <alignment horizontal="center" vertical="center" wrapText="1"/>
    </xf>
    <xf numFmtId="0" fontId="24" fillId="85" borderId="19" xfId="0" applyFont="1" applyFill="1" applyBorder="1" applyAlignment="1">
      <alignment horizontal="center" vertical="center" wrapText="1"/>
    </xf>
    <xf numFmtId="0" fontId="5" fillId="86" borderId="7" xfId="242" applyFont="1" applyFill="1" applyBorder="1" applyAlignment="1">
      <alignment horizontal="center" vertical="center"/>
    </xf>
    <xf numFmtId="0" fontId="5" fillId="86" borderId="3" xfId="242" applyFont="1" applyFill="1" applyBorder="1" applyAlignment="1">
      <alignment horizontal="center" vertical="center"/>
    </xf>
    <xf numFmtId="0" fontId="5" fillId="86" borderId="95" xfId="242" applyFont="1" applyFill="1" applyBorder="1" applyAlignment="1">
      <alignment horizontal="center" vertical="center"/>
    </xf>
    <xf numFmtId="0" fontId="5" fillId="86" borderId="5" xfId="242" applyFont="1" applyFill="1" applyBorder="1" applyAlignment="1">
      <alignment horizontal="center" vertical="center"/>
    </xf>
    <xf numFmtId="0" fontId="5" fillId="86" borderId="40" xfId="242" applyFont="1" applyFill="1" applyBorder="1" applyAlignment="1">
      <alignment horizontal="center" vertical="center"/>
    </xf>
    <xf numFmtId="0" fontId="5" fillId="86" borderId="96" xfId="242" applyFont="1" applyFill="1" applyBorder="1" applyAlignment="1">
      <alignment horizontal="center" vertical="center"/>
    </xf>
    <xf numFmtId="0" fontId="7" fillId="3" borderId="11" xfId="350" applyFont="1" applyFill="1" applyBorder="1" applyAlignment="1">
      <alignment horizontal="left"/>
    </xf>
    <xf numFmtId="0" fontId="7" fillId="3" borderId="12" xfId="350" applyFont="1" applyFill="1" applyBorder="1" applyAlignment="1">
      <alignment horizontal="left"/>
    </xf>
    <xf numFmtId="0" fontId="6" fillId="0" borderId="7" xfId="7" applyBorder="1" applyAlignment="1">
      <alignment horizontal="right"/>
    </xf>
    <xf numFmtId="0" fontId="6" fillId="0" borderId="0" xfId="7" applyAlignment="1">
      <alignment horizontal="right"/>
    </xf>
    <xf numFmtId="0" fontId="6" fillId="0" borderId="7" xfId="81" applyBorder="1" applyAlignment="1">
      <alignment horizontal="right"/>
    </xf>
    <xf numFmtId="0" fontId="6" fillId="0" borderId="0" xfId="81" applyAlignment="1">
      <alignment horizontal="right"/>
    </xf>
  </cellXfs>
  <cellStyles count="352">
    <cellStyle name="20% - Accent1" xfId="314" builtinId="30" customBuiltin="1"/>
    <cellStyle name="20% - Accent1 2" xfId="24" xr:uid="{00000000-0005-0000-0000-000001000000}"/>
    <cellStyle name="20% - Accent2" xfId="318" builtinId="34" customBuiltin="1"/>
    <cellStyle name="20% - Accent2 2" xfId="25" xr:uid="{00000000-0005-0000-0000-000003000000}"/>
    <cellStyle name="20% - Accent3" xfId="322" builtinId="38" customBuiltin="1"/>
    <cellStyle name="20% - Accent3 2" xfId="26" xr:uid="{00000000-0005-0000-0000-000005000000}"/>
    <cellStyle name="20% - Accent4" xfId="326" builtinId="42" customBuiltin="1"/>
    <cellStyle name="20% - Accent4 2" xfId="27" xr:uid="{00000000-0005-0000-0000-000007000000}"/>
    <cellStyle name="20% - Accent5" xfId="330" builtinId="46" customBuiltin="1"/>
    <cellStyle name="20% - Accent5 2" xfId="28" xr:uid="{00000000-0005-0000-0000-000009000000}"/>
    <cellStyle name="20% - Accent6" xfId="334" builtinId="50" customBuiltin="1"/>
    <cellStyle name="20% - Accent6 2" xfId="29" xr:uid="{00000000-0005-0000-0000-00000B000000}"/>
    <cellStyle name="40% - Accent1" xfId="315" builtinId="31" customBuiltin="1"/>
    <cellStyle name="40% - Accent1 2" xfId="30" xr:uid="{00000000-0005-0000-0000-00000D000000}"/>
    <cellStyle name="40% - Accent2" xfId="319" builtinId="35" customBuiltin="1"/>
    <cellStyle name="40% - Accent2 2" xfId="31" xr:uid="{00000000-0005-0000-0000-00000F000000}"/>
    <cellStyle name="40% - Accent3" xfId="323" builtinId="39" customBuiltin="1"/>
    <cellStyle name="40% - Accent3 2" xfId="32" xr:uid="{00000000-0005-0000-0000-000011000000}"/>
    <cellStyle name="40% - Accent4" xfId="327" builtinId="43" customBuiltin="1"/>
    <cellStyle name="40% - Accent4 2" xfId="33" xr:uid="{00000000-0005-0000-0000-000013000000}"/>
    <cellStyle name="40% - Accent5" xfId="331" builtinId="47" customBuiltin="1"/>
    <cellStyle name="40% - Accent5 2" xfId="34" xr:uid="{00000000-0005-0000-0000-000015000000}"/>
    <cellStyle name="40% - Accent6" xfId="335" builtinId="51" customBuiltin="1"/>
    <cellStyle name="40% - Accent6 2" xfId="35" xr:uid="{00000000-0005-0000-0000-000017000000}"/>
    <cellStyle name="60% - Accent1" xfId="316" builtinId="32" customBuiltin="1"/>
    <cellStyle name="60% - Accent1 2" xfId="36" xr:uid="{00000000-0005-0000-0000-000019000000}"/>
    <cellStyle name="60% - Accent2" xfId="320" builtinId="36" customBuiltin="1"/>
    <cellStyle name="60% - Accent2 2" xfId="37" xr:uid="{00000000-0005-0000-0000-00001B000000}"/>
    <cellStyle name="60% - Accent3" xfId="324" builtinId="40" customBuiltin="1"/>
    <cellStyle name="60% - Accent3 2" xfId="38" xr:uid="{00000000-0005-0000-0000-00001D000000}"/>
    <cellStyle name="60% - Accent4" xfId="328" builtinId="44" customBuiltin="1"/>
    <cellStyle name="60% - Accent4 2" xfId="39" xr:uid="{00000000-0005-0000-0000-00001F000000}"/>
    <cellStyle name="60% - Accent5" xfId="332" builtinId="48" customBuiltin="1"/>
    <cellStyle name="60% - Accent5 2" xfId="40" xr:uid="{00000000-0005-0000-0000-000021000000}"/>
    <cellStyle name="60% - Accent6" xfId="336" builtinId="52" customBuiltin="1"/>
    <cellStyle name="60% - Accent6 2" xfId="41" xr:uid="{00000000-0005-0000-0000-000023000000}"/>
    <cellStyle name="Accent1" xfId="313" builtinId="29" customBuiltin="1"/>
    <cellStyle name="Accent1 2" xfId="42" xr:uid="{00000000-0005-0000-0000-000025000000}"/>
    <cellStyle name="Accent2" xfId="317" builtinId="33" customBuiltin="1"/>
    <cellStyle name="Accent2 2" xfId="43" xr:uid="{00000000-0005-0000-0000-000027000000}"/>
    <cellStyle name="Accent3" xfId="321" builtinId="37" customBuiltin="1"/>
    <cellStyle name="Accent3 2" xfId="44" xr:uid="{00000000-0005-0000-0000-000029000000}"/>
    <cellStyle name="Accent4" xfId="325" builtinId="41" customBuiltin="1"/>
    <cellStyle name="Accent4 2" xfId="45" xr:uid="{00000000-0005-0000-0000-00002B000000}"/>
    <cellStyle name="Accent5" xfId="329" builtinId="45" customBuiltin="1"/>
    <cellStyle name="Accent5 2" xfId="46" xr:uid="{00000000-0005-0000-0000-00002D000000}"/>
    <cellStyle name="Accent6" xfId="333" builtinId="49" customBuiltin="1"/>
    <cellStyle name="Accent6 2" xfId="47" xr:uid="{00000000-0005-0000-0000-00002F000000}"/>
    <cellStyle name="Bad" xfId="302" builtinId="27" customBuiltin="1"/>
    <cellStyle name="Bad 2" xfId="48" xr:uid="{00000000-0005-0000-0000-000031000000}"/>
    <cellStyle name="Bad 3" xfId="127" xr:uid="{00000000-0005-0000-0000-000032000000}"/>
    <cellStyle name="Body: normal cell" xfId="128" xr:uid="{00000000-0005-0000-0000-000033000000}"/>
    <cellStyle name="Calculation" xfId="306" builtinId="22" customBuiltin="1"/>
    <cellStyle name="Calculation 2" xfId="49" xr:uid="{00000000-0005-0000-0000-000035000000}"/>
    <cellStyle name="Calculation 2 2" xfId="129" xr:uid="{00000000-0005-0000-0000-000036000000}"/>
    <cellStyle name="Calculation 2 3" xfId="130" xr:uid="{00000000-0005-0000-0000-000037000000}"/>
    <cellStyle name="Check Cell" xfId="308" builtinId="23" customBuiltin="1"/>
    <cellStyle name="Check Cell 2" xfId="50" xr:uid="{00000000-0005-0000-0000-000039000000}"/>
    <cellStyle name="Comma" xfId="1" builtinId="3"/>
    <cellStyle name="Comma [0] 2" xfId="131" xr:uid="{00000000-0005-0000-0000-00003B000000}"/>
    <cellStyle name="Comma 10" xfId="132" xr:uid="{00000000-0005-0000-0000-00003C000000}"/>
    <cellStyle name="Comma 11" xfId="133" xr:uid="{00000000-0005-0000-0000-00003D000000}"/>
    <cellStyle name="Comma 2" xfId="4" xr:uid="{00000000-0005-0000-0000-00003E000000}"/>
    <cellStyle name="Comma 2 2" xfId="97" xr:uid="{00000000-0005-0000-0000-00003F000000}"/>
    <cellStyle name="Comma 2 2 2" xfId="134" xr:uid="{00000000-0005-0000-0000-000040000000}"/>
    <cellStyle name="Comma 2 3" xfId="135" xr:uid="{00000000-0005-0000-0000-000041000000}"/>
    <cellStyle name="Comma 3" xfId="51" xr:uid="{00000000-0005-0000-0000-000042000000}"/>
    <cellStyle name="Comma 3 2" xfId="52" xr:uid="{00000000-0005-0000-0000-000043000000}"/>
    <cellStyle name="Comma 3 3" xfId="98" xr:uid="{00000000-0005-0000-0000-000044000000}"/>
    <cellStyle name="Comma 3 4" xfId="136" xr:uid="{00000000-0005-0000-0000-000045000000}"/>
    <cellStyle name="Comma 4" xfId="53" xr:uid="{00000000-0005-0000-0000-000046000000}"/>
    <cellStyle name="Comma 4 2" xfId="99" xr:uid="{00000000-0005-0000-0000-000047000000}"/>
    <cellStyle name="Comma 5" xfId="54" xr:uid="{00000000-0005-0000-0000-000048000000}"/>
    <cellStyle name="Comma 5 2" xfId="137" xr:uid="{00000000-0005-0000-0000-000049000000}"/>
    <cellStyle name="Comma 5 3" xfId="138" xr:uid="{00000000-0005-0000-0000-00004A000000}"/>
    <cellStyle name="Comma 6" xfId="55" xr:uid="{00000000-0005-0000-0000-00004B000000}"/>
    <cellStyle name="Comma 6 2" xfId="100" xr:uid="{00000000-0005-0000-0000-00004C000000}"/>
    <cellStyle name="Comma 7" xfId="101" xr:uid="{00000000-0005-0000-0000-00004D000000}"/>
    <cellStyle name="Comma 7 2" xfId="139" xr:uid="{00000000-0005-0000-0000-00004E000000}"/>
    <cellStyle name="Comma 8" xfId="102" xr:uid="{00000000-0005-0000-0000-00004F000000}"/>
    <cellStyle name="Comma 9" xfId="140" xr:uid="{00000000-0005-0000-0000-000050000000}"/>
    <cellStyle name="Currency" xfId="2" builtinId="4"/>
    <cellStyle name="Currency [0] 2" xfId="141" xr:uid="{00000000-0005-0000-0000-000052000000}"/>
    <cellStyle name="Currency 10" xfId="142" xr:uid="{00000000-0005-0000-0000-000053000000}"/>
    <cellStyle name="Currency 11" xfId="143" xr:uid="{00000000-0005-0000-0000-000054000000}"/>
    <cellStyle name="Currency 12" xfId="144" xr:uid="{00000000-0005-0000-0000-000055000000}"/>
    <cellStyle name="Currency 13" xfId="145" xr:uid="{00000000-0005-0000-0000-000056000000}"/>
    <cellStyle name="Currency 14" xfId="146" xr:uid="{00000000-0005-0000-0000-000057000000}"/>
    <cellStyle name="Currency 15" xfId="147" xr:uid="{00000000-0005-0000-0000-000058000000}"/>
    <cellStyle name="Currency 16" xfId="148" xr:uid="{00000000-0005-0000-0000-000059000000}"/>
    <cellStyle name="Currency 17" xfId="149" xr:uid="{00000000-0005-0000-0000-00005A000000}"/>
    <cellStyle name="Currency 18" xfId="150" xr:uid="{00000000-0005-0000-0000-00005B000000}"/>
    <cellStyle name="Currency 19" xfId="151" xr:uid="{00000000-0005-0000-0000-00005C000000}"/>
    <cellStyle name="Currency 2" xfId="56" xr:uid="{00000000-0005-0000-0000-00005D000000}"/>
    <cellStyle name="Currency 2 2" xfId="57" xr:uid="{00000000-0005-0000-0000-00005E000000}"/>
    <cellStyle name="Currency 2 2 2" xfId="103" xr:uid="{00000000-0005-0000-0000-00005F000000}"/>
    <cellStyle name="Currency 2 2 2 2" xfId="152" xr:uid="{00000000-0005-0000-0000-000060000000}"/>
    <cellStyle name="Currency 2 2 2 3" xfId="104" xr:uid="{00000000-0005-0000-0000-000061000000}"/>
    <cellStyle name="Currency 2 3" xfId="105" xr:uid="{00000000-0005-0000-0000-000062000000}"/>
    <cellStyle name="Currency 2 4" xfId="153" xr:uid="{00000000-0005-0000-0000-000063000000}"/>
    <cellStyle name="Currency 2 4 2" xfId="154" xr:uid="{00000000-0005-0000-0000-000064000000}"/>
    <cellStyle name="Currency 2 5" xfId="155" xr:uid="{00000000-0005-0000-0000-000065000000}"/>
    <cellStyle name="Currency 20" xfId="156" xr:uid="{00000000-0005-0000-0000-000066000000}"/>
    <cellStyle name="Currency 21" xfId="157" xr:uid="{00000000-0005-0000-0000-000067000000}"/>
    <cellStyle name="Currency 22" xfId="158" xr:uid="{00000000-0005-0000-0000-000068000000}"/>
    <cellStyle name="Currency 23" xfId="159" xr:uid="{00000000-0005-0000-0000-000069000000}"/>
    <cellStyle name="Currency 24" xfId="160" xr:uid="{00000000-0005-0000-0000-00006A000000}"/>
    <cellStyle name="Currency 25" xfId="161" xr:uid="{00000000-0005-0000-0000-00006B000000}"/>
    <cellStyle name="Currency 26" xfId="162" xr:uid="{00000000-0005-0000-0000-00006C000000}"/>
    <cellStyle name="Currency 27" xfId="163" xr:uid="{00000000-0005-0000-0000-00006D000000}"/>
    <cellStyle name="Currency 28" xfId="164" xr:uid="{00000000-0005-0000-0000-00006E000000}"/>
    <cellStyle name="Currency 29" xfId="165" xr:uid="{00000000-0005-0000-0000-00006F000000}"/>
    <cellStyle name="Currency 3" xfId="58" xr:uid="{00000000-0005-0000-0000-000070000000}"/>
    <cellStyle name="Currency 3 2" xfId="59" xr:uid="{00000000-0005-0000-0000-000071000000}"/>
    <cellStyle name="Currency 3 3" xfId="60" xr:uid="{00000000-0005-0000-0000-000072000000}"/>
    <cellStyle name="Currency 3 4" xfId="166" xr:uid="{00000000-0005-0000-0000-000073000000}"/>
    <cellStyle name="Currency 3 5" xfId="167" xr:uid="{00000000-0005-0000-0000-000074000000}"/>
    <cellStyle name="Currency 30" xfId="168" xr:uid="{00000000-0005-0000-0000-000075000000}"/>
    <cellStyle name="Currency 31" xfId="169" xr:uid="{00000000-0005-0000-0000-000076000000}"/>
    <cellStyle name="Currency 32" xfId="170" xr:uid="{00000000-0005-0000-0000-000077000000}"/>
    <cellStyle name="Currency 33" xfId="171" xr:uid="{00000000-0005-0000-0000-000078000000}"/>
    <cellStyle name="Currency 34" xfId="172" xr:uid="{00000000-0005-0000-0000-000079000000}"/>
    <cellStyle name="Currency 35" xfId="173" xr:uid="{00000000-0005-0000-0000-00007A000000}"/>
    <cellStyle name="Currency 36" xfId="174" xr:uid="{00000000-0005-0000-0000-00007B000000}"/>
    <cellStyle name="Currency 37" xfId="175" xr:uid="{00000000-0005-0000-0000-00007C000000}"/>
    <cellStyle name="Currency 38" xfId="176" xr:uid="{00000000-0005-0000-0000-00007D000000}"/>
    <cellStyle name="Currency 39" xfId="177" xr:uid="{00000000-0005-0000-0000-00007E000000}"/>
    <cellStyle name="Currency 4" xfId="15" xr:uid="{00000000-0005-0000-0000-00007F000000}"/>
    <cellStyle name="Currency 4 2" xfId="61" xr:uid="{00000000-0005-0000-0000-000080000000}"/>
    <cellStyle name="Currency 4 2 2" xfId="106" xr:uid="{00000000-0005-0000-0000-000081000000}"/>
    <cellStyle name="Currency 4 2 2 2" xfId="178" xr:uid="{00000000-0005-0000-0000-000082000000}"/>
    <cellStyle name="Currency 4 2 2 3" xfId="179" xr:uid="{00000000-0005-0000-0000-000083000000}"/>
    <cellStyle name="Currency 4 2 3" xfId="180" xr:uid="{00000000-0005-0000-0000-000084000000}"/>
    <cellStyle name="Currency 4 3" xfId="107" xr:uid="{00000000-0005-0000-0000-000085000000}"/>
    <cellStyle name="Currency 4 3 2" xfId="181" xr:uid="{00000000-0005-0000-0000-000086000000}"/>
    <cellStyle name="Currency 4 3 3" xfId="182" xr:uid="{00000000-0005-0000-0000-000087000000}"/>
    <cellStyle name="Currency 4 4" xfId="108" xr:uid="{00000000-0005-0000-0000-000088000000}"/>
    <cellStyle name="Currency 4 5" xfId="183" xr:uid="{00000000-0005-0000-0000-000089000000}"/>
    <cellStyle name="Currency 40" xfId="184" xr:uid="{00000000-0005-0000-0000-00008A000000}"/>
    <cellStyle name="Currency 41" xfId="185" xr:uid="{00000000-0005-0000-0000-00008B000000}"/>
    <cellStyle name="Currency 42" xfId="186" xr:uid="{00000000-0005-0000-0000-00008C000000}"/>
    <cellStyle name="Currency 43" xfId="187" xr:uid="{00000000-0005-0000-0000-00008D000000}"/>
    <cellStyle name="Currency 44" xfId="188" xr:uid="{00000000-0005-0000-0000-00008E000000}"/>
    <cellStyle name="Currency 45" xfId="189" xr:uid="{00000000-0005-0000-0000-00008F000000}"/>
    <cellStyle name="Currency 46" xfId="190" xr:uid="{00000000-0005-0000-0000-000090000000}"/>
    <cellStyle name="Currency 5" xfId="62" xr:uid="{00000000-0005-0000-0000-000091000000}"/>
    <cellStyle name="Currency 5 2" xfId="63" xr:uid="{00000000-0005-0000-0000-000092000000}"/>
    <cellStyle name="Currency 5 2 2" xfId="191" xr:uid="{00000000-0005-0000-0000-000093000000}"/>
    <cellStyle name="Currency 5 3" xfId="109" xr:uid="{00000000-0005-0000-0000-000094000000}"/>
    <cellStyle name="Currency 5 3 2" xfId="192" xr:uid="{00000000-0005-0000-0000-000095000000}"/>
    <cellStyle name="Currency 5 3 3" xfId="193" xr:uid="{00000000-0005-0000-0000-000096000000}"/>
    <cellStyle name="Currency 5 4" xfId="194" xr:uid="{00000000-0005-0000-0000-000097000000}"/>
    <cellStyle name="Currency 5 5" xfId="195" xr:uid="{00000000-0005-0000-0000-000098000000}"/>
    <cellStyle name="Currency 5 6" xfId="196" xr:uid="{00000000-0005-0000-0000-000099000000}"/>
    <cellStyle name="Currency 6" xfId="110" xr:uid="{00000000-0005-0000-0000-00009A000000}"/>
    <cellStyle name="Currency 6 2" xfId="197" xr:uid="{00000000-0005-0000-0000-00009B000000}"/>
    <cellStyle name="Currency 6 3" xfId="198" xr:uid="{00000000-0005-0000-0000-00009C000000}"/>
    <cellStyle name="Currency 7" xfId="64" xr:uid="{00000000-0005-0000-0000-00009D000000}"/>
    <cellStyle name="Currency 7 2" xfId="199" xr:uid="{00000000-0005-0000-0000-00009E000000}"/>
    <cellStyle name="Currency 7 3" xfId="200" xr:uid="{00000000-0005-0000-0000-00009F000000}"/>
    <cellStyle name="Currency 8" xfId="111" xr:uid="{00000000-0005-0000-0000-0000A0000000}"/>
    <cellStyle name="Currency 8 2" xfId="201" xr:uid="{00000000-0005-0000-0000-0000A1000000}"/>
    <cellStyle name="Currency 9" xfId="202" xr:uid="{00000000-0005-0000-0000-0000A2000000}"/>
    <cellStyle name="Explanatory Text" xfId="311" builtinId="53" customBuiltin="1"/>
    <cellStyle name="Explanatory Text 2" xfId="65" xr:uid="{00000000-0005-0000-0000-0000A4000000}"/>
    <cellStyle name="Explanatory Text 2 2" xfId="203" xr:uid="{00000000-0005-0000-0000-0000A5000000}"/>
    <cellStyle name="Explanatory Text 2 3" xfId="204" xr:uid="{00000000-0005-0000-0000-0000A6000000}"/>
    <cellStyle name="Font: Calibri, 9pt regular" xfId="205" xr:uid="{00000000-0005-0000-0000-0000A7000000}"/>
    <cellStyle name="Footnotes: top row" xfId="206" xr:uid="{00000000-0005-0000-0000-0000A8000000}"/>
    <cellStyle name="Good" xfId="301" builtinId="26" customBuiltin="1"/>
    <cellStyle name="Good 2" xfId="66" xr:uid="{00000000-0005-0000-0000-0000AA000000}"/>
    <cellStyle name="Header: bottom row" xfId="207" xr:uid="{00000000-0005-0000-0000-0000AB000000}"/>
    <cellStyle name="Heading 1" xfId="297" builtinId="16" customBuiltin="1"/>
    <cellStyle name="Heading 1 2" xfId="67" xr:uid="{00000000-0005-0000-0000-0000AD000000}"/>
    <cellStyle name="Heading 1 2 2" xfId="208" xr:uid="{00000000-0005-0000-0000-0000AE000000}"/>
    <cellStyle name="Heading 1 2 3" xfId="209" xr:uid="{00000000-0005-0000-0000-0000AF000000}"/>
    <cellStyle name="Heading 2" xfId="298" builtinId="17" customBuiltin="1"/>
    <cellStyle name="Heading 2 2" xfId="68" xr:uid="{00000000-0005-0000-0000-0000B1000000}"/>
    <cellStyle name="Heading 2 2 2" xfId="210" xr:uid="{00000000-0005-0000-0000-0000B2000000}"/>
    <cellStyle name="Heading 2 2 3" xfId="211" xr:uid="{00000000-0005-0000-0000-0000B3000000}"/>
    <cellStyle name="Heading 3" xfId="299" builtinId="18" customBuiltin="1"/>
    <cellStyle name="Heading 3 2" xfId="69" xr:uid="{00000000-0005-0000-0000-0000B5000000}"/>
    <cellStyle name="Heading 3 2 2" xfId="212" xr:uid="{00000000-0005-0000-0000-0000B6000000}"/>
    <cellStyle name="Heading 3 2 3" xfId="213" xr:uid="{00000000-0005-0000-0000-0000B7000000}"/>
    <cellStyle name="Heading 4" xfId="300" builtinId="19" customBuiltin="1"/>
    <cellStyle name="Heading 4 2" xfId="70" xr:uid="{00000000-0005-0000-0000-0000B9000000}"/>
    <cellStyle name="Heading 4 2 2" xfId="214" xr:uid="{00000000-0005-0000-0000-0000BA000000}"/>
    <cellStyle name="Heading 4 2 3" xfId="215" xr:uid="{00000000-0005-0000-0000-0000BB000000}"/>
    <cellStyle name="Hyperlink 2" xfId="216" xr:uid="{00000000-0005-0000-0000-0000BC000000}"/>
    <cellStyle name="Input" xfId="304" builtinId="20" customBuiltin="1"/>
    <cellStyle name="Input 2" xfId="71" xr:uid="{00000000-0005-0000-0000-0000BE000000}"/>
    <cellStyle name="Input 2 2" xfId="217" xr:uid="{00000000-0005-0000-0000-0000BF000000}"/>
    <cellStyle name="Input 2 3" xfId="218" xr:uid="{00000000-0005-0000-0000-0000C0000000}"/>
    <cellStyle name="Linked Cell" xfId="307" builtinId="24" customBuiltin="1"/>
    <cellStyle name="Linked Cell 2" xfId="72" xr:uid="{00000000-0005-0000-0000-0000C2000000}"/>
    <cellStyle name="Linked Cell 2 2" xfId="219" xr:uid="{00000000-0005-0000-0000-0000C3000000}"/>
    <cellStyle name="Linked Cell 2 3" xfId="220" xr:uid="{00000000-0005-0000-0000-0000C4000000}"/>
    <cellStyle name="Neutral" xfId="303" builtinId="28" customBuiltin="1"/>
    <cellStyle name="Neutral 2" xfId="73" xr:uid="{00000000-0005-0000-0000-0000C6000000}"/>
    <cellStyle name="Normal" xfId="0" builtinId="0"/>
    <cellStyle name="Normal 10" xfId="94" xr:uid="{00000000-0005-0000-0000-0000C8000000}"/>
    <cellStyle name="Normal 10 2" xfId="221" xr:uid="{00000000-0005-0000-0000-0000C9000000}"/>
    <cellStyle name="Normal 10 2 2" xfId="343" xr:uid="{00000000-0005-0000-0000-0000CA000000}"/>
    <cellStyle name="Normal 10 3" xfId="222" xr:uid="{00000000-0005-0000-0000-0000CB000000}"/>
    <cellStyle name="Normal 10 3 2" xfId="223" xr:uid="{00000000-0005-0000-0000-0000CC000000}"/>
    <cellStyle name="Normal 10 3 3" xfId="344" xr:uid="{00000000-0005-0000-0000-0000CD000000}"/>
    <cellStyle name="Normal 11" xfId="112" xr:uid="{00000000-0005-0000-0000-0000CE000000}"/>
    <cellStyle name="Normal 11 2" xfId="224" xr:uid="{00000000-0005-0000-0000-0000CF000000}"/>
    <cellStyle name="Normal 11 2 2" xfId="225" xr:uid="{00000000-0005-0000-0000-0000D0000000}"/>
    <cellStyle name="Normal 12" xfId="74" xr:uid="{00000000-0005-0000-0000-0000D1000000}"/>
    <cellStyle name="Normal 13" xfId="113" xr:uid="{00000000-0005-0000-0000-0000D2000000}"/>
    <cellStyle name="Normal 13 2" xfId="226" xr:uid="{00000000-0005-0000-0000-0000D3000000}"/>
    <cellStyle name="Normal 14" xfId="227" xr:uid="{00000000-0005-0000-0000-0000D4000000}"/>
    <cellStyle name="Normal 14 2" xfId="228" xr:uid="{00000000-0005-0000-0000-0000D5000000}"/>
    <cellStyle name="Normal 15" xfId="229" xr:uid="{00000000-0005-0000-0000-0000D6000000}"/>
    <cellStyle name="Normal 16" xfId="230" xr:uid="{00000000-0005-0000-0000-0000D7000000}"/>
    <cellStyle name="Normal 17" xfId="75" xr:uid="{00000000-0005-0000-0000-0000D8000000}"/>
    <cellStyle name="Normal 17 2" xfId="231" xr:uid="{00000000-0005-0000-0000-0000D9000000}"/>
    <cellStyle name="Normal 18" xfId="232" xr:uid="{00000000-0005-0000-0000-0000DA000000}"/>
    <cellStyle name="Normal 18 2" xfId="351" xr:uid="{C9963CA0-F729-4C81-B9BB-443F95368C44}"/>
    <cellStyle name="Normal 19" xfId="233" xr:uid="{00000000-0005-0000-0000-0000DB000000}"/>
    <cellStyle name="Normal 2" xfId="5" xr:uid="{00000000-0005-0000-0000-0000DC000000}"/>
    <cellStyle name="Normal 2 2" xfId="6" xr:uid="{00000000-0005-0000-0000-0000DD000000}"/>
    <cellStyle name="Normal 2 2 2" xfId="18" xr:uid="{00000000-0005-0000-0000-0000DE000000}"/>
    <cellStyle name="Normal 2 2 3" xfId="234" xr:uid="{00000000-0005-0000-0000-0000DF000000}"/>
    <cellStyle name="Normal 2 2 4" xfId="337" xr:uid="{00000000-0005-0000-0000-0000E0000000}"/>
    <cellStyle name="Normal 2 3" xfId="76" xr:uid="{00000000-0005-0000-0000-0000E1000000}"/>
    <cellStyle name="Normal 2 3 2" xfId="235" xr:uid="{00000000-0005-0000-0000-0000E2000000}"/>
    <cellStyle name="Normal 2 3 3 2" xfId="345" xr:uid="{00000000-0005-0000-0000-0000E3000000}"/>
    <cellStyle name="Normal 2 4" xfId="77" xr:uid="{00000000-0005-0000-0000-0000E4000000}"/>
    <cellStyle name="Normal 2 4 2" xfId="236" xr:uid="{00000000-0005-0000-0000-0000E5000000}"/>
    <cellStyle name="Normal 2 4 3" xfId="237" xr:uid="{00000000-0005-0000-0000-0000E6000000}"/>
    <cellStyle name="Normal 2 5" xfId="238" xr:uid="{00000000-0005-0000-0000-0000E7000000}"/>
    <cellStyle name="Normal 2 5 2" xfId="239" xr:uid="{00000000-0005-0000-0000-0000E8000000}"/>
    <cellStyle name="Normal 20" xfId="240" xr:uid="{00000000-0005-0000-0000-0000E9000000}"/>
    <cellStyle name="Normal 21" xfId="241" xr:uid="{00000000-0005-0000-0000-0000EA000000}"/>
    <cellStyle name="Normal 22" xfId="347" xr:uid="{00000000-0005-0000-0000-0000EB000000}"/>
    <cellStyle name="Normal 23" xfId="348" xr:uid="{00000000-0005-0000-0000-0000EC000000}"/>
    <cellStyle name="Normal 3" xfId="12" xr:uid="{00000000-0005-0000-0000-0000ED000000}"/>
    <cellStyle name="Normal 3 2" xfId="78" xr:uid="{00000000-0005-0000-0000-0000EE000000}"/>
    <cellStyle name="Normal 3 2 2" xfId="242" xr:uid="{00000000-0005-0000-0000-0000EF000000}"/>
    <cellStyle name="Normal 3 2 3" xfId="243" xr:uid="{00000000-0005-0000-0000-0000F0000000}"/>
    <cellStyle name="Normal 3 2 4" xfId="244" xr:uid="{00000000-0005-0000-0000-0000F1000000}"/>
    <cellStyle name="Normal 3 3" xfId="79" xr:uid="{00000000-0005-0000-0000-0000F2000000}"/>
    <cellStyle name="Normal 3 3 2" xfId="245" xr:uid="{00000000-0005-0000-0000-0000F3000000}"/>
    <cellStyle name="Normal 3 4" xfId="114" xr:uid="{00000000-0005-0000-0000-0000F4000000}"/>
    <cellStyle name="Normal 3 4 2" xfId="246" xr:uid="{00000000-0005-0000-0000-0000F5000000}"/>
    <cellStyle name="Normal 3 5" xfId="247" xr:uid="{00000000-0005-0000-0000-0000F6000000}"/>
    <cellStyle name="Normal 3 6" xfId="338" xr:uid="{00000000-0005-0000-0000-0000F7000000}"/>
    <cellStyle name="Normal 3 7" xfId="350" xr:uid="{DB41BA08-670F-4E4F-B6A7-3952F7E7EE30}"/>
    <cellStyle name="Normal 3 9" xfId="80" xr:uid="{00000000-0005-0000-0000-0000F8000000}"/>
    <cellStyle name="Normal 4" xfId="7" xr:uid="{00000000-0005-0000-0000-0000F9000000}"/>
    <cellStyle name="Normal 4 2" xfId="17" xr:uid="{00000000-0005-0000-0000-0000FA000000}"/>
    <cellStyle name="Normal 4 2 2" xfId="81" xr:uid="{00000000-0005-0000-0000-0000FB000000}"/>
    <cellStyle name="Normal 4 2 2 2" xfId="248" xr:uid="{00000000-0005-0000-0000-0000FC000000}"/>
    <cellStyle name="Normal 4 2 3" xfId="249" xr:uid="{00000000-0005-0000-0000-0000FD000000}"/>
    <cellStyle name="Normal 4 2 3 2" xfId="250" xr:uid="{00000000-0005-0000-0000-0000FE000000}"/>
    <cellStyle name="Normal 4 3" xfId="115" xr:uid="{00000000-0005-0000-0000-0000FF000000}"/>
    <cellStyle name="Normal 4 3 2" xfId="251" xr:uid="{00000000-0005-0000-0000-000000010000}"/>
    <cellStyle name="Normal 4 3 3" xfId="252" xr:uid="{00000000-0005-0000-0000-000001010000}"/>
    <cellStyle name="Normal 4 4" xfId="253" xr:uid="{00000000-0005-0000-0000-000002010000}"/>
    <cellStyle name="Normal 5" xfId="8" xr:uid="{00000000-0005-0000-0000-000003010000}"/>
    <cellStyle name="Normal 5 2" xfId="82" xr:uid="{00000000-0005-0000-0000-000004010000}"/>
    <cellStyle name="Normal 5 2 2" xfId="341" xr:uid="{00000000-0005-0000-0000-000005010000}"/>
    <cellStyle name="Normal 5 3" xfId="339" xr:uid="{00000000-0005-0000-0000-000006010000}"/>
    <cellStyle name="Normal 5 5" xfId="349" xr:uid="{1F76EC85-8FB6-4767-AEB8-EC84B00DE8A1}"/>
    <cellStyle name="Normal 6" xfId="11" xr:uid="{00000000-0005-0000-0000-000007010000}"/>
    <cellStyle name="Normal 6 2" xfId="21" xr:uid="{00000000-0005-0000-0000-000008010000}"/>
    <cellStyle name="Normal 6 2 2" xfId="83" xr:uid="{00000000-0005-0000-0000-000009010000}"/>
    <cellStyle name="Normal 6 2 2 2" xfId="95" xr:uid="{00000000-0005-0000-0000-00000A010000}"/>
    <cellStyle name="Normal 6 2 3" xfId="254" xr:uid="{00000000-0005-0000-0000-00000B010000}"/>
    <cellStyle name="Normal 6 2 4" xfId="255" xr:uid="{00000000-0005-0000-0000-00000C010000}"/>
    <cellStyle name="Normal 6 3" xfId="84" xr:uid="{00000000-0005-0000-0000-00000D010000}"/>
    <cellStyle name="Normal 6 4" xfId="256" xr:uid="{00000000-0005-0000-0000-00000E010000}"/>
    <cellStyle name="Normal 6 5" xfId="340" xr:uid="{00000000-0005-0000-0000-00000F010000}"/>
    <cellStyle name="Normal 7" xfId="16" xr:uid="{00000000-0005-0000-0000-000010010000}"/>
    <cellStyle name="Normal 7 2" xfId="116" xr:uid="{00000000-0005-0000-0000-000011010000}"/>
    <cellStyle name="Normal 7 3" xfId="257" xr:uid="{00000000-0005-0000-0000-000012010000}"/>
    <cellStyle name="Normal 8" xfId="20" xr:uid="{00000000-0005-0000-0000-000013010000}"/>
    <cellStyle name="Normal 8 2" xfId="125" xr:uid="{00000000-0005-0000-0000-000014010000}"/>
    <cellStyle name="Normal 8 3" xfId="258" xr:uid="{00000000-0005-0000-0000-000015010000}"/>
    <cellStyle name="Normal 8 4" xfId="259" xr:uid="{00000000-0005-0000-0000-000016010000}"/>
    <cellStyle name="Normal 8 5" xfId="260" xr:uid="{00000000-0005-0000-0000-000017010000}"/>
    <cellStyle name="Normal 9" xfId="117" xr:uid="{00000000-0005-0000-0000-000018010000}"/>
    <cellStyle name="Normal 9 2" xfId="85" xr:uid="{00000000-0005-0000-0000-000019010000}"/>
    <cellStyle name="Normal 9 2 2" xfId="261" xr:uid="{00000000-0005-0000-0000-00001A010000}"/>
    <cellStyle name="Normal 9 2 3" xfId="262" xr:uid="{00000000-0005-0000-0000-00001B010000}"/>
    <cellStyle name="Normal 9 3" xfId="263" xr:uid="{00000000-0005-0000-0000-00001C010000}"/>
    <cellStyle name="Note" xfId="310" builtinId="10" customBuiltin="1"/>
    <cellStyle name="Note 2" xfId="86" xr:uid="{00000000-0005-0000-0000-00001E010000}"/>
    <cellStyle name="Note 2 2" xfId="87" xr:uid="{00000000-0005-0000-0000-00001F010000}"/>
    <cellStyle name="Note 2 3" xfId="264" xr:uid="{00000000-0005-0000-0000-000020010000}"/>
    <cellStyle name="Output" xfId="305" builtinId="21" customBuiltin="1"/>
    <cellStyle name="Output 2" xfId="88" xr:uid="{00000000-0005-0000-0000-000022010000}"/>
    <cellStyle name="Output 2 2" xfId="265" xr:uid="{00000000-0005-0000-0000-000023010000}"/>
    <cellStyle name="Output 2 3" xfId="266" xr:uid="{00000000-0005-0000-0000-000024010000}"/>
    <cellStyle name="Parent row" xfId="267" xr:uid="{00000000-0005-0000-0000-000025010000}"/>
    <cellStyle name="Percent" xfId="3" builtinId="5"/>
    <cellStyle name="Percent 10" xfId="268" xr:uid="{00000000-0005-0000-0000-000027010000}"/>
    <cellStyle name="Percent 10 2" xfId="269" xr:uid="{00000000-0005-0000-0000-000028010000}"/>
    <cellStyle name="Percent 11" xfId="270" xr:uid="{00000000-0005-0000-0000-000029010000}"/>
    <cellStyle name="Percent 2" xfId="9" xr:uid="{00000000-0005-0000-0000-00002A010000}"/>
    <cellStyle name="Percent 2 2" xfId="10" xr:uid="{00000000-0005-0000-0000-00002B010000}"/>
    <cellStyle name="Percent 2 2 2" xfId="19" xr:uid="{00000000-0005-0000-0000-00002C010000}"/>
    <cellStyle name="Percent 2 2 3" xfId="271" xr:uid="{00000000-0005-0000-0000-00002D010000}"/>
    <cellStyle name="Percent 2 2 3 2" xfId="346" xr:uid="{00000000-0005-0000-0000-00002E010000}"/>
    <cellStyle name="Percent 2 3" xfId="272" xr:uid="{00000000-0005-0000-0000-00002F010000}"/>
    <cellStyle name="Percent 2 4" xfId="273" xr:uid="{00000000-0005-0000-0000-000030010000}"/>
    <cellStyle name="Percent 2 4 2" xfId="342" xr:uid="{00000000-0005-0000-0000-000031010000}"/>
    <cellStyle name="Percent 2 5" xfId="274" xr:uid="{00000000-0005-0000-0000-000032010000}"/>
    <cellStyle name="Percent 3" xfId="14" xr:uid="{00000000-0005-0000-0000-000033010000}"/>
    <cellStyle name="Percent 3 2" xfId="118" xr:uid="{00000000-0005-0000-0000-000034010000}"/>
    <cellStyle name="Percent 3 2 2" xfId="126" xr:uid="{00000000-0005-0000-0000-000035010000}"/>
    <cellStyle name="Percent 3 2 3" xfId="275" xr:uid="{00000000-0005-0000-0000-000036010000}"/>
    <cellStyle name="Percent 3 3" xfId="276" xr:uid="{00000000-0005-0000-0000-000037010000}"/>
    <cellStyle name="Percent 4" xfId="22" xr:uid="{00000000-0005-0000-0000-000038010000}"/>
    <cellStyle name="Percent 4 2" xfId="89" xr:uid="{00000000-0005-0000-0000-000039010000}"/>
    <cellStyle name="Percent 4 2 2" xfId="277" xr:uid="{00000000-0005-0000-0000-00003A010000}"/>
    <cellStyle name="Percent 4 2 3" xfId="278" xr:uid="{00000000-0005-0000-0000-00003B010000}"/>
    <cellStyle name="Percent 4 3" xfId="96" xr:uid="{00000000-0005-0000-0000-00003C010000}"/>
    <cellStyle name="Percent 5" xfId="23" xr:uid="{00000000-0005-0000-0000-00003D010000}"/>
    <cellStyle name="Percent 5 2" xfId="119" xr:uid="{00000000-0005-0000-0000-00003E010000}"/>
    <cellStyle name="Percent 5 2 2" xfId="279" xr:uid="{00000000-0005-0000-0000-00003F010000}"/>
    <cellStyle name="Percent 5 3" xfId="280" xr:uid="{00000000-0005-0000-0000-000040010000}"/>
    <cellStyle name="Percent 5 4" xfId="281" xr:uid="{00000000-0005-0000-0000-000041010000}"/>
    <cellStyle name="Percent 5 5" xfId="282" xr:uid="{00000000-0005-0000-0000-000042010000}"/>
    <cellStyle name="Percent 6" xfId="13" xr:uid="{00000000-0005-0000-0000-000043010000}"/>
    <cellStyle name="Percent 6 2" xfId="120" xr:uid="{00000000-0005-0000-0000-000044010000}"/>
    <cellStyle name="Percent 6 3" xfId="121" xr:uid="{00000000-0005-0000-0000-000045010000}"/>
    <cellStyle name="Percent 6 4" xfId="283" xr:uid="{00000000-0005-0000-0000-000046010000}"/>
    <cellStyle name="Percent 7" xfId="122" xr:uid="{00000000-0005-0000-0000-000047010000}"/>
    <cellStyle name="Percent 7 2" xfId="284" xr:uid="{00000000-0005-0000-0000-000048010000}"/>
    <cellStyle name="Percent 7 3" xfId="285" xr:uid="{00000000-0005-0000-0000-000049010000}"/>
    <cellStyle name="Percent 7 4" xfId="286" xr:uid="{00000000-0005-0000-0000-00004A010000}"/>
    <cellStyle name="Percent 8" xfId="123" xr:uid="{00000000-0005-0000-0000-00004B010000}"/>
    <cellStyle name="Percent 8 2" xfId="287" xr:uid="{00000000-0005-0000-0000-00004C010000}"/>
    <cellStyle name="Percent 8 3" xfId="288" xr:uid="{00000000-0005-0000-0000-00004D010000}"/>
    <cellStyle name="Percent 9" xfId="124" xr:uid="{00000000-0005-0000-0000-00004E010000}"/>
    <cellStyle name="Percent 9 2" xfId="289" xr:uid="{00000000-0005-0000-0000-00004F010000}"/>
    <cellStyle name="Table title" xfId="290" xr:uid="{00000000-0005-0000-0000-000050010000}"/>
    <cellStyle name="Title" xfId="296" builtinId="15" customBuiltin="1"/>
    <cellStyle name="Title 2" xfId="90" xr:uid="{00000000-0005-0000-0000-000052010000}"/>
    <cellStyle name="Title 2 2" xfId="91" xr:uid="{00000000-0005-0000-0000-000053010000}"/>
    <cellStyle name="Title 2 3" xfId="291" xr:uid="{00000000-0005-0000-0000-000054010000}"/>
    <cellStyle name="Total" xfId="312" builtinId="25" customBuiltin="1"/>
    <cellStyle name="Total 2" xfId="92" xr:uid="{00000000-0005-0000-0000-000056010000}"/>
    <cellStyle name="Total 2 2" xfId="292" xr:uid="{00000000-0005-0000-0000-000057010000}"/>
    <cellStyle name="Total 2 3" xfId="293" xr:uid="{00000000-0005-0000-0000-000058010000}"/>
    <cellStyle name="Warning Text" xfId="309" builtinId="11" customBuiltin="1"/>
    <cellStyle name="Warning Text 2" xfId="93" xr:uid="{00000000-0005-0000-0000-00005A010000}"/>
    <cellStyle name="Warning Text 2 2" xfId="294" xr:uid="{00000000-0005-0000-0000-00005B010000}"/>
    <cellStyle name="Warning Text 2 3" xfId="295" xr:uid="{00000000-0005-0000-0000-00005C010000}"/>
  </cellStyles>
  <dxfs count="13">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
      <font>
        <color rgb="FFCC9900"/>
      </font>
      <fill>
        <patternFill>
          <fgColor indexed="64"/>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0</xdr:rowOff>
    </xdr:from>
    <xdr:ext cx="184731" cy="264560"/>
    <xdr:sp macro="" textlink="">
      <xdr:nvSpPr>
        <xdr:cNvPr id="2" name="TextBox 1">
          <a:extLst>
            <a:ext uri="{FF2B5EF4-FFF2-40B4-BE49-F238E27FC236}">
              <a16:creationId xmlns:a16="http://schemas.microsoft.com/office/drawing/2014/main" id="{17733DF8-B87C-4A3F-B1C9-F17548F9585D}"/>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 name="TextBox 2">
          <a:extLst>
            <a:ext uri="{FF2B5EF4-FFF2-40B4-BE49-F238E27FC236}">
              <a16:creationId xmlns:a16="http://schemas.microsoft.com/office/drawing/2014/main" id="{BB7EE46F-134C-4DBC-89E5-3F317F6D5433}"/>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4" name="TextBox 3">
          <a:extLst>
            <a:ext uri="{FF2B5EF4-FFF2-40B4-BE49-F238E27FC236}">
              <a16:creationId xmlns:a16="http://schemas.microsoft.com/office/drawing/2014/main" id="{E3319D3C-C0A3-4682-AACD-94810CB151E3}"/>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5" name="TextBox 4">
          <a:extLst>
            <a:ext uri="{FF2B5EF4-FFF2-40B4-BE49-F238E27FC236}">
              <a16:creationId xmlns:a16="http://schemas.microsoft.com/office/drawing/2014/main" id="{510AA3A6-C187-489A-93CA-AA8097934340}"/>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6" name="TextBox 5">
          <a:extLst>
            <a:ext uri="{FF2B5EF4-FFF2-40B4-BE49-F238E27FC236}">
              <a16:creationId xmlns:a16="http://schemas.microsoft.com/office/drawing/2014/main" id="{FB968913-6D36-4769-B7D4-F097570B571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7" name="TextBox 6">
          <a:extLst>
            <a:ext uri="{FF2B5EF4-FFF2-40B4-BE49-F238E27FC236}">
              <a16:creationId xmlns:a16="http://schemas.microsoft.com/office/drawing/2014/main" id="{56A38DFE-D4F7-44FA-9091-4F8CCCE9E36C}"/>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8" name="TextBox 7">
          <a:extLst>
            <a:ext uri="{FF2B5EF4-FFF2-40B4-BE49-F238E27FC236}">
              <a16:creationId xmlns:a16="http://schemas.microsoft.com/office/drawing/2014/main" id="{0965051A-2CEF-4307-A9A2-72F432D79920}"/>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9" name="TextBox 8">
          <a:extLst>
            <a:ext uri="{FF2B5EF4-FFF2-40B4-BE49-F238E27FC236}">
              <a16:creationId xmlns:a16="http://schemas.microsoft.com/office/drawing/2014/main" id="{D45A0826-80B3-4000-AEE1-0765388435D3}"/>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10" name="TextBox 9">
          <a:extLst>
            <a:ext uri="{FF2B5EF4-FFF2-40B4-BE49-F238E27FC236}">
              <a16:creationId xmlns:a16="http://schemas.microsoft.com/office/drawing/2014/main" id="{A6C3D063-72BE-402D-A143-408B5C94F01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11" name="TextBox 10">
          <a:extLst>
            <a:ext uri="{FF2B5EF4-FFF2-40B4-BE49-F238E27FC236}">
              <a16:creationId xmlns:a16="http://schemas.microsoft.com/office/drawing/2014/main" id="{C453F14C-A6D6-4A69-AE9E-D684C9456E9A}"/>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12" name="TextBox 11">
          <a:extLst>
            <a:ext uri="{FF2B5EF4-FFF2-40B4-BE49-F238E27FC236}">
              <a16:creationId xmlns:a16="http://schemas.microsoft.com/office/drawing/2014/main" id="{683AD785-A234-40D2-BC0A-66D9A9B46939}"/>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13" name="TextBox 12">
          <a:extLst>
            <a:ext uri="{FF2B5EF4-FFF2-40B4-BE49-F238E27FC236}">
              <a16:creationId xmlns:a16="http://schemas.microsoft.com/office/drawing/2014/main" id="{574B2ACA-14D6-4AC6-B4CF-BAF0024B14B3}"/>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4" name="TextBox 13">
          <a:extLst>
            <a:ext uri="{FF2B5EF4-FFF2-40B4-BE49-F238E27FC236}">
              <a16:creationId xmlns:a16="http://schemas.microsoft.com/office/drawing/2014/main" id="{136193D7-6B53-4260-AA51-E853B5846884}"/>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5" name="TextBox 14">
          <a:extLst>
            <a:ext uri="{FF2B5EF4-FFF2-40B4-BE49-F238E27FC236}">
              <a16:creationId xmlns:a16="http://schemas.microsoft.com/office/drawing/2014/main" id="{DA10E5CE-4EEC-4BAF-BED3-DFEDD51A63C9}"/>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6" name="TextBox 15">
          <a:extLst>
            <a:ext uri="{FF2B5EF4-FFF2-40B4-BE49-F238E27FC236}">
              <a16:creationId xmlns:a16="http://schemas.microsoft.com/office/drawing/2014/main" id="{4EEF5A3C-83E5-445D-A31A-A49093B03852}"/>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7" name="TextBox 16">
          <a:extLst>
            <a:ext uri="{FF2B5EF4-FFF2-40B4-BE49-F238E27FC236}">
              <a16:creationId xmlns:a16="http://schemas.microsoft.com/office/drawing/2014/main" id="{FC6EF7FC-F816-4CAF-9B3F-E1CFB49903F1}"/>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8" name="TextBox 17">
          <a:extLst>
            <a:ext uri="{FF2B5EF4-FFF2-40B4-BE49-F238E27FC236}">
              <a16:creationId xmlns:a16="http://schemas.microsoft.com/office/drawing/2014/main" id="{E3054496-4B05-4A2D-A386-870C3E263C0F}"/>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19" name="TextBox 18">
          <a:extLst>
            <a:ext uri="{FF2B5EF4-FFF2-40B4-BE49-F238E27FC236}">
              <a16:creationId xmlns:a16="http://schemas.microsoft.com/office/drawing/2014/main" id="{8E57CAB4-6586-4219-A2A2-FA2761AE3C3A}"/>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0" name="TextBox 19">
          <a:extLst>
            <a:ext uri="{FF2B5EF4-FFF2-40B4-BE49-F238E27FC236}">
              <a16:creationId xmlns:a16="http://schemas.microsoft.com/office/drawing/2014/main" id="{1F00EF52-DC40-4AF7-8D87-DCEE59917292}"/>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1" name="TextBox 20">
          <a:extLst>
            <a:ext uri="{FF2B5EF4-FFF2-40B4-BE49-F238E27FC236}">
              <a16:creationId xmlns:a16="http://schemas.microsoft.com/office/drawing/2014/main" id="{E54BC3F7-6298-476B-9AE7-A75B8A37D942}"/>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2" name="TextBox 21">
          <a:extLst>
            <a:ext uri="{FF2B5EF4-FFF2-40B4-BE49-F238E27FC236}">
              <a16:creationId xmlns:a16="http://schemas.microsoft.com/office/drawing/2014/main" id="{87D3DAB5-9EA0-404C-8415-C8C0C8833C74}"/>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3" name="TextBox 22">
          <a:extLst>
            <a:ext uri="{FF2B5EF4-FFF2-40B4-BE49-F238E27FC236}">
              <a16:creationId xmlns:a16="http://schemas.microsoft.com/office/drawing/2014/main" id="{630F95F0-AE1D-4E5E-9584-939936DEC681}"/>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4" name="TextBox 23">
          <a:extLst>
            <a:ext uri="{FF2B5EF4-FFF2-40B4-BE49-F238E27FC236}">
              <a16:creationId xmlns:a16="http://schemas.microsoft.com/office/drawing/2014/main" id="{915B4AD3-9C3F-492D-96F5-76C447213905}"/>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13</xdr:row>
      <xdr:rowOff>0</xdr:rowOff>
    </xdr:from>
    <xdr:ext cx="184731" cy="264560"/>
    <xdr:sp macro="" textlink="">
      <xdr:nvSpPr>
        <xdr:cNvPr id="25" name="TextBox 24">
          <a:extLst>
            <a:ext uri="{FF2B5EF4-FFF2-40B4-BE49-F238E27FC236}">
              <a16:creationId xmlns:a16="http://schemas.microsoft.com/office/drawing/2014/main" id="{98A59A9D-B7B6-4C51-AB61-563C7153B6E1}"/>
            </a:ext>
          </a:extLst>
        </xdr:cNvPr>
        <xdr:cNvSpPr txBox="1"/>
      </xdr:nvSpPr>
      <xdr:spPr>
        <a:xfrm>
          <a:off x="3286125" y="20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26" name="TextBox 25">
          <a:extLst>
            <a:ext uri="{FF2B5EF4-FFF2-40B4-BE49-F238E27FC236}">
              <a16:creationId xmlns:a16="http://schemas.microsoft.com/office/drawing/2014/main" id="{1BD9488C-B54E-4137-842E-2FB9C2F29585}"/>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27" name="TextBox 26">
          <a:extLst>
            <a:ext uri="{FF2B5EF4-FFF2-40B4-BE49-F238E27FC236}">
              <a16:creationId xmlns:a16="http://schemas.microsoft.com/office/drawing/2014/main" id="{47F4AE62-ABBA-48EA-A009-AADCFC8FDA9F}"/>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28" name="TextBox 27">
          <a:extLst>
            <a:ext uri="{FF2B5EF4-FFF2-40B4-BE49-F238E27FC236}">
              <a16:creationId xmlns:a16="http://schemas.microsoft.com/office/drawing/2014/main" id="{361E7839-B7DD-4914-A585-ABC9FB642DA0}"/>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29" name="TextBox 28">
          <a:extLst>
            <a:ext uri="{FF2B5EF4-FFF2-40B4-BE49-F238E27FC236}">
              <a16:creationId xmlns:a16="http://schemas.microsoft.com/office/drawing/2014/main" id="{3DF32525-A78B-4082-BFC7-2E15B3A15231}"/>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0" name="TextBox 29">
          <a:extLst>
            <a:ext uri="{FF2B5EF4-FFF2-40B4-BE49-F238E27FC236}">
              <a16:creationId xmlns:a16="http://schemas.microsoft.com/office/drawing/2014/main" id="{2AC737B3-F308-4171-AAB6-67ED792D6D9B}"/>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1" name="TextBox 30">
          <a:extLst>
            <a:ext uri="{FF2B5EF4-FFF2-40B4-BE49-F238E27FC236}">
              <a16:creationId xmlns:a16="http://schemas.microsoft.com/office/drawing/2014/main" id="{47B91E20-51AC-4816-980B-DFCF01786614}"/>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2" name="TextBox 31">
          <a:extLst>
            <a:ext uri="{FF2B5EF4-FFF2-40B4-BE49-F238E27FC236}">
              <a16:creationId xmlns:a16="http://schemas.microsoft.com/office/drawing/2014/main" id="{F00D6894-2C25-489D-8CC2-2BFF2841764D}"/>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3" name="TextBox 32">
          <a:extLst>
            <a:ext uri="{FF2B5EF4-FFF2-40B4-BE49-F238E27FC236}">
              <a16:creationId xmlns:a16="http://schemas.microsoft.com/office/drawing/2014/main" id="{E3A24F47-EDD2-45EE-BF4B-31C0E613C842}"/>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4" name="TextBox 33">
          <a:extLst>
            <a:ext uri="{FF2B5EF4-FFF2-40B4-BE49-F238E27FC236}">
              <a16:creationId xmlns:a16="http://schemas.microsoft.com/office/drawing/2014/main" id="{168679AC-38A9-4F2D-A204-7242A8D0986D}"/>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5" name="TextBox 34">
          <a:extLst>
            <a:ext uri="{FF2B5EF4-FFF2-40B4-BE49-F238E27FC236}">
              <a16:creationId xmlns:a16="http://schemas.microsoft.com/office/drawing/2014/main" id="{9BD88DEA-8CE0-4511-9337-01F6021E46C7}"/>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6" name="TextBox 35">
          <a:extLst>
            <a:ext uri="{FF2B5EF4-FFF2-40B4-BE49-F238E27FC236}">
              <a16:creationId xmlns:a16="http://schemas.microsoft.com/office/drawing/2014/main" id="{804D1EA5-438D-4B95-AE2E-2CD9399F28CA}"/>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0</xdr:colOff>
      <xdr:row>11</xdr:row>
      <xdr:rowOff>0</xdr:rowOff>
    </xdr:from>
    <xdr:ext cx="184731" cy="264560"/>
    <xdr:sp macro="" textlink="">
      <xdr:nvSpPr>
        <xdr:cNvPr id="37" name="TextBox 36">
          <a:extLst>
            <a:ext uri="{FF2B5EF4-FFF2-40B4-BE49-F238E27FC236}">
              <a16:creationId xmlns:a16="http://schemas.microsoft.com/office/drawing/2014/main" id="{6E5CC008-2481-420E-90CB-FFD2883B20AD}"/>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0</xdr:colOff>
      <xdr:row>10</xdr:row>
      <xdr:rowOff>0</xdr:rowOff>
    </xdr:from>
    <xdr:ext cx="184731" cy="264560"/>
    <xdr:sp macro="" textlink="">
      <xdr:nvSpPr>
        <xdr:cNvPr id="2" name="TextBox 1">
          <a:extLst>
            <a:ext uri="{FF2B5EF4-FFF2-40B4-BE49-F238E27FC236}">
              <a16:creationId xmlns:a16="http://schemas.microsoft.com/office/drawing/2014/main" id="{8F07DF45-6E72-4DA0-84B3-84FFB07A33B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 name="TextBox 2">
          <a:extLst>
            <a:ext uri="{FF2B5EF4-FFF2-40B4-BE49-F238E27FC236}">
              <a16:creationId xmlns:a16="http://schemas.microsoft.com/office/drawing/2014/main" id="{D64C9CF1-AEEA-467F-8EF0-E04A6E560A2D}"/>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4" name="TextBox 3">
          <a:extLst>
            <a:ext uri="{FF2B5EF4-FFF2-40B4-BE49-F238E27FC236}">
              <a16:creationId xmlns:a16="http://schemas.microsoft.com/office/drawing/2014/main" id="{B534E0A8-4B8F-48D9-A12A-B04D837C60C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5" name="TextBox 4">
          <a:extLst>
            <a:ext uri="{FF2B5EF4-FFF2-40B4-BE49-F238E27FC236}">
              <a16:creationId xmlns:a16="http://schemas.microsoft.com/office/drawing/2014/main" id="{CB60EDD4-B569-4CEF-B85B-88E41EF87121}"/>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6" name="TextBox 5">
          <a:extLst>
            <a:ext uri="{FF2B5EF4-FFF2-40B4-BE49-F238E27FC236}">
              <a16:creationId xmlns:a16="http://schemas.microsoft.com/office/drawing/2014/main" id="{225A99B9-5193-4B39-B988-6ED0791E3E74}"/>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7" name="TextBox 6">
          <a:extLst>
            <a:ext uri="{FF2B5EF4-FFF2-40B4-BE49-F238E27FC236}">
              <a16:creationId xmlns:a16="http://schemas.microsoft.com/office/drawing/2014/main" id="{440B79C7-6958-4AD8-93DF-5DB3BAAF4E82}"/>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8" name="TextBox 7">
          <a:extLst>
            <a:ext uri="{FF2B5EF4-FFF2-40B4-BE49-F238E27FC236}">
              <a16:creationId xmlns:a16="http://schemas.microsoft.com/office/drawing/2014/main" id="{8EEC9970-33E9-489C-8795-BBAFA30DA29D}"/>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9" name="TextBox 8">
          <a:extLst>
            <a:ext uri="{FF2B5EF4-FFF2-40B4-BE49-F238E27FC236}">
              <a16:creationId xmlns:a16="http://schemas.microsoft.com/office/drawing/2014/main" id="{D29EE1C5-2841-4AC0-A5C9-9A4118EF0DAD}"/>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10" name="TextBox 9">
          <a:extLst>
            <a:ext uri="{FF2B5EF4-FFF2-40B4-BE49-F238E27FC236}">
              <a16:creationId xmlns:a16="http://schemas.microsoft.com/office/drawing/2014/main" id="{3EDCE00D-4E60-47A5-9E68-58ADCB46B3D5}"/>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11" name="TextBox 10">
          <a:extLst>
            <a:ext uri="{FF2B5EF4-FFF2-40B4-BE49-F238E27FC236}">
              <a16:creationId xmlns:a16="http://schemas.microsoft.com/office/drawing/2014/main" id="{A3D35D5B-4888-4573-B179-16CE5B2D0D67}"/>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12" name="TextBox 11">
          <a:extLst>
            <a:ext uri="{FF2B5EF4-FFF2-40B4-BE49-F238E27FC236}">
              <a16:creationId xmlns:a16="http://schemas.microsoft.com/office/drawing/2014/main" id="{7E382C6A-066A-43CF-86CD-669C816C1966}"/>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13" name="TextBox 12">
          <a:extLst>
            <a:ext uri="{FF2B5EF4-FFF2-40B4-BE49-F238E27FC236}">
              <a16:creationId xmlns:a16="http://schemas.microsoft.com/office/drawing/2014/main" id="{565F6869-5330-4504-AA80-8F15E838E1A9}"/>
            </a:ext>
          </a:extLst>
        </xdr:cNvPr>
        <xdr:cNvSpPr txBox="1"/>
      </xdr:nvSpPr>
      <xdr:spPr>
        <a:xfrm>
          <a:off x="458470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26" name="TextBox 25">
          <a:extLst>
            <a:ext uri="{FF2B5EF4-FFF2-40B4-BE49-F238E27FC236}">
              <a16:creationId xmlns:a16="http://schemas.microsoft.com/office/drawing/2014/main" id="{48EAB62D-6CBC-4360-A7FD-CF085D69C826}"/>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27" name="TextBox 26">
          <a:extLst>
            <a:ext uri="{FF2B5EF4-FFF2-40B4-BE49-F238E27FC236}">
              <a16:creationId xmlns:a16="http://schemas.microsoft.com/office/drawing/2014/main" id="{1C31C807-D2FD-400A-982B-A53F2C041CD0}"/>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28" name="TextBox 27">
          <a:extLst>
            <a:ext uri="{FF2B5EF4-FFF2-40B4-BE49-F238E27FC236}">
              <a16:creationId xmlns:a16="http://schemas.microsoft.com/office/drawing/2014/main" id="{C35CFC8F-15F3-42E6-9162-0F137B07E242}"/>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29" name="TextBox 28">
          <a:extLst>
            <a:ext uri="{FF2B5EF4-FFF2-40B4-BE49-F238E27FC236}">
              <a16:creationId xmlns:a16="http://schemas.microsoft.com/office/drawing/2014/main" id="{4E6D985B-3A73-413C-AD5B-5646222E3086}"/>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0" name="TextBox 29">
          <a:extLst>
            <a:ext uri="{FF2B5EF4-FFF2-40B4-BE49-F238E27FC236}">
              <a16:creationId xmlns:a16="http://schemas.microsoft.com/office/drawing/2014/main" id="{97D6D816-166A-4131-84B3-9EB5BD39CC1F}"/>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1" name="TextBox 30">
          <a:extLst>
            <a:ext uri="{FF2B5EF4-FFF2-40B4-BE49-F238E27FC236}">
              <a16:creationId xmlns:a16="http://schemas.microsoft.com/office/drawing/2014/main" id="{7DBF28E7-D22A-42B7-8CFA-B1231EF807FB}"/>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2" name="TextBox 31">
          <a:extLst>
            <a:ext uri="{FF2B5EF4-FFF2-40B4-BE49-F238E27FC236}">
              <a16:creationId xmlns:a16="http://schemas.microsoft.com/office/drawing/2014/main" id="{61747304-5E41-4844-A2A3-B6B23210B209}"/>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3" name="TextBox 32">
          <a:extLst>
            <a:ext uri="{FF2B5EF4-FFF2-40B4-BE49-F238E27FC236}">
              <a16:creationId xmlns:a16="http://schemas.microsoft.com/office/drawing/2014/main" id="{28DF731C-CC9A-4BD4-83A0-1832097E0C43}"/>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4" name="TextBox 33">
          <a:extLst>
            <a:ext uri="{FF2B5EF4-FFF2-40B4-BE49-F238E27FC236}">
              <a16:creationId xmlns:a16="http://schemas.microsoft.com/office/drawing/2014/main" id="{74D65FEA-28DD-402E-BB11-F9ABF8297642}"/>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5" name="TextBox 34">
          <a:extLst>
            <a:ext uri="{FF2B5EF4-FFF2-40B4-BE49-F238E27FC236}">
              <a16:creationId xmlns:a16="http://schemas.microsoft.com/office/drawing/2014/main" id="{1FFEF0DA-A682-43A6-A10E-E284AEDC1652}"/>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6" name="TextBox 35">
          <a:extLst>
            <a:ext uri="{FF2B5EF4-FFF2-40B4-BE49-F238E27FC236}">
              <a16:creationId xmlns:a16="http://schemas.microsoft.com/office/drawing/2014/main" id="{74E4FE4D-682F-4909-9F0C-AA47520A684B}"/>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xdr:row>
      <xdr:rowOff>0</xdr:rowOff>
    </xdr:from>
    <xdr:ext cx="184731" cy="264560"/>
    <xdr:sp macro="" textlink="">
      <xdr:nvSpPr>
        <xdr:cNvPr id="37" name="TextBox 36">
          <a:extLst>
            <a:ext uri="{FF2B5EF4-FFF2-40B4-BE49-F238E27FC236}">
              <a16:creationId xmlns:a16="http://schemas.microsoft.com/office/drawing/2014/main" id="{88368582-5FE9-4EB0-A009-1B720C710776}"/>
            </a:ext>
          </a:extLst>
        </xdr:cNvPr>
        <xdr:cNvSpPr txBox="1"/>
      </xdr:nvSpPr>
      <xdr:spPr>
        <a:xfrm>
          <a:off x="3917950" y="305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5</xdr:row>
      <xdr:rowOff>0</xdr:rowOff>
    </xdr:from>
    <xdr:ext cx="184731" cy="264560"/>
    <xdr:sp macro="" textlink="">
      <xdr:nvSpPr>
        <xdr:cNvPr id="2" name="TextBox 1">
          <a:extLst>
            <a:ext uri="{FF2B5EF4-FFF2-40B4-BE49-F238E27FC236}">
              <a16:creationId xmlns:a16="http://schemas.microsoft.com/office/drawing/2014/main" id="{6B14C3D8-3226-4952-BFD2-50967AFA3509}"/>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3" name="TextBox 2">
          <a:extLst>
            <a:ext uri="{FF2B5EF4-FFF2-40B4-BE49-F238E27FC236}">
              <a16:creationId xmlns:a16="http://schemas.microsoft.com/office/drawing/2014/main" id="{592A0433-BF60-4892-A6F9-90FF904CD3FC}"/>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4" name="TextBox 3">
          <a:extLst>
            <a:ext uri="{FF2B5EF4-FFF2-40B4-BE49-F238E27FC236}">
              <a16:creationId xmlns:a16="http://schemas.microsoft.com/office/drawing/2014/main" id="{B8755E77-BD9A-4AB9-B7EC-D8ADFCB2C7D2}"/>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5" name="TextBox 4">
          <a:extLst>
            <a:ext uri="{FF2B5EF4-FFF2-40B4-BE49-F238E27FC236}">
              <a16:creationId xmlns:a16="http://schemas.microsoft.com/office/drawing/2014/main" id="{A1477306-9ED8-4073-BFC8-08E3A5E42C78}"/>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6" name="TextBox 5">
          <a:extLst>
            <a:ext uri="{FF2B5EF4-FFF2-40B4-BE49-F238E27FC236}">
              <a16:creationId xmlns:a16="http://schemas.microsoft.com/office/drawing/2014/main" id="{00B5AF98-E56E-4E87-B369-C2C25E5600BB}"/>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7" name="TextBox 6">
          <a:extLst>
            <a:ext uri="{FF2B5EF4-FFF2-40B4-BE49-F238E27FC236}">
              <a16:creationId xmlns:a16="http://schemas.microsoft.com/office/drawing/2014/main" id="{FAAE1CD1-94E3-4AE5-9ABB-6C8368571D64}"/>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8" name="TextBox 7">
          <a:extLst>
            <a:ext uri="{FF2B5EF4-FFF2-40B4-BE49-F238E27FC236}">
              <a16:creationId xmlns:a16="http://schemas.microsoft.com/office/drawing/2014/main" id="{E941A8D5-1E17-4209-ACCE-0E643964FF33}"/>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9" name="TextBox 8">
          <a:extLst>
            <a:ext uri="{FF2B5EF4-FFF2-40B4-BE49-F238E27FC236}">
              <a16:creationId xmlns:a16="http://schemas.microsoft.com/office/drawing/2014/main" id="{1CCC4588-0CBC-4590-8B8C-2CFAECAAF5E9}"/>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0" name="TextBox 9">
          <a:extLst>
            <a:ext uri="{FF2B5EF4-FFF2-40B4-BE49-F238E27FC236}">
              <a16:creationId xmlns:a16="http://schemas.microsoft.com/office/drawing/2014/main" id="{478289C5-96F7-4EB4-A51D-1AA8726963BD}"/>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1" name="TextBox 10">
          <a:extLst>
            <a:ext uri="{FF2B5EF4-FFF2-40B4-BE49-F238E27FC236}">
              <a16:creationId xmlns:a16="http://schemas.microsoft.com/office/drawing/2014/main" id="{5653EE3F-92A6-4C4E-B974-2066510893A5}"/>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2" name="TextBox 11">
          <a:extLst>
            <a:ext uri="{FF2B5EF4-FFF2-40B4-BE49-F238E27FC236}">
              <a16:creationId xmlns:a16="http://schemas.microsoft.com/office/drawing/2014/main" id="{8B56948E-E766-4766-A727-6FD78E139134}"/>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3" name="TextBox 12">
          <a:extLst>
            <a:ext uri="{FF2B5EF4-FFF2-40B4-BE49-F238E27FC236}">
              <a16:creationId xmlns:a16="http://schemas.microsoft.com/office/drawing/2014/main" id="{E77E69B5-C801-488F-82B1-D2EDDDF9F9CC}"/>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4" name="TextBox 13">
          <a:extLst>
            <a:ext uri="{FF2B5EF4-FFF2-40B4-BE49-F238E27FC236}">
              <a16:creationId xmlns:a16="http://schemas.microsoft.com/office/drawing/2014/main" id="{C848814B-0C69-49E1-99DF-2144209AF262}"/>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5" name="TextBox 14">
          <a:extLst>
            <a:ext uri="{FF2B5EF4-FFF2-40B4-BE49-F238E27FC236}">
              <a16:creationId xmlns:a16="http://schemas.microsoft.com/office/drawing/2014/main" id="{5F164096-1840-4A58-AC64-05FC09E96E98}"/>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6" name="TextBox 15">
          <a:extLst>
            <a:ext uri="{FF2B5EF4-FFF2-40B4-BE49-F238E27FC236}">
              <a16:creationId xmlns:a16="http://schemas.microsoft.com/office/drawing/2014/main" id="{E04210C9-648D-4DBF-8111-28ACF7342BDA}"/>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7" name="TextBox 16">
          <a:extLst>
            <a:ext uri="{FF2B5EF4-FFF2-40B4-BE49-F238E27FC236}">
              <a16:creationId xmlns:a16="http://schemas.microsoft.com/office/drawing/2014/main" id="{709BB699-DC4F-4477-9A48-7FA8F0F0C4D4}"/>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8" name="TextBox 17">
          <a:extLst>
            <a:ext uri="{FF2B5EF4-FFF2-40B4-BE49-F238E27FC236}">
              <a16:creationId xmlns:a16="http://schemas.microsoft.com/office/drawing/2014/main" id="{7A3A9136-243B-46C0-AA60-CB5E34FE52F1}"/>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19" name="TextBox 18">
          <a:extLst>
            <a:ext uri="{FF2B5EF4-FFF2-40B4-BE49-F238E27FC236}">
              <a16:creationId xmlns:a16="http://schemas.microsoft.com/office/drawing/2014/main" id="{73792A30-4FE3-4660-BA7E-CCF9E79B92B4}"/>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20" name="TextBox 19">
          <a:extLst>
            <a:ext uri="{FF2B5EF4-FFF2-40B4-BE49-F238E27FC236}">
              <a16:creationId xmlns:a16="http://schemas.microsoft.com/office/drawing/2014/main" id="{4156023A-9B79-416F-861F-ED4878201387}"/>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21" name="TextBox 20">
          <a:extLst>
            <a:ext uri="{FF2B5EF4-FFF2-40B4-BE49-F238E27FC236}">
              <a16:creationId xmlns:a16="http://schemas.microsoft.com/office/drawing/2014/main" id="{00B14E26-B682-4776-A408-DD72C145DF94}"/>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22" name="TextBox 21">
          <a:extLst>
            <a:ext uri="{FF2B5EF4-FFF2-40B4-BE49-F238E27FC236}">
              <a16:creationId xmlns:a16="http://schemas.microsoft.com/office/drawing/2014/main" id="{1B440A36-7AE7-4513-BBDF-1A053B725472}"/>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23" name="TextBox 22">
          <a:extLst>
            <a:ext uri="{FF2B5EF4-FFF2-40B4-BE49-F238E27FC236}">
              <a16:creationId xmlns:a16="http://schemas.microsoft.com/office/drawing/2014/main" id="{8C8CDEF5-5910-47E7-982A-7C2D17573C5E}"/>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24" name="TextBox 23">
          <a:extLst>
            <a:ext uri="{FF2B5EF4-FFF2-40B4-BE49-F238E27FC236}">
              <a16:creationId xmlns:a16="http://schemas.microsoft.com/office/drawing/2014/main" id="{DB39F2B7-B389-4BC1-9E5C-43BF573BBDBD}"/>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xdr:row>
      <xdr:rowOff>0</xdr:rowOff>
    </xdr:from>
    <xdr:ext cx="184731" cy="264560"/>
    <xdr:sp macro="" textlink="">
      <xdr:nvSpPr>
        <xdr:cNvPr id="25" name="TextBox 24">
          <a:extLst>
            <a:ext uri="{FF2B5EF4-FFF2-40B4-BE49-F238E27FC236}">
              <a16:creationId xmlns:a16="http://schemas.microsoft.com/office/drawing/2014/main" id="{3C29AD81-91EB-4FEB-94A1-724F52AB677E}"/>
            </a:ext>
          </a:extLst>
        </xdr:cNvPr>
        <xdr:cNvSpPr txBox="1"/>
      </xdr:nvSpPr>
      <xdr:spPr>
        <a:xfrm>
          <a:off x="2844800" y="226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0</xdr:col>
      <xdr:colOff>49530</xdr:colOff>
      <xdr:row>15</xdr:row>
      <xdr:rowOff>13335</xdr:rowOff>
    </xdr:from>
    <xdr:to>
      <xdr:col>0</xdr:col>
      <xdr:colOff>300990</xdr:colOff>
      <xdr:row>16</xdr:row>
      <xdr:rowOff>28575</xdr:rowOff>
    </xdr:to>
    <xdr:sp macro="" textlink="">
      <xdr:nvSpPr>
        <xdr:cNvPr id="2" name="5-Point Star 1">
          <a:extLst>
            <a:ext uri="{FF2B5EF4-FFF2-40B4-BE49-F238E27FC236}">
              <a16:creationId xmlns:a16="http://schemas.microsoft.com/office/drawing/2014/main" id="{00000000-0008-0000-0300-000002000000}"/>
            </a:ext>
          </a:extLst>
        </xdr:cNvPr>
        <xdr:cNvSpPr/>
      </xdr:nvSpPr>
      <xdr:spPr>
        <a:xfrm>
          <a:off x="49530" y="3032760"/>
          <a:ext cx="251460" cy="21526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nts%20and%20Settings\Lisa\My%20Documents\BayCove\BayCove2005Profile3153.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Counseling%20Rate%20Options%20MARCH%2018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Family%20Stab_\1.%20Strategy%20Team%20Materials\Rate%20Review\Archive\Agency%20With%20Choice-Family%20Navigation%2011-7-1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HS-FP-BOS-081\Users\HNaciri\Downloads\Resi%20Rehab%203386&amp;3401%20122613%20330pm.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HS-FP-BOS-081\W_Pricing\SubAbuse\2013\Resi%20Rehab\Data\Resi%20Rehab%20_All%20Codes%20Analysis.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hus_madcfrmu\MA%20DYS\RRO\2016%20Provisional%202014%20Final\2.%20Staff%20Rosters\MA%20DYS%20RO%20Time%20Study%20Staff%20Roster%20Templat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X\Data%20&amp;%20Reporting%20Tools\STARR%20Utilization\STARR%20Utilization%20Tool%20FY10%20Jun"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X:\E\X\Data%20&amp;%20Reporting%20Tools\STARR%20Utilization\STARR%20Utilization%20Tool%20FY10%20Jun"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dministrative%20Services-POS%20Policy%20Office\Admin%20&amp;%20Staff\Kara\Workforce%20Initiatives\May%202022%20BLS\1a.%20C.257%20%20BLS%20M2022%2053rd%20with%20BU.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dministrative%20Services-POS%20Policy%20Office\Rate%20Setting\Rate%20Projects\Developmental%20and%20Support%20Services\1.%20Strategy%20Team%20Materials\DDS%20-%20Corporate%20Rep%20Payee\2015-07-21%20Model%20Budget%20and%20FI.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X:\Administrative%20Services-POS%20Policy%20Office\Rate%20Setting\Rate%20Projects\CMR%20424_%20Developmental%20and%20Support%20Services\2024%20Rate%20Review%20(FY25)\1.%20Strategy%20materials\3.%20Remote%20Supports%20and%20Monitoring%20Models%207.1.24.xlsx" TargetMode="External"/><Relationship Id="rId1" Type="http://schemas.openxmlformats.org/officeDocument/2006/relationships/externalLinkPath" Target="file:///X:\Administrative%20Services-POS%20Policy%20Office\Rate%20Setting\Rate%20Projects\CMR%20424_%20Developmental%20and%20Support%20Services\2024%20Rate%20Review%20(FY25)\1.%20Strategy%20materials\3.%20Remote%20Supports%20and%20Monitoring%20Models%207.1.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LISA\@lisa2001\Contracts2001\@LISA\@lisa99\Contracts99\FullerSEE99Am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X:\Common\Administrative%20Services-POS%20Policy%20Office\Rate%20Setting\Rate%20Projects\Developmental%20and%20Support%20Services-%20CMR%20424\FY21\1.%20Strategy%20materials\FY21%20Dev%20Sup%20Serv%20models%20101%20CMR%2042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JOBS\Waldinger%20Team\MA%20Chapter%20257%20Rates\Tier%203\Violence%20and%20Injury%20Prevention\DPH%20(Nathan)\3361%20Sexual%20Assualt%20Survivor%20&amp;%20Prev%20(SASP)\Analysis\old\DPH%20RCC%20Rate%20Development%20Workbook%201.19.16%20OL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jrihbany\Desktop\FY16%20Budget%20-%20Consolidated%2006112015%20FC%20Final.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EHS.govt.state.ma.us\DFS\DDS\Boston_500_Harrison_ave\group\OMF\CONTRACT\Reports\Attendance%20Summaries\Monthly%20Attendance%20Summary%20(Bob%20report)%20FY23%202023_07_06.xlsm" TargetMode="External"/><Relationship Id="rId1" Type="http://schemas.openxmlformats.org/officeDocument/2006/relationships/externalLinkPath" Target="file:///\\EHS.govt.state.ma.us\DFS\DDS\Boston_500_Harrison_ave\group\OMF\CONTRACT\Reports\Attendance%20Summaries\Monthly%20Attendance%20Summary%20(Bob%20report)%20FY23%202023_07_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HS-FP-BOS-081\Users\Villacorta\Downloads\FINAL%20ANALYSIS%20Counseling%20Rate%20Options%200719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S-FP-BOS-081\Administrative%20Services-POS%20Policy%20Office\Rate%20Setting\Rate%20Projects\DPH%20-%20BSAS%20Residential\5.%20Final%20Rate%20Documents\POST-HEARING%20PROPOSAL%20Adult%20Resi_PP_Jail%20Div_2nd%20Off%20Model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ALLDHCFP\Shared%20Files\OSD\Don\EI\General%20Analysis%20Template%20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W_Pricing\POS\Year%203%20Projects\Year%203%20Plan\Service%20Classes\Youth%20Intermediate%20Term%20Stabilization\3470%20DPH%20BSAS%20Youth%20Residential\YITS-DPH\YITS_DPH_Yr%203%20review_FY2010-2011_General%20Analysi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ile"/>
      <sheetName val="Crosswalks"/>
      <sheetName val="Sheet2"/>
    </sheetNames>
    <sheetDataSet>
      <sheetData sheetId="0"/>
      <sheetData sheetId="1"/>
      <sheetData sheetId="2" refreshError="1">
        <row r="1">
          <cell r="B1" t="str">
            <v>REGION</v>
          </cell>
        </row>
        <row r="2">
          <cell r="A2" t="str">
            <v>Berkshire</v>
          </cell>
          <cell r="B2" t="str">
            <v>1&amp;2</v>
          </cell>
        </row>
        <row r="3">
          <cell r="A3" t="str">
            <v>Brockton</v>
          </cell>
          <cell r="B3">
            <v>3</v>
          </cell>
        </row>
        <row r="4">
          <cell r="A4" t="str">
            <v>Cape Cod/Islands</v>
          </cell>
          <cell r="B4">
            <v>5</v>
          </cell>
        </row>
        <row r="5">
          <cell r="A5" t="str">
            <v>Central Middlesex</v>
          </cell>
          <cell r="B5">
            <v>6</v>
          </cell>
        </row>
        <row r="6">
          <cell r="A6" t="str">
            <v>Charles River West</v>
          </cell>
        </row>
        <row r="7">
          <cell r="A7" t="str">
            <v>Dorchester/Fuller</v>
          </cell>
        </row>
        <row r="8">
          <cell r="A8" t="str">
            <v>Fall River</v>
          </cell>
        </row>
        <row r="9">
          <cell r="A9" t="str">
            <v>Franklin/Hampshire</v>
          </cell>
        </row>
        <row r="10">
          <cell r="A10" t="str">
            <v>Holyoke/Chicopee</v>
          </cell>
        </row>
        <row r="11">
          <cell r="A11" t="str">
            <v>Lowell</v>
          </cell>
        </row>
        <row r="12">
          <cell r="A12" t="str">
            <v>Merrimack</v>
          </cell>
        </row>
        <row r="13">
          <cell r="A13" t="str">
            <v>Metro Boston - Harbor</v>
          </cell>
        </row>
        <row r="14">
          <cell r="A14" t="str">
            <v>Metro North</v>
          </cell>
        </row>
        <row r="15">
          <cell r="A15" t="str">
            <v>Middlesex West</v>
          </cell>
        </row>
        <row r="16">
          <cell r="A16" t="str">
            <v>New Bedford</v>
          </cell>
        </row>
        <row r="17">
          <cell r="A17" t="str">
            <v>Newton/South Norfolk</v>
          </cell>
        </row>
        <row r="18">
          <cell r="A18" t="str">
            <v>North Central</v>
          </cell>
        </row>
        <row r="19">
          <cell r="A19" t="str">
            <v>North Shore</v>
          </cell>
        </row>
        <row r="20">
          <cell r="A20" t="str">
            <v>Plymouth</v>
          </cell>
        </row>
        <row r="21">
          <cell r="A21" t="str">
            <v>South Costal</v>
          </cell>
        </row>
        <row r="22">
          <cell r="A22" t="str">
            <v>South Valley</v>
          </cell>
        </row>
        <row r="23">
          <cell r="A23" t="str">
            <v>South Valley - Milford Site</v>
          </cell>
        </row>
        <row r="24">
          <cell r="A24" t="str">
            <v>Springfield</v>
          </cell>
        </row>
        <row r="25">
          <cell r="A25" t="str">
            <v>Taunton/Attleboro</v>
          </cell>
        </row>
        <row r="26">
          <cell r="A26" t="str">
            <v>West Boston/Brookline</v>
          </cell>
        </row>
        <row r="27">
          <cell r="A27" t="str">
            <v>Westfield Area</v>
          </cell>
        </row>
        <row r="28">
          <cell r="A28" t="str">
            <v>Worcester</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s OPC031813"/>
      <sheetName val="Family &amp; Group 031813"/>
      <sheetName val="Sxn35_031813"/>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DCI &amp;II"/>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1012"/>
      <sheetName val="Category Detail"/>
      <sheetName val="Admin3385"/>
      <sheetName val="AdminALL"/>
      <sheetName val="medical FTE3385"/>
      <sheetName val="medicalALL"/>
      <sheetName val="SupportALL"/>
      <sheetName val="Support3385"/>
      <sheetName val="prog mgmtALL"/>
      <sheetName val="prog mgmt3385"/>
      <sheetName val="Occ3385"/>
      <sheetName val="OtherDC3385"/>
      <sheetName val="OtherProgExp3385"/>
      <sheetName val="Clean3397"/>
      <sheetName val="Clean ALL"/>
      <sheetName val="RawDataCalcs"/>
      <sheetName val="new CAF"/>
      <sheetName val="for pres"/>
      <sheetName val="Source"/>
      <sheetName val="Sheet1"/>
      <sheetName val="Sheet2"/>
      <sheetName val="Sheet3"/>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69">
          <cell r="L69">
            <v>0</v>
          </cell>
          <cell r="M69">
            <v>0</v>
          </cell>
          <cell r="N69">
            <v>0</v>
          </cell>
          <cell r="O69">
            <v>0</v>
          </cell>
          <cell r="P69">
            <v>0</v>
          </cell>
          <cell r="Q69">
            <v>0</v>
          </cell>
          <cell r="R69">
            <v>0</v>
          </cell>
          <cell r="S69">
            <v>0</v>
          </cell>
          <cell r="T69">
            <v>0</v>
          </cell>
          <cell r="U69">
            <v>0</v>
          </cell>
          <cell r="V69">
            <v>0</v>
          </cell>
          <cell r="W69">
            <v>0</v>
          </cell>
          <cell r="X69">
            <v>0</v>
          </cell>
          <cell r="Y69">
            <v>0</v>
          </cell>
          <cell r="Z69">
            <v>31254.922841553554</v>
          </cell>
          <cell r="AA69">
            <v>33105.937943376768</v>
          </cell>
          <cell r="AB69">
            <v>20741.307122210026</v>
          </cell>
          <cell r="AC69">
            <v>25113.779210245128</v>
          </cell>
          <cell r="AD69">
            <v>88786.823580613331</v>
          </cell>
          <cell r="AE69">
            <v>62810.713447732443</v>
          </cell>
          <cell r="AF69">
            <v>40956.196976734464</v>
          </cell>
          <cell r="AG69">
            <v>17680</v>
          </cell>
          <cell r="AH69">
            <v>25681.000758506118</v>
          </cell>
          <cell r="AI69">
            <v>0</v>
          </cell>
          <cell r="AJ69">
            <v>0</v>
          </cell>
          <cell r="AK69">
            <v>0</v>
          </cell>
          <cell r="AL69">
            <v>0</v>
          </cell>
          <cell r="AM69">
            <v>0</v>
          </cell>
          <cell r="AN69">
            <v>0</v>
          </cell>
          <cell r="AO69">
            <v>0</v>
          </cell>
          <cell r="AP69">
            <v>0</v>
          </cell>
          <cell r="AQ69">
            <v>0</v>
          </cell>
          <cell r="AR69">
            <v>0</v>
          </cell>
          <cell r="AS69">
            <v>0</v>
          </cell>
          <cell r="AT69">
            <v>37793.970923453351</v>
          </cell>
          <cell r="AU69">
            <v>20099.452159556731</v>
          </cell>
          <cell r="AV69">
            <v>20286.405563557739</v>
          </cell>
          <cell r="AW69">
            <v>17680</v>
          </cell>
          <cell r="AX69">
            <v>17680</v>
          </cell>
          <cell r="AY69">
            <v>0</v>
          </cell>
          <cell r="AZ69">
            <v>17680</v>
          </cell>
          <cell r="BA69">
            <v>17680</v>
          </cell>
          <cell r="BB69">
            <v>33977.415363675485</v>
          </cell>
          <cell r="BC69">
            <v>17680</v>
          </cell>
          <cell r="BD69">
            <v>17680</v>
          </cell>
          <cell r="BE69">
            <v>30167.461826569073</v>
          </cell>
          <cell r="BF69">
            <v>17680</v>
          </cell>
          <cell r="BG69">
            <v>17680</v>
          </cell>
          <cell r="BH69">
            <v>17680</v>
          </cell>
          <cell r="BI69">
            <v>17680</v>
          </cell>
          <cell r="BJ69">
            <v>0</v>
          </cell>
          <cell r="BK69">
            <v>0</v>
          </cell>
          <cell r="BL69">
            <v>21250.045125851197</v>
          </cell>
          <cell r="BM69">
            <v>17680</v>
          </cell>
          <cell r="BN69">
            <v>35930.97602494889</v>
          </cell>
          <cell r="BO69">
            <v>17680</v>
          </cell>
          <cell r="BP69">
            <v>22322.199991457768</v>
          </cell>
          <cell r="BQ69">
            <v>20275.023061164669</v>
          </cell>
          <cell r="BR69">
            <v>17680</v>
          </cell>
          <cell r="BS69">
            <v>17680</v>
          </cell>
          <cell r="BT69">
            <v>-194223.15407576266</v>
          </cell>
          <cell r="BU69">
            <v>3.9224062254462094E-2</v>
          </cell>
          <cell r="BV69">
            <v>-19524.116453252951</v>
          </cell>
          <cell r="BW69">
            <v>-194535.86717894004</v>
          </cell>
          <cell r="BX69">
            <v>-95994.996520439629</v>
          </cell>
          <cell r="BY69">
            <v>-40211.35347342863</v>
          </cell>
          <cell r="BZ69">
            <v>-173811.76878527104</v>
          </cell>
          <cell r="CA69">
            <v>0</v>
          </cell>
          <cell r="CB69">
            <v>-5.0164293090607048E-2</v>
          </cell>
          <cell r="CC69">
            <v>-167041.88358041737</v>
          </cell>
          <cell r="CD69">
            <v>-426204.38478022406</v>
          </cell>
          <cell r="CE69">
            <v>-592175.48191499163</v>
          </cell>
          <cell r="CF69">
            <v>-18092.124466100388</v>
          </cell>
          <cell r="CG69">
            <v>-202133.05620748765</v>
          </cell>
          <cell r="CH69">
            <v>-93888.866422877749</v>
          </cell>
          <cell r="CI69">
            <v>-898471.45258220169</v>
          </cell>
          <cell r="CJ69">
            <v>-194535.86717894004</v>
          </cell>
          <cell r="CK69">
            <v>-143809.07008855077</v>
          </cell>
          <cell r="CL69">
            <v>-40211.35347342863</v>
          </cell>
          <cell r="CM69">
            <v>-65521.629016254272</v>
          </cell>
          <cell r="CN69">
            <v>-173811.76878527104</v>
          </cell>
          <cell r="CO69">
            <v>-1358636.8778598411</v>
          </cell>
          <cell r="CP69">
            <v>0.37547339478605335</v>
          </cell>
          <cell r="CQ69">
            <v>-0.10393756019323813</v>
          </cell>
          <cell r="CR69">
            <v>-2.8874890700291964E-2</v>
          </cell>
          <cell r="CS69">
            <v>-3.7678320803372217E-2</v>
          </cell>
          <cell r="CT69">
            <v>-2.5772778991081248E-2</v>
          </cell>
          <cell r="CU69">
            <v>-3.2345743847847497E-4</v>
          </cell>
          <cell r="CV69">
            <v>-79.526942030054457</v>
          </cell>
          <cell r="CW69">
            <v>-7.6406036602279794</v>
          </cell>
          <cell r="CX69">
            <v>-18.285188285733192</v>
          </cell>
          <cell r="CY69">
            <v>-5.4438574934901895</v>
          </cell>
          <cell r="CZ69">
            <v>-7.6767440812364649</v>
          </cell>
          <cell r="DA69">
            <v>-22.20634650407974</v>
          </cell>
          <cell r="DB69">
            <v>-132.13870694560796</v>
          </cell>
        </row>
        <row r="70">
          <cell r="L70">
            <v>138.34594029064516</v>
          </cell>
          <cell r="M70">
            <v>1.6121217240410697</v>
          </cell>
          <cell r="N70">
            <v>5.367883702073212</v>
          </cell>
          <cell r="O70">
            <v>5.5443017926485414</v>
          </cell>
          <cell r="P70">
            <v>23.436665346994968</v>
          </cell>
          <cell r="Q70">
            <v>0.92053721849469439</v>
          </cell>
          <cell r="R70">
            <v>11.491251469582075</v>
          </cell>
          <cell r="S70">
            <v>8.3369720157031253</v>
          </cell>
          <cell r="T70">
            <v>0.46671774746888461</v>
          </cell>
          <cell r="U70">
            <v>3.9338161659253364E-2</v>
          </cell>
          <cell r="V70">
            <v>0.58271691190153574</v>
          </cell>
          <cell r="W70">
            <v>0</v>
          </cell>
          <cell r="X70">
            <v>0.413026454258828</v>
          </cell>
          <cell r="Y70">
            <v>0.38527440192993595</v>
          </cell>
          <cell r="Z70">
            <v>104265.75261250997</v>
          </cell>
          <cell r="AA70">
            <v>119850.46256141673</v>
          </cell>
          <cell r="AB70">
            <v>75365.537857882664</v>
          </cell>
          <cell r="AC70">
            <v>87713.345102379797</v>
          </cell>
          <cell r="AD70">
            <v>274645.34062789753</v>
          </cell>
          <cell r="AE70">
            <v>121952.79082577181</v>
          </cell>
          <cell r="AF70">
            <v>156188.25202112697</v>
          </cell>
          <cell r="AG70">
            <v>131035.67054489572</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88734.403501087392</v>
          </cell>
          <cell r="BB70">
            <v>44612.240694392625</v>
          </cell>
          <cell r="BC70">
            <v>64756.115162231254</v>
          </cell>
          <cell r="BD70">
            <v>106328.730294454</v>
          </cell>
          <cell r="BE70">
            <v>50740.864225570673</v>
          </cell>
          <cell r="BF70">
            <v>59950.457068107869</v>
          </cell>
          <cell r="BG70">
            <v>54804.33860692798</v>
          </cell>
          <cell r="BH70">
            <v>45936.617400235766</v>
          </cell>
          <cell r="BI70">
            <v>61613.675135025253</v>
          </cell>
          <cell r="BJ70">
            <v>0</v>
          </cell>
          <cell r="BK70">
            <v>0</v>
          </cell>
          <cell r="BL70">
            <v>72317.924874135264</v>
          </cell>
          <cell r="BM70">
            <v>45583.045099364717</v>
          </cell>
          <cell r="BN70">
            <v>101748.99035154989</v>
          </cell>
          <cell r="BO70">
            <v>229416.87476371037</v>
          </cell>
          <cell r="BP70">
            <v>78869.379225986195</v>
          </cell>
          <cell r="BQ70">
            <v>86360.302370659803</v>
          </cell>
          <cell r="BR70">
            <v>77156.710228375523</v>
          </cell>
          <cell r="BS70">
            <v>48318.756121997882</v>
          </cell>
          <cell r="BT70">
            <v>398136.88321278704</v>
          </cell>
          <cell r="BU70">
            <v>0.36724114202935465</v>
          </cell>
          <cell r="BV70">
            <v>39854.580999063852</v>
          </cell>
          <cell r="BW70">
            <v>394450.1606676082</v>
          </cell>
          <cell r="BX70">
            <v>222860.81281305797</v>
          </cell>
          <cell r="BY70">
            <v>72569.642572709854</v>
          </cell>
          <cell r="BZ70">
            <v>427779.81149033637</v>
          </cell>
          <cell r="CA70">
            <v>0</v>
          </cell>
          <cell r="CB70">
            <v>0.40671704877585924</v>
          </cell>
          <cell r="CC70">
            <v>323721.81080892892</v>
          </cell>
          <cell r="CD70">
            <v>717868.8556900773</v>
          </cell>
          <cell r="CE70">
            <v>1081621.3826737017</v>
          </cell>
          <cell r="CF70">
            <v>38284.146059391795</v>
          </cell>
          <cell r="CG70">
            <v>488082.61516012525</v>
          </cell>
          <cell r="CH70">
            <v>249415.03043732973</v>
          </cell>
          <cell r="CI70">
            <v>1833618.6346573296</v>
          </cell>
          <cell r="CJ70">
            <v>394450.1606676082</v>
          </cell>
          <cell r="CK70">
            <v>291256.65648656304</v>
          </cell>
          <cell r="CL70">
            <v>72569.642572709854</v>
          </cell>
          <cell r="CM70">
            <v>130870.89572562612</v>
          </cell>
          <cell r="CN70">
            <v>427779.81149033637</v>
          </cell>
          <cell r="CO70">
            <v>2949096.2663998213</v>
          </cell>
          <cell r="CP70">
            <v>0.80827066017194205</v>
          </cell>
          <cell r="CQ70">
            <v>0.36850490579106859</v>
          </cell>
          <cell r="CR70">
            <v>0.20498011936487076</v>
          </cell>
          <cell r="CS70">
            <v>8.3014594940582179E-2</v>
          </cell>
          <cell r="CT70">
            <v>0.10988940111723</v>
          </cell>
          <cell r="CU70">
            <v>0.32042762106426059</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44"/>
      <sheetData sheetId="45"/>
      <sheetData sheetId="46"/>
      <sheetData sheetId="47"/>
      <sheetData sheetId="48"/>
      <sheetData sheetId="49"/>
      <sheetData sheetId="5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CleanData (2)"/>
      <sheetName val="RawDataCalcs (2)"/>
      <sheetName val="Lookups"/>
      <sheetName val="RawDataCalcs"/>
      <sheetName val="Source"/>
      <sheetName val="FICurrentRate"/>
      <sheetName val="Model Budget"/>
      <sheetName val="Worksheet"/>
      <sheetName val="FamStabSalaries"/>
    </sheetNames>
    <sheetDataSet>
      <sheetData sheetId="0"/>
      <sheetData sheetId="1"/>
      <sheetData sheetId="2"/>
      <sheetData sheetId="3"/>
      <sheetData sheetId="4"/>
      <sheetData sheetId="5"/>
      <sheetData sheetId="6"/>
      <sheetData sheetId="7"/>
      <sheetData sheetId="8"/>
      <sheetData sheetId="9">
        <row r="16">
          <cell r="L16">
            <v>0</v>
          </cell>
        </row>
        <row r="17">
          <cell r="L17">
            <v>13.715630301246565</v>
          </cell>
          <cell r="M17">
            <v>1.5606998071978428</v>
          </cell>
          <cell r="N17">
            <v>0.94922482111054507</v>
          </cell>
          <cell r="O17">
            <v>0</v>
          </cell>
          <cell r="P17">
            <v>0</v>
          </cell>
          <cell r="Q17">
            <v>0</v>
          </cell>
          <cell r="R17">
            <v>12.278325920854748</v>
          </cell>
          <cell r="S17">
            <v>0.26594159209584445</v>
          </cell>
          <cell r="T17">
            <v>9.3352270138168464E-2</v>
          </cell>
          <cell r="U17">
            <v>0</v>
          </cell>
          <cell r="V17">
            <v>0</v>
          </cell>
          <cell r="W17">
            <v>0</v>
          </cell>
          <cell r="X17">
            <v>3.5337729155301019</v>
          </cell>
          <cell r="Y17">
            <v>1.0843633294937423</v>
          </cell>
          <cell r="Z17">
            <v>635149.05965226574</v>
          </cell>
          <cell r="AA17">
            <v>0</v>
          </cell>
          <cell r="AB17">
            <v>289423.88155425119</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95399.979722212971</v>
          </cell>
          <cell r="BE17">
            <v>0</v>
          </cell>
          <cell r="BF17">
            <v>0</v>
          </cell>
          <cell r="BG17">
            <v>0</v>
          </cell>
          <cell r="BH17">
            <v>149082.9837242121</v>
          </cell>
          <cell r="BI17">
            <v>0</v>
          </cell>
          <cell r="BJ17">
            <v>0</v>
          </cell>
          <cell r="BK17">
            <v>0</v>
          </cell>
          <cell r="BL17">
            <v>110054.81441723154</v>
          </cell>
          <cell r="BM17">
            <v>0</v>
          </cell>
          <cell r="BN17">
            <v>400007.34183446097</v>
          </cell>
          <cell r="BO17">
            <v>0</v>
          </cell>
          <cell r="BP17">
            <v>0</v>
          </cell>
          <cell r="BQ17">
            <v>0</v>
          </cell>
          <cell r="BR17">
            <v>87486.515622537816</v>
          </cell>
          <cell r="BS17">
            <v>149082.9837242121</v>
          </cell>
          <cell r="BT17">
            <v>64201.596502157932</v>
          </cell>
          <cell r="BU17">
            <v>0.23470344685741057</v>
          </cell>
          <cell r="BV17">
            <v>16.01243811628002</v>
          </cell>
          <cell r="BW17">
            <v>64179.066581320978</v>
          </cell>
          <cell r="BX17">
            <v>0</v>
          </cell>
          <cell r="BY17">
            <v>449.55555555555554</v>
          </cell>
          <cell r="BZ17">
            <v>58166.527683455301</v>
          </cell>
          <cell r="CA17">
            <v>358246.58334140829</v>
          </cell>
          <cell r="CB17">
            <v>0.18701432287169942</v>
          </cell>
          <cell r="CC17">
            <v>33444.303378043827</v>
          </cell>
          <cell r="CD17">
            <v>0</v>
          </cell>
          <cell r="CE17">
            <v>0</v>
          </cell>
          <cell r="CF17">
            <v>0</v>
          </cell>
          <cell r="CG17">
            <v>227049.79214470668</v>
          </cell>
          <cell r="CH17">
            <v>6717.7836214752688</v>
          </cell>
          <cell r="CI17">
            <v>266623.66945053823</v>
          </cell>
          <cell r="CJ17">
            <v>64179.066581320978</v>
          </cell>
          <cell r="CK17">
            <v>35766.888888888891</v>
          </cell>
          <cell r="CL17">
            <v>449.55555555555554</v>
          </cell>
          <cell r="CM17">
            <v>9716</v>
          </cell>
          <cell r="CN17">
            <v>58166.527683455301</v>
          </cell>
          <cell r="CO17">
            <v>416412.14015876781</v>
          </cell>
          <cell r="CP17">
            <v>0.87831108535723879</v>
          </cell>
          <cell r="CQ17">
            <v>0.16744893411282175</v>
          </cell>
          <cell r="CR17">
            <v>0</v>
          </cell>
          <cell r="CS17">
            <v>0</v>
          </cell>
          <cell r="CT17">
            <v>0</v>
          </cell>
          <cell r="CU17">
            <v>0.15916705613811943</v>
          </cell>
          <cell r="CV17">
            <v>243.99908573780101</v>
          </cell>
          <cell r="CW17">
            <v>32.103055682549908</v>
          </cell>
          <cell r="CX17">
            <v>5.5659646574679247</v>
          </cell>
          <cell r="CY17">
            <v>6.9958847736625515E-2</v>
          </cell>
          <cell r="CZ17">
            <v>1.5119825708061001</v>
          </cell>
          <cell r="DA17">
            <v>32.83724687471225</v>
          </cell>
          <cell r="DB17">
            <v>302.50137230893381</v>
          </cell>
        </row>
      </sheetData>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PORT122413"/>
      <sheetName val="Occ 122413"/>
      <sheetName val="Profit.Loss"/>
      <sheetName val="Staffing Chart"/>
      <sheetName val="ComparativeModls"/>
      <sheetName val="Travel"/>
      <sheetName val="Resi Rehab Model 121713"/>
      <sheetName val="Staffing Add-On"/>
      <sheetName val="OthProgExp&amp;Meals"/>
      <sheetName val="CatsRevised"/>
      <sheetName val="AdminAnlys"/>
      <sheetName val="Alt Salaries"/>
      <sheetName val="Lrg Program Calcs"/>
      <sheetName val="Resi Rehab Model 120213"/>
      <sheetName val="Resi Rehab Models112213"/>
      <sheetName val="CleanData3386&amp;3401 (2)"/>
      <sheetName val="Support Staff"/>
      <sheetName val="Counselor"/>
      <sheetName val="RecSp"/>
      <sheetName val="UFR_Ut3386"/>
      <sheetName val="MMARS"/>
      <sheetName val="UFRBedSizes"/>
      <sheetName val="CleanData3386&amp;3401"/>
      <sheetName val="RawDataCalcs3386&amp;3401"/>
      <sheetName val="Source3386&amp;3401"/>
      <sheetName val="Relief"/>
      <sheetName val="CAF"/>
      <sheetName val="CostSummary"/>
      <sheetName val="CleanData (2)3386&amp;3401"/>
      <sheetName val="RawDataCalcs (2)3386&amp;3401"/>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68">
          <cell r="L68">
            <v>72.246451723559602</v>
          </cell>
          <cell r="M68">
            <v>1.1741641405082577</v>
          </cell>
          <cell r="N68">
            <v>3.5957689647953455</v>
          </cell>
          <cell r="O68">
            <v>0.88242571469783071</v>
          </cell>
          <cell r="P68">
            <v>2.9922523651988402</v>
          </cell>
          <cell r="Q68">
            <v>0</v>
          </cell>
          <cell r="R68">
            <v>22.237316738655739</v>
          </cell>
          <cell r="S68">
            <v>7.5121299519021392</v>
          </cell>
          <cell r="T68">
            <v>2.833316630499493</v>
          </cell>
          <cell r="U68">
            <v>4.5601195749747723E-3</v>
          </cell>
          <cell r="V68">
            <v>12.069142094975193</v>
          </cell>
          <cell r="W68">
            <v>0</v>
          </cell>
          <cell r="X68">
            <v>9.4955627534237532</v>
          </cell>
          <cell r="Y68">
            <v>7.1907363691791755</v>
          </cell>
          <cell r="Z68">
            <v>91020.913854500439</v>
          </cell>
          <cell r="AA68">
            <v>124711.18739604187</v>
          </cell>
          <cell r="AB68">
            <v>64296.027527449696</v>
          </cell>
          <cell r="AC68">
            <v>83622.208514966187</v>
          </cell>
          <cell r="AD68">
            <v>0</v>
          </cell>
          <cell r="AE68">
            <v>0</v>
          </cell>
          <cell r="AF68">
            <v>167549.29408607361</v>
          </cell>
          <cell r="AG68">
            <v>75546.455144027117</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115332.99841003475</v>
          </cell>
          <cell r="AX68">
            <v>90839.543238665152</v>
          </cell>
          <cell r="AY68">
            <v>0</v>
          </cell>
          <cell r="AZ68">
            <v>59076.726041829606</v>
          </cell>
          <cell r="BA68">
            <v>55249.290555402302</v>
          </cell>
          <cell r="BB68">
            <v>46993.941797087129</v>
          </cell>
          <cell r="BC68">
            <v>47942.60200592941</v>
          </cell>
          <cell r="BD68">
            <v>85107.433959006536</v>
          </cell>
          <cell r="BE68">
            <v>60150.264866991725</v>
          </cell>
          <cell r="BF68">
            <v>37107.840583638354</v>
          </cell>
          <cell r="BG68">
            <v>33991.046761281825</v>
          </cell>
          <cell r="BH68">
            <v>43836.393881035721</v>
          </cell>
          <cell r="BI68">
            <v>42463.787575819486</v>
          </cell>
          <cell r="BJ68">
            <v>36682.268470282579</v>
          </cell>
          <cell r="BK68">
            <v>0</v>
          </cell>
          <cell r="BL68">
            <v>45175.200771212883</v>
          </cell>
          <cell r="BM68">
            <v>97222.235686431435</v>
          </cell>
          <cell r="BN68">
            <v>90638.937363165183</v>
          </cell>
          <cell r="BO68">
            <v>113169.90278239301</v>
          </cell>
          <cell r="BP68">
            <v>75684.090495463184</v>
          </cell>
          <cell r="BQ68">
            <v>0</v>
          </cell>
          <cell r="BR68">
            <v>46930.592735945051</v>
          </cell>
          <cell r="BS68">
            <v>42075.312905327548</v>
          </cell>
          <cell r="BT68">
            <v>216269.62980749301</v>
          </cell>
          <cell r="BU68">
            <v>0.384094973342548</v>
          </cell>
          <cell r="BV68">
            <v>12350.994832280969</v>
          </cell>
          <cell r="BW68">
            <v>212803.87537287769</v>
          </cell>
          <cell r="BX68">
            <v>45517.148315027414</v>
          </cell>
          <cell r="BY68">
            <v>230185.59256648831</v>
          </cell>
          <cell r="BZ68">
            <v>345805.7679048095</v>
          </cell>
          <cell r="CA68">
            <v>1710199.5344424306</v>
          </cell>
          <cell r="CB68">
            <v>0.47995423579086732</v>
          </cell>
          <cell r="CC68">
            <v>178983.40179852833</v>
          </cell>
          <cell r="CD68">
            <v>14893.645073636108</v>
          </cell>
          <cell r="CE68">
            <v>69324.247411650023</v>
          </cell>
          <cell r="CF68">
            <v>0</v>
          </cell>
          <cell r="CG68">
            <v>645104.38732416462</v>
          </cell>
          <cell r="CH68">
            <v>174711.25537607726</v>
          </cell>
          <cell r="CI68">
            <v>900518.70140534756</v>
          </cell>
          <cell r="CJ68">
            <v>212803.87537287769</v>
          </cell>
          <cell r="CK68">
            <v>313764.15077518974</v>
          </cell>
          <cell r="CL68">
            <v>230185.59256648831</v>
          </cell>
          <cell r="CM68">
            <v>65003.728577768285</v>
          </cell>
          <cell r="CN68">
            <v>345805.7679048095</v>
          </cell>
          <cell r="CO68">
            <v>1960247.1389764263</v>
          </cell>
          <cell r="CP68">
            <v>0.59610019577804496</v>
          </cell>
          <cell r="CQ68">
            <v>0.15575790933640654</v>
          </cell>
          <cell r="CR68">
            <v>0.27370087615145067</v>
          </cell>
          <cell r="CS68">
            <v>0.1715322579023047</v>
          </cell>
          <cell r="CT68">
            <v>6.6756562511798637E-2</v>
          </cell>
          <cell r="CU68">
            <v>0.31925969008378724</v>
          </cell>
          <cell r="CV68">
            <v>2340.0851687041445</v>
          </cell>
          <cell r="CW68">
            <v>526.7933215540537</v>
          </cell>
          <cell r="CX68">
            <v>783.17498306080529</v>
          </cell>
          <cell r="CY68">
            <v>858.29819826216942</v>
          </cell>
          <cell r="CZ68">
            <v>35.745290086797638</v>
          </cell>
          <cell r="DA68">
            <v>2101.0606313638164</v>
          </cell>
          <cell r="DB68">
            <v>6644.8697714849759</v>
          </cell>
        </row>
      </sheetData>
      <sheetData sheetId="24"/>
      <sheetData sheetId="25"/>
      <sheetData sheetId="26"/>
      <sheetData sheetId="27"/>
      <sheetData sheetId="28"/>
      <sheetData sheetId="29"/>
      <sheetData sheetId="3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minAnlys"/>
      <sheetName val="AdminAnlys_noPP"/>
      <sheetName val="Support"/>
      <sheetName val="CatsRevised"/>
      <sheetName val="Resi Rehab Models112213"/>
      <sheetName val="Profit.Loss"/>
      <sheetName val="Per Day Templte"/>
      <sheetName val="MMARS"/>
      <sheetName val="UFRBedSizes"/>
      <sheetName val="RateOptions"/>
      <sheetName val="CostSummary"/>
      <sheetName val="ALLCleanData"/>
      <sheetName val="ALLRawDataCalcs"/>
      <sheetName val="ALLCleanData (2)"/>
      <sheetName val="ALLRawDataCalcs (2)"/>
      <sheetName val="Lookups"/>
      <sheetName val="Source"/>
      <sheetName val="Relief"/>
      <sheetName val="CA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4">
          <cell r="A4" t="str">
            <v>Anchor House, Inc</v>
          </cell>
        </row>
        <row r="79">
          <cell r="L79">
            <v>0</v>
          </cell>
          <cell r="M79">
            <v>0.57739105381871081</v>
          </cell>
          <cell r="N79">
            <v>0</v>
          </cell>
          <cell r="O79">
            <v>0</v>
          </cell>
          <cell r="P79">
            <v>0</v>
          </cell>
          <cell r="Q79">
            <v>0</v>
          </cell>
          <cell r="R79">
            <v>0</v>
          </cell>
          <cell r="S79">
            <v>0</v>
          </cell>
          <cell r="T79">
            <v>0</v>
          </cell>
          <cell r="U79">
            <v>0</v>
          </cell>
          <cell r="V79">
            <v>0</v>
          </cell>
          <cell r="W79">
            <v>0</v>
          </cell>
          <cell r="X79">
            <v>0</v>
          </cell>
          <cell r="Y79">
            <v>0</v>
          </cell>
          <cell r="Z79">
            <v>28435.137155526689</v>
          </cell>
          <cell r="AA79">
            <v>17680</v>
          </cell>
          <cell r="AB79">
            <v>17680</v>
          </cell>
          <cell r="AC79">
            <v>17680</v>
          </cell>
          <cell r="AD79">
            <v>0</v>
          </cell>
          <cell r="AE79">
            <v>0</v>
          </cell>
          <cell r="AF79">
            <v>17680</v>
          </cell>
          <cell r="AG79">
            <v>17680</v>
          </cell>
          <cell r="AH79">
            <v>0</v>
          </cell>
          <cell r="AI79">
            <v>0</v>
          </cell>
          <cell r="AJ79">
            <v>0</v>
          </cell>
          <cell r="AK79">
            <v>0</v>
          </cell>
          <cell r="AL79">
            <v>0</v>
          </cell>
          <cell r="AM79">
            <v>0</v>
          </cell>
          <cell r="AN79">
            <v>0</v>
          </cell>
          <cell r="AO79">
            <v>0</v>
          </cell>
          <cell r="AP79">
            <v>0</v>
          </cell>
          <cell r="AQ79">
            <v>0</v>
          </cell>
          <cell r="AR79">
            <v>23859.120535267313</v>
          </cell>
          <cell r="AS79">
            <v>0</v>
          </cell>
          <cell r="AT79">
            <v>0</v>
          </cell>
          <cell r="AU79">
            <v>50802.732601898606</v>
          </cell>
          <cell r="AV79">
            <v>17680</v>
          </cell>
          <cell r="AW79">
            <v>17680</v>
          </cell>
          <cell r="AX79">
            <v>17680</v>
          </cell>
          <cell r="AY79">
            <v>0</v>
          </cell>
          <cell r="AZ79">
            <v>17680</v>
          </cell>
          <cell r="BA79">
            <v>17680</v>
          </cell>
          <cell r="BB79">
            <v>38683.69077867044</v>
          </cell>
          <cell r="BC79">
            <v>17680</v>
          </cell>
          <cell r="BD79">
            <v>17680</v>
          </cell>
          <cell r="BE79">
            <v>17680</v>
          </cell>
          <cell r="BF79">
            <v>17680</v>
          </cell>
          <cell r="BG79">
            <v>17680</v>
          </cell>
          <cell r="BH79">
            <v>19062.457831543241</v>
          </cell>
          <cell r="BI79">
            <v>17680</v>
          </cell>
          <cell r="BJ79">
            <v>17680</v>
          </cell>
          <cell r="BK79">
            <v>0</v>
          </cell>
          <cell r="BL79">
            <v>21681.305257972374</v>
          </cell>
          <cell r="BM79">
            <v>17680</v>
          </cell>
          <cell r="BN79">
            <v>27891.865159060682</v>
          </cell>
          <cell r="BO79">
            <v>17680</v>
          </cell>
          <cell r="BP79">
            <v>17680</v>
          </cell>
          <cell r="BQ79">
            <v>0</v>
          </cell>
          <cell r="BR79">
            <v>17680</v>
          </cell>
          <cell r="BS79">
            <v>17680</v>
          </cell>
          <cell r="BT79">
            <v>-33840.825207644957</v>
          </cell>
          <cell r="BU79">
            <v>9.9399320216439602E-2</v>
          </cell>
          <cell r="BV79">
            <v>-7186.0683792355921</v>
          </cell>
          <cell r="BW79">
            <v>-35177.791184608956</v>
          </cell>
          <cell r="BX79">
            <v>-35590.8564710625</v>
          </cell>
          <cell r="BY79">
            <v>-55116.908947536416</v>
          </cell>
          <cell r="BZ79">
            <v>-83307.390942615937</v>
          </cell>
          <cell r="CA79">
            <v>-273349.04756602121</v>
          </cell>
          <cell r="CB79">
            <v>-7.7547029698140868E-2</v>
          </cell>
          <cell r="CC79">
            <v>-39734.823067126941</v>
          </cell>
          <cell r="CD79">
            <v>-11517.352389708823</v>
          </cell>
          <cell r="CE79">
            <v>-46362.182866501425</v>
          </cell>
          <cell r="CF79">
            <v>0</v>
          </cell>
          <cell r="CG79">
            <v>-136501.6277690421</v>
          </cell>
          <cell r="CH79">
            <v>-90397.5729167721</v>
          </cell>
          <cell r="CI79">
            <v>-152542.56256830844</v>
          </cell>
          <cell r="CJ79">
            <v>-35177.791184608956</v>
          </cell>
          <cell r="CK79">
            <v>-55706.39251003167</v>
          </cell>
          <cell r="CL79">
            <v>-55116.908947536416</v>
          </cell>
          <cell r="CM79">
            <v>-22219.839170646766</v>
          </cell>
          <cell r="CN79">
            <v>-83307.390942615937</v>
          </cell>
          <cell r="CO79">
            <v>-300520.46157656109</v>
          </cell>
          <cell r="CP79">
            <v>0.30633124267464451</v>
          </cell>
          <cell r="CQ79">
            <v>5.7034936589832844E-2</v>
          </cell>
          <cell r="CR79">
            <v>4.4068118751284815E-2</v>
          </cell>
          <cell r="CS79">
            <v>2.7587424293530421E-2</v>
          </cell>
          <cell r="CT79">
            <v>-1.0746712977518131E-2</v>
          </cell>
          <cell r="CU79">
            <v>5.6488367741951151E-3</v>
          </cell>
          <cell r="CV79">
            <v>-2062.0561046906537</v>
          </cell>
          <cell r="CW79">
            <v>-471.57856070100786</v>
          </cell>
          <cell r="CX79">
            <v>-829.79647253395638</v>
          </cell>
          <cell r="CY79">
            <v>-702.99662310767405</v>
          </cell>
          <cell r="CZ79">
            <v>-32.286801646116025</v>
          </cell>
          <cell r="DA79">
            <v>-1727.3032736999844</v>
          </cell>
          <cell r="DB79">
            <v>-5737.0735599716909</v>
          </cell>
        </row>
        <row r="80">
          <cell r="L80">
            <v>69.284636205819837</v>
          </cell>
          <cell r="M80">
            <v>1.1771650937138902</v>
          </cell>
          <cell r="N80">
            <v>3.4122506676181943</v>
          </cell>
          <cell r="O80">
            <v>0.82069868579631511</v>
          </cell>
          <cell r="P80">
            <v>2.6508850651609546</v>
          </cell>
          <cell r="Q80">
            <v>0</v>
          </cell>
          <cell r="R80">
            <v>21.232076463903709</v>
          </cell>
          <cell r="S80">
            <v>6.938323741838091</v>
          </cell>
          <cell r="T80">
            <v>3.1186545144232269</v>
          </cell>
          <cell r="U80">
            <v>5.7442478853553091E-3</v>
          </cell>
          <cell r="V80">
            <v>10.880829883086919</v>
          </cell>
          <cell r="W80">
            <v>0</v>
          </cell>
          <cell r="X80">
            <v>13.410649962472018</v>
          </cell>
          <cell r="Y80">
            <v>6.5547543892416638</v>
          </cell>
          <cell r="Z80">
            <v>88967.234496437944</v>
          </cell>
          <cell r="AA80">
            <v>122198.93712645938</v>
          </cell>
          <cell r="AB80">
            <v>63161.328698046535</v>
          </cell>
          <cell r="AC80">
            <v>102102.1506130342</v>
          </cell>
          <cell r="AD80">
            <v>0</v>
          </cell>
          <cell r="AE80">
            <v>0</v>
          </cell>
          <cell r="AF80">
            <v>167549.29408607361</v>
          </cell>
          <cell r="AG80">
            <v>75546.455144027117</v>
          </cell>
          <cell r="AH80">
            <v>0</v>
          </cell>
          <cell r="AI80">
            <v>0</v>
          </cell>
          <cell r="AJ80">
            <v>0</v>
          </cell>
          <cell r="AK80">
            <v>0</v>
          </cell>
          <cell r="AL80">
            <v>0</v>
          </cell>
          <cell r="AM80">
            <v>0</v>
          </cell>
          <cell r="AN80">
            <v>0</v>
          </cell>
          <cell r="AO80">
            <v>0</v>
          </cell>
          <cell r="AP80">
            <v>0</v>
          </cell>
          <cell r="AQ80">
            <v>0</v>
          </cell>
          <cell r="AR80">
            <v>30239.396853710758</v>
          </cell>
          <cell r="AS80">
            <v>0</v>
          </cell>
          <cell r="AT80">
            <v>0</v>
          </cell>
          <cell r="AU80">
            <v>57141.476956924918</v>
          </cell>
          <cell r="AV80">
            <v>94785.379298349784</v>
          </cell>
          <cell r="AW80">
            <v>115332.99841003475</v>
          </cell>
          <cell r="AX80">
            <v>74232.856721660632</v>
          </cell>
          <cell r="AY80">
            <v>0</v>
          </cell>
          <cell r="AZ80">
            <v>57851.390584257657</v>
          </cell>
          <cell r="BA80">
            <v>54077.519564488088</v>
          </cell>
          <cell r="BB80">
            <v>46993.941797087129</v>
          </cell>
          <cell r="BC80">
            <v>47031.925855490001</v>
          </cell>
          <cell r="BD80">
            <v>80910.77582627043</v>
          </cell>
          <cell r="BE80">
            <v>58979.412238436635</v>
          </cell>
          <cell r="BF80">
            <v>37606.724099758874</v>
          </cell>
          <cell r="BG80">
            <v>34184.545775221428</v>
          </cell>
          <cell r="BH80">
            <v>44682.447478512273</v>
          </cell>
          <cell r="BI80">
            <v>43279.289309185209</v>
          </cell>
          <cell r="BJ80">
            <v>34764.713108452248</v>
          </cell>
          <cell r="BK80">
            <v>0</v>
          </cell>
          <cell r="BL80">
            <v>44540.726387923671</v>
          </cell>
          <cell r="BM80">
            <v>87042.359908091457</v>
          </cell>
          <cell r="BN80">
            <v>89444.929291394248</v>
          </cell>
          <cell r="BO80">
            <v>124289.8138430859</v>
          </cell>
          <cell r="BP80">
            <v>69728.324373011812</v>
          </cell>
          <cell r="BQ80">
            <v>0</v>
          </cell>
          <cell r="BR80">
            <v>45725.015042832936</v>
          </cell>
          <cell r="BS80">
            <v>42929.696587844563</v>
          </cell>
          <cell r="BT80">
            <v>208567.74314375603</v>
          </cell>
          <cell r="BU80">
            <v>0.37939257864307757</v>
          </cell>
          <cell r="BV80">
            <v>11340.46896574504</v>
          </cell>
          <cell r="BW80">
            <v>205750.30853421061</v>
          </cell>
          <cell r="BX80">
            <v>52533.215359951391</v>
          </cell>
          <cell r="BY80">
            <v>218916.6417253142</v>
          </cell>
          <cell r="BZ80">
            <v>324950.55705412541</v>
          </cell>
          <cell r="CA80">
            <v>1633627.1796378456</v>
          </cell>
          <cell r="CB80">
            <v>0.4782126529821793</v>
          </cell>
          <cell r="CC80">
            <v>171362.27445601582</v>
          </cell>
          <cell r="CD80">
            <v>13622.627111931048</v>
          </cell>
          <cell r="CE80">
            <v>68743.295088723651</v>
          </cell>
          <cell r="CF80">
            <v>0</v>
          </cell>
          <cell r="CG80">
            <v>614410.50415793085</v>
          </cell>
          <cell r="CH80">
            <v>161336.79569454989</v>
          </cell>
          <cell r="CI80">
            <v>857504.50006830844</v>
          </cell>
          <cell r="CJ80">
            <v>205750.30853421061</v>
          </cell>
          <cell r="CK80">
            <v>300031.79195447615</v>
          </cell>
          <cell r="CL80">
            <v>218916.6417253142</v>
          </cell>
          <cell r="CM80">
            <v>60845.945281757871</v>
          </cell>
          <cell r="CN80">
            <v>324950.55705412541</v>
          </cell>
          <cell r="CO80">
            <v>1864449.3208710058</v>
          </cell>
          <cell r="CP80">
            <v>0.59146570716910496</v>
          </cell>
          <cell r="CQ80">
            <v>0.1587990772116758</v>
          </cell>
          <cell r="CR80">
            <v>0.27304046663532405</v>
          </cell>
          <cell r="CS80">
            <v>0.17036991581041908</v>
          </cell>
          <cell r="CT80">
            <v>6.308030690001018E-2</v>
          </cell>
          <cell r="CU80">
            <v>0.31768181299437093</v>
          </cell>
          <cell r="CV80">
            <v>2532.7091484425123</v>
          </cell>
          <cell r="CW80">
            <v>581.11630348162896</v>
          </cell>
          <cell r="CX80">
            <v>1018.2283441433642</v>
          </cell>
          <cell r="CY80">
            <v>840.02908424611667</v>
          </cell>
          <cell r="CZ80">
            <v>43.083668282855932</v>
          </cell>
          <cell r="DA80">
            <v>2047.9481385330873</v>
          </cell>
          <cell r="DB80">
            <v>6974.1704107218638</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FR Staff Roster"/>
      <sheetName val="Complete UFR List"/>
      <sheetName val="List of Programs"/>
    </sheetNames>
    <sheetDataSet>
      <sheetData sheetId="0"/>
      <sheetData sheetId="1"/>
      <sheetData sheetId="2">
        <row r="3">
          <cell r="B3" t="str">
            <v>Adira Academy</v>
          </cell>
        </row>
        <row r="4">
          <cell r="B4" t="str">
            <v>Alliance House</v>
          </cell>
        </row>
        <row r="5">
          <cell r="B5" t="str">
            <v>Amesbury Assessment</v>
          </cell>
        </row>
        <row r="6">
          <cell r="B6" t="str">
            <v>Brewster Treatment Program</v>
          </cell>
        </row>
        <row r="7">
          <cell r="B7" t="str">
            <v>Brockton Boys Assessment and Stabilizaton</v>
          </cell>
        </row>
        <row r="8">
          <cell r="B8" t="str">
            <v>Brockton Revocation</v>
          </cell>
        </row>
        <row r="9">
          <cell r="B9" t="str">
            <v>Douglas Academy</v>
          </cell>
        </row>
        <row r="10">
          <cell r="B10" t="str">
            <v>Eliot Pearl Hill Academy</v>
          </cell>
        </row>
        <row r="11">
          <cell r="B11" t="str">
            <v>Eliot Short-term Treatment</v>
          </cell>
        </row>
        <row r="12">
          <cell r="B12" t="str">
            <v>Harvard House</v>
          </cell>
        </row>
        <row r="13">
          <cell r="B13" t="str">
            <v>Bright Futures</v>
          </cell>
        </row>
        <row r="14">
          <cell r="B14" t="str">
            <v>New River Academy</v>
          </cell>
        </row>
        <row r="15">
          <cell r="B15" t="str">
            <v xml:space="preserve">Our House </v>
          </cell>
        </row>
        <row r="16">
          <cell r="B16" t="str">
            <v>South Hadley Girls</v>
          </cell>
        </row>
        <row r="17">
          <cell r="B17" t="str">
            <v>Spectrum REACH</v>
          </cell>
        </row>
        <row r="18">
          <cell r="B18" t="str">
            <v>Strive</v>
          </cell>
        </row>
        <row r="19">
          <cell r="B19" t="str">
            <v>Teamworks</v>
          </cell>
        </row>
        <row r="24">
          <cell r="A24" t="str">
            <v>Eliot Community Human Services</v>
          </cell>
        </row>
        <row r="25">
          <cell r="A25" t="str">
            <v>Northeast Family Institute</v>
          </cell>
        </row>
        <row r="26">
          <cell r="A26" t="str">
            <v>Old Colony YMCA</v>
          </cell>
        </row>
        <row r="27">
          <cell r="A27" t="str">
            <v>Spectrum Health Systems, Inc.</v>
          </cell>
        </row>
        <row r="28">
          <cell r="A28" t="str">
            <v>Key Program, Inc.</v>
          </cell>
        </row>
        <row r="29">
          <cell r="A29" t="str">
            <v>RFK Girls</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vider Summary"/>
      <sheetName val="Provider Graph"/>
      <sheetName val="LOS Analysis"/>
      <sheetName val="LOS Data"/>
      <sheetName val="Area Sort"/>
      <sheetName val="Regional Sort"/>
      <sheetName val="Regional Graph"/>
      <sheetName val="Regional FTE Data"/>
      <sheetName val="FTE Data"/>
      <sheetName val="Regional Contracts"/>
      <sheetName val="Site Capacity"/>
      <sheetName val="UTIL GAP BY PROV"/>
      <sheetName val="UTIL GAP BY REG"/>
      <sheetName val="Lists"/>
    </sheetNames>
    <sheetDataSet>
      <sheetData sheetId="0"/>
      <sheetData sheetId="1"/>
      <sheetData sheetId="2" refreshError="1"/>
      <sheetData sheetId="3"/>
      <sheetData sheetId="4"/>
      <sheetData sheetId="5"/>
      <sheetData sheetId="6"/>
      <sheetData sheetId="7" refreshError="1"/>
      <sheetData sheetId="8"/>
      <sheetData sheetId="9">
        <row r="3">
          <cell r="A3" t="str">
            <v>Bay State CS / Plymouth / 475 State</v>
          </cell>
          <cell r="L3">
            <v>9.6774193548387094E-2</v>
          </cell>
          <cell r="M3">
            <v>5.7</v>
          </cell>
          <cell r="N3">
            <v>8.7096774193548381</v>
          </cell>
          <cell r="O3">
            <v>8</v>
          </cell>
          <cell r="P3">
            <v>5.0333333333333323</v>
          </cell>
          <cell r="Q3">
            <v>10.451612903225808</v>
          </cell>
          <cell r="R3">
            <v>11.366666666666667</v>
          </cell>
          <cell r="S3">
            <v>10.61290322580645</v>
          </cell>
          <cell r="T3">
            <v>10.903225806451612</v>
          </cell>
          <cell r="U3">
            <v>8.862068965517242</v>
          </cell>
          <cell r="V3">
            <v>10.870967741935482</v>
          </cell>
          <cell r="W3">
            <v>12.066666666666666</v>
          </cell>
          <cell r="X3">
            <v>10.258064516129032</v>
          </cell>
          <cell r="Y3">
            <v>11.333333333333332</v>
          </cell>
          <cell r="Z3">
            <v>10.451612903225806</v>
          </cell>
          <cell r="AA3">
            <v>10.516129032258064</v>
          </cell>
          <cell r="AB3">
            <v>10.933333333333334</v>
          </cell>
          <cell r="AC3">
            <v>10.903225806451614</v>
          </cell>
          <cell r="AD3">
            <v>10.033333333333331</v>
          </cell>
          <cell r="AE3">
            <v>11.290322580645162</v>
          </cell>
          <cell r="AF3">
            <v>10.870967741935484</v>
          </cell>
          <cell r="AG3">
            <v>8.4285714285714288</v>
          </cell>
          <cell r="AH3">
            <v>9.4838709677419342</v>
          </cell>
          <cell r="AI3">
            <v>10.766666666666666</v>
          </cell>
          <cell r="AJ3">
            <v>8.8387096774193559</v>
          </cell>
          <cell r="AK3">
            <v>9.7333333333333325</v>
          </cell>
          <cell r="AL3">
            <v>7.1290322580645142</v>
          </cell>
          <cell r="AM3">
            <v>9.4838709677419377</v>
          </cell>
          <cell r="AN3">
            <v>9.6999999999999993</v>
          </cell>
          <cell r="AO3">
            <v>10.096774193548388</v>
          </cell>
          <cell r="AP3">
            <v>8.8333333333333339</v>
          </cell>
          <cell r="AQ3">
            <v>8.9032258064516139</v>
          </cell>
          <cell r="AR3">
            <v>8.9032258064516121</v>
          </cell>
          <cell r="AS3">
            <v>9.3214285714285712</v>
          </cell>
          <cell r="AT3">
            <v>6.5483870967741931</v>
          </cell>
          <cell r="AU3">
            <v>7.333333333333333</v>
          </cell>
          <cell r="AV3">
            <v>11.451612903225808</v>
          </cell>
          <cell r="AW3">
            <v>11.5</v>
          </cell>
        </row>
        <row r="4">
          <cell r="A4" t="str">
            <v>Bay State CS / S.Weymouth/ 911 Main</v>
          </cell>
          <cell r="D4">
            <v>5.9666666666666668</v>
          </cell>
          <cell r="E4">
            <v>6.0645161290322571</v>
          </cell>
          <cell r="F4">
            <v>8.2666666666666675</v>
          </cell>
          <cell r="G4">
            <v>7.6774193548387091</v>
          </cell>
          <cell r="H4">
            <v>7.4516129032258052</v>
          </cell>
          <cell r="I4">
            <v>6.6785714285714288</v>
          </cell>
          <cell r="J4">
            <v>7.8064516129032242</v>
          </cell>
          <cell r="K4">
            <v>8.6333333333333329</v>
          </cell>
          <cell r="L4">
            <v>7.67741935483871</v>
          </cell>
          <cell r="M4">
            <v>8.3333333333333321</v>
          </cell>
          <cell r="N4">
            <v>7.9677419354838692</v>
          </cell>
          <cell r="O4">
            <v>8.258064516129032</v>
          </cell>
          <cell r="P4">
            <v>7.6</v>
          </cell>
          <cell r="Q4">
            <v>8.0967741935483861</v>
          </cell>
          <cell r="R4">
            <v>8.8000000000000007</v>
          </cell>
          <cell r="S4">
            <v>8.612903225806452</v>
          </cell>
          <cell r="T4">
            <v>8.4516129032258078</v>
          </cell>
          <cell r="U4">
            <v>7.3103448275862073</v>
          </cell>
          <cell r="V4">
            <v>7.0645161290322562</v>
          </cell>
          <cell r="W4">
            <v>7.6333333333333346</v>
          </cell>
          <cell r="X4">
            <v>7.4516129032258052</v>
          </cell>
          <cell r="Y4">
            <v>7.6333333333333329</v>
          </cell>
          <cell r="Z4">
            <v>8.6129032258064537</v>
          </cell>
          <cell r="AA4">
            <v>5.4838709677419359</v>
          </cell>
          <cell r="AB4">
            <v>5.6333333333333329</v>
          </cell>
          <cell r="AC4">
            <v>7.774193548387097</v>
          </cell>
          <cell r="AD4">
            <v>8.6999999999999993</v>
          </cell>
          <cell r="AE4">
            <v>7.935483870967742</v>
          </cell>
          <cell r="AF4">
            <v>7.8064516129032242</v>
          </cell>
          <cell r="AG4">
            <v>6.5714285714285703</v>
          </cell>
          <cell r="AH4">
            <v>8.0967741935483861</v>
          </cell>
          <cell r="AI4">
            <v>8.8666666666666654</v>
          </cell>
          <cell r="AJ4">
            <v>6.0645161290322571</v>
          </cell>
          <cell r="AK4">
            <v>8.0666666666666647</v>
          </cell>
          <cell r="AL4">
            <v>6.32258064516129</v>
          </cell>
          <cell r="AM4">
            <v>5.161290322580645</v>
          </cell>
          <cell r="AN4">
            <v>8.6</v>
          </cell>
          <cell r="AO4">
            <v>6.3548387096774182</v>
          </cell>
          <cell r="AP4">
            <v>7.8333333333333348</v>
          </cell>
          <cell r="AQ4">
            <v>6.870967741935484</v>
          </cell>
          <cell r="AR4">
            <v>5.2258064516129021</v>
          </cell>
          <cell r="AS4">
            <v>7.7142857142857153</v>
          </cell>
          <cell r="AT4">
            <v>7.5161290322580641</v>
          </cell>
          <cell r="AU4">
            <v>6.9333333333333336</v>
          </cell>
          <cell r="AV4">
            <v>5.2580645161290311</v>
          </cell>
          <cell r="AW4">
            <v>7.7666666666666666</v>
          </cell>
        </row>
        <row r="5">
          <cell r="A5" t="str">
            <v>Brandon/Natick/27Winter St</v>
          </cell>
          <cell r="D5">
            <v>3.3</v>
          </cell>
          <cell r="E5">
            <v>5.612903225806452</v>
          </cell>
          <cell r="F5">
            <v>4.0333333333333332</v>
          </cell>
          <cell r="G5">
            <v>5.580645161290323</v>
          </cell>
          <cell r="H5">
            <v>5.129032258064516</v>
          </cell>
          <cell r="I5">
            <v>5.2857142857142856</v>
          </cell>
          <cell r="J5">
            <v>5.161290322580645</v>
          </cell>
          <cell r="K5">
            <v>4.4333333333333336</v>
          </cell>
          <cell r="L5">
            <v>5.4838709677419351</v>
          </cell>
          <cell r="M5">
            <v>5.9333333333333336</v>
          </cell>
          <cell r="N5">
            <v>5.7741935483870961</v>
          </cell>
          <cell r="O5">
            <v>5.0967741935483879</v>
          </cell>
          <cell r="P5">
            <v>4.8</v>
          </cell>
          <cell r="Q5">
            <v>5.064516129032258</v>
          </cell>
          <cell r="R5">
            <v>5.8</v>
          </cell>
          <cell r="S5">
            <v>5.67741935483871</v>
          </cell>
          <cell r="T5">
            <v>5.870967741935484</v>
          </cell>
          <cell r="U5">
            <v>5.7586206896551726</v>
          </cell>
          <cell r="V5">
            <v>5.838709677419355</v>
          </cell>
          <cell r="W5">
            <v>5.6333333333333337</v>
          </cell>
          <cell r="X5">
            <v>4.7419354838709671</v>
          </cell>
          <cell r="Y5">
            <v>5.5333333333333332</v>
          </cell>
          <cell r="Z5">
            <v>5.9354838709677411</v>
          </cell>
          <cell r="AA5">
            <v>5.5161290322580649</v>
          </cell>
          <cell r="AB5">
            <v>5</v>
          </cell>
          <cell r="AC5">
            <v>4.6774193548387091</v>
          </cell>
          <cell r="AD5">
            <v>5.6666666666666661</v>
          </cell>
          <cell r="AE5">
            <v>5.354838709677419</v>
          </cell>
          <cell r="AF5">
            <v>5.2258064516129021</v>
          </cell>
          <cell r="AG5">
            <v>5.75</v>
          </cell>
          <cell r="AH5">
            <v>5.096774193548387</v>
          </cell>
          <cell r="AI5">
            <v>5.6666666666666661</v>
          </cell>
          <cell r="AJ5">
            <v>5.741935483870968</v>
          </cell>
          <cell r="AK5">
            <v>5.7333333333333334</v>
          </cell>
          <cell r="AL5">
            <v>4.7741935483870961</v>
          </cell>
          <cell r="AM5">
            <v>5.387096774193548</v>
          </cell>
          <cell r="AN5">
            <v>5.7666666666666666</v>
          </cell>
          <cell r="AO5">
            <v>6</v>
          </cell>
          <cell r="AP5">
            <v>5.5</v>
          </cell>
          <cell r="AQ5">
            <v>4.6451612903225801</v>
          </cell>
          <cell r="AR5">
            <v>5.6774193548387091</v>
          </cell>
          <cell r="AS5">
            <v>4.7857142857142847</v>
          </cell>
          <cell r="AT5">
            <v>5.870967741935484</v>
          </cell>
          <cell r="AU5">
            <v>5.9</v>
          </cell>
          <cell r="AV5">
            <v>5.1612903225806441</v>
          </cell>
          <cell r="AW5">
            <v>5.7333333333333334</v>
          </cell>
        </row>
        <row r="6">
          <cell r="A6" t="str">
            <v>Caritas St Mary's /Dorch /90Cushing</v>
          </cell>
          <cell r="B6">
            <v>10</v>
          </cell>
          <cell r="C6">
            <v>9.935483870967742</v>
          </cell>
          <cell r="D6">
            <v>9.9333333333333336</v>
          </cell>
          <cell r="E6">
            <v>9.9032258064516121</v>
          </cell>
          <cell r="F6">
            <v>9.8666666666666671</v>
          </cell>
          <cell r="G6">
            <v>7.193548387096774</v>
          </cell>
          <cell r="H6">
            <v>9.2903225806451584</v>
          </cell>
          <cell r="I6">
            <v>8.9642857142857117</v>
          </cell>
          <cell r="J6">
            <v>9.4838709677419342</v>
          </cell>
          <cell r="K6">
            <v>12.9</v>
          </cell>
          <cell r="L6">
            <v>6.1612903225806432</v>
          </cell>
          <cell r="M6">
            <v>9.1666666666666661</v>
          </cell>
          <cell r="N6">
            <v>9.4516129032258061</v>
          </cell>
          <cell r="O6">
            <v>7.9354838709677411</v>
          </cell>
          <cell r="P6">
            <v>10.866666666666665</v>
          </cell>
          <cell r="Q6">
            <v>9.2580645161290338</v>
          </cell>
          <cell r="R6">
            <v>7.8</v>
          </cell>
          <cell r="S6">
            <v>8.064516129032258</v>
          </cell>
          <cell r="T6">
            <v>8.3548387096774182</v>
          </cell>
          <cell r="U6">
            <v>8.8965517241379306</v>
          </cell>
          <cell r="V6">
            <v>8.7741935483870979</v>
          </cell>
          <cell r="W6">
            <v>9.3333333333333339</v>
          </cell>
          <cell r="X6">
            <v>10.03225806451613</v>
          </cell>
          <cell r="Y6">
            <v>9.8666666666666671</v>
          </cell>
          <cell r="Z6">
            <v>8.0322580645161281</v>
          </cell>
          <cell r="AA6">
            <v>7.5161290322580632</v>
          </cell>
          <cell r="AB6">
            <v>7.0333333333333341</v>
          </cell>
          <cell r="AC6">
            <v>9.2258064516129039</v>
          </cell>
          <cell r="AD6">
            <v>7.666666666666667</v>
          </cell>
          <cell r="AE6">
            <v>6.5806451612903221</v>
          </cell>
          <cell r="AF6">
            <v>11.354838709677418</v>
          </cell>
          <cell r="AG6">
            <v>7.6785714285714288</v>
          </cell>
          <cell r="AH6">
            <v>9.4838709677419359</v>
          </cell>
          <cell r="AI6">
            <v>11.366666666666667</v>
          </cell>
          <cell r="AJ6">
            <v>9.6451612903225801</v>
          </cell>
          <cell r="AK6">
            <v>6.2333333333333325</v>
          </cell>
          <cell r="AL6">
            <v>7.870967741935484</v>
          </cell>
          <cell r="AM6">
            <v>7.935483870967742</v>
          </cell>
          <cell r="AN6">
            <v>8.3666666666666654</v>
          </cell>
          <cell r="AO6">
            <v>10.35483870967742</v>
          </cell>
          <cell r="AP6">
            <v>7.7666666666666666</v>
          </cell>
          <cell r="AQ6">
            <v>6.935483870967742</v>
          </cell>
          <cell r="AR6">
            <v>8.7741935483870979</v>
          </cell>
          <cell r="AS6">
            <v>10.571428571428569</v>
          </cell>
          <cell r="AT6">
            <v>9.258064516129032</v>
          </cell>
          <cell r="AU6">
            <v>6.6</v>
          </cell>
          <cell r="AV6">
            <v>8.1290322580645142</v>
          </cell>
          <cell r="AW6">
            <v>7.4333333333333327</v>
          </cell>
        </row>
        <row r="7">
          <cell r="A7" t="str">
            <v>CFP / Dorchester / 31 Athelwold St</v>
          </cell>
          <cell r="AQ7">
            <v>3.32258064516129</v>
          </cell>
          <cell r="AR7">
            <v>6.4516129032258052</v>
          </cell>
          <cell r="AS7">
            <v>6.8571428571428577</v>
          </cell>
          <cell r="AT7">
            <v>6.7096774193548381</v>
          </cell>
          <cell r="AU7">
            <v>7.2</v>
          </cell>
          <cell r="AV7">
            <v>8.064516129032258</v>
          </cell>
          <cell r="AW7">
            <v>6.3</v>
          </cell>
        </row>
        <row r="8">
          <cell r="A8" t="str">
            <v>Communities For People</v>
          </cell>
          <cell r="AP8">
            <v>1.5</v>
          </cell>
          <cell r="AQ8">
            <v>3.967741935483871</v>
          </cell>
          <cell r="AR8">
            <v>1.032258064516129</v>
          </cell>
        </row>
        <row r="9">
          <cell r="A9" t="str">
            <v>Community Care/S.Attleboro/543Newpo</v>
          </cell>
          <cell r="E9">
            <v>4.064516129032258</v>
          </cell>
          <cell r="F9">
            <v>10.566666666666666</v>
          </cell>
          <cell r="G9">
            <v>10.354838709677418</v>
          </cell>
          <cell r="H9">
            <v>11.09677419354839</v>
          </cell>
          <cell r="I9">
            <v>10.857142857142858</v>
          </cell>
          <cell r="J9">
            <v>11.193548387096774</v>
          </cell>
          <cell r="K9">
            <v>10</v>
          </cell>
          <cell r="L9">
            <v>11.032258064516128</v>
          </cell>
          <cell r="M9">
            <v>11.3</v>
          </cell>
          <cell r="N9">
            <v>10.451612903225808</v>
          </cell>
          <cell r="O9">
            <v>11.64516129032258</v>
          </cell>
          <cell r="P9">
            <v>10.6</v>
          </cell>
          <cell r="Q9">
            <v>10.96774193548387</v>
          </cell>
          <cell r="R9">
            <v>10.8</v>
          </cell>
          <cell r="S9">
            <v>10.129032258064516</v>
          </cell>
          <cell r="T9">
            <v>9.0967741935483879</v>
          </cell>
          <cell r="U9">
            <v>11.448275862068966</v>
          </cell>
          <cell r="V9">
            <v>11.032258064516128</v>
          </cell>
          <cell r="W9">
            <v>11.666666666666668</v>
          </cell>
          <cell r="X9">
            <v>10.580645161290322</v>
          </cell>
          <cell r="Y9">
            <v>11.766666666666667</v>
          </cell>
          <cell r="Z9">
            <v>10.903225806451614</v>
          </cell>
          <cell r="AA9">
            <v>10.290322580645162</v>
          </cell>
          <cell r="AB9">
            <v>9.5</v>
          </cell>
          <cell r="AC9">
            <v>10.290322580645162</v>
          </cell>
          <cell r="AD9">
            <v>9.5333333333333332</v>
          </cell>
          <cell r="AE9">
            <v>8.4193548387096762</v>
          </cell>
          <cell r="AF9">
            <v>11.774193548387096</v>
          </cell>
          <cell r="AG9">
            <v>10.071428571428571</v>
          </cell>
          <cell r="AH9">
            <v>10.193548387096776</v>
          </cell>
          <cell r="AI9">
            <v>10.166666666666666</v>
          </cell>
          <cell r="AJ9">
            <v>9.1612903225806477</v>
          </cell>
          <cell r="AK9">
            <v>9.8000000000000007</v>
          </cell>
          <cell r="AL9">
            <v>9.32258064516129</v>
          </cell>
          <cell r="AM9">
            <v>10.193548387096776</v>
          </cell>
          <cell r="AN9">
            <v>8.4333333333333336</v>
          </cell>
          <cell r="AO9">
            <v>11</v>
          </cell>
          <cell r="AP9">
            <v>9.3666666666666654</v>
          </cell>
          <cell r="AQ9">
            <v>8.4838709677419342</v>
          </cell>
          <cell r="AR9">
            <v>9.806451612903226</v>
          </cell>
          <cell r="AS9">
            <v>8.5</v>
          </cell>
          <cell r="AT9">
            <v>9.2903225806451619</v>
          </cell>
          <cell r="AU9">
            <v>10.7</v>
          </cell>
          <cell r="AV9">
            <v>10.709677419354838</v>
          </cell>
          <cell r="AW9">
            <v>9.3000000000000007</v>
          </cell>
        </row>
        <row r="10">
          <cell r="A10" t="str">
            <v>EliotCommunityHS / Waltham/ 130Dale</v>
          </cell>
          <cell r="D10">
            <v>4.5</v>
          </cell>
          <cell r="E10">
            <v>3.4516129032258065</v>
          </cell>
          <cell r="F10">
            <v>2.1</v>
          </cell>
          <cell r="G10">
            <v>4.7096774193548381</v>
          </cell>
          <cell r="H10">
            <v>3.967741935483871</v>
          </cell>
          <cell r="I10">
            <v>4.7857142857142865</v>
          </cell>
          <cell r="J10">
            <v>5.709677419354839</v>
          </cell>
          <cell r="K10">
            <v>5.4</v>
          </cell>
          <cell r="L10">
            <v>4.838709677419355</v>
          </cell>
          <cell r="M10">
            <v>4.666666666666667</v>
          </cell>
          <cell r="N10">
            <v>3.7096774193548381</v>
          </cell>
          <cell r="O10">
            <v>4.2258064516129039</v>
          </cell>
          <cell r="P10">
            <v>3.8333333333333335</v>
          </cell>
          <cell r="Q10">
            <v>3.129032258064516</v>
          </cell>
          <cell r="R10">
            <v>4.1333333333333329</v>
          </cell>
          <cell r="S10">
            <v>3.096774193548387</v>
          </cell>
          <cell r="T10">
            <v>4.709677419354839</v>
          </cell>
          <cell r="U10">
            <v>4.3793103448275863</v>
          </cell>
          <cell r="V10">
            <v>4.935483870967742</v>
          </cell>
          <cell r="W10">
            <v>4.5</v>
          </cell>
          <cell r="X10">
            <v>4.8064516129032251</v>
          </cell>
          <cell r="Y10">
            <v>4.8666666666666671</v>
          </cell>
          <cell r="Z10">
            <v>4.870967741935484</v>
          </cell>
          <cell r="AA10">
            <v>3.225806451612903</v>
          </cell>
          <cell r="AB10">
            <v>4.5333333333333332</v>
          </cell>
          <cell r="AC10">
            <v>4.5161290322580649</v>
          </cell>
          <cell r="AD10">
            <v>4.9333333333333336</v>
          </cell>
          <cell r="AE10">
            <v>3.096774193548387</v>
          </cell>
          <cell r="AF10">
            <v>3.838709677419355</v>
          </cell>
          <cell r="AG10">
            <v>4.2142857142857144</v>
          </cell>
          <cell r="AH10">
            <v>4.258064516129032</v>
          </cell>
          <cell r="AI10">
            <v>3.9666666666666668</v>
          </cell>
          <cell r="AJ10">
            <v>3.6129032258064515</v>
          </cell>
          <cell r="AK10">
            <v>4.833333333333333</v>
          </cell>
          <cell r="AL10">
            <v>4.67741935483871</v>
          </cell>
          <cell r="AM10">
            <v>4.5483870967741939</v>
          </cell>
          <cell r="AN10">
            <v>3.3</v>
          </cell>
          <cell r="AO10">
            <v>4.32258064516129</v>
          </cell>
          <cell r="AP10">
            <v>4.8333333333333339</v>
          </cell>
          <cell r="AQ10">
            <v>4.2903225806451619</v>
          </cell>
          <cell r="AR10">
            <v>3.3870967741935485</v>
          </cell>
          <cell r="AS10">
            <v>3.5357142857142856</v>
          </cell>
          <cell r="AT10">
            <v>5</v>
          </cell>
          <cell r="AU10">
            <v>4.3666666666666671</v>
          </cell>
          <cell r="AV10">
            <v>5</v>
          </cell>
          <cell r="AW10">
            <v>4.2</v>
          </cell>
        </row>
        <row r="11">
          <cell r="A11" t="str">
            <v>EliotCommunityHS/Arling/734-736Mass</v>
          </cell>
          <cell r="E11">
            <v>3.741935483870968</v>
          </cell>
          <cell r="F11">
            <v>4</v>
          </cell>
          <cell r="G11">
            <v>4.774193548387097</v>
          </cell>
          <cell r="H11">
            <v>5.4838709677419351</v>
          </cell>
          <cell r="I11">
            <v>5.5357142857142856</v>
          </cell>
          <cell r="J11">
            <v>2.225806451612903</v>
          </cell>
          <cell r="K11">
            <v>4.7666666666666657</v>
          </cell>
          <cell r="L11">
            <v>5.935483870967742</v>
          </cell>
          <cell r="M11">
            <v>5.7666666666666675</v>
          </cell>
          <cell r="N11">
            <v>4.9677419354838701</v>
          </cell>
          <cell r="O11">
            <v>4.225806451612903</v>
          </cell>
          <cell r="P11">
            <v>3.9333333333333336</v>
          </cell>
          <cell r="Q11">
            <v>2.4516129032258065</v>
          </cell>
          <cell r="R11">
            <v>5.1333333333333329</v>
          </cell>
          <cell r="S11">
            <v>3.225806451612903</v>
          </cell>
          <cell r="T11">
            <v>4.3870967741935489</v>
          </cell>
          <cell r="U11">
            <v>5.1379310344827589</v>
          </cell>
          <cell r="V11">
            <v>5.0322580645161281</v>
          </cell>
          <cell r="W11">
            <v>5.833333333333333</v>
          </cell>
          <cell r="X11">
            <v>5</v>
          </cell>
          <cell r="Y11">
            <v>5.3</v>
          </cell>
          <cell r="Z11">
            <v>3.7741935483870965</v>
          </cell>
          <cell r="AA11">
            <v>2.0322580645161286</v>
          </cell>
          <cell r="AB11">
            <v>3.4666666666666668</v>
          </cell>
          <cell r="AC11">
            <v>4.3548387096774199</v>
          </cell>
          <cell r="AD11">
            <v>4.5</v>
          </cell>
          <cell r="AE11">
            <v>4.387096774193548</v>
          </cell>
          <cell r="AF11">
            <v>4.741935483870968</v>
          </cell>
          <cell r="AG11">
            <v>5.2857142857142856</v>
          </cell>
          <cell r="AH11">
            <v>5.032258064516129</v>
          </cell>
          <cell r="AI11">
            <v>5.9</v>
          </cell>
          <cell r="AJ11">
            <v>5.8709677419354831</v>
          </cell>
          <cell r="AK11">
            <v>5.5333333333333341</v>
          </cell>
          <cell r="AL11">
            <v>5.387096774193548</v>
          </cell>
          <cell r="AM11">
            <v>6.1935483870967731</v>
          </cell>
          <cell r="AN11">
            <v>4.8333333333333339</v>
          </cell>
          <cell r="AO11">
            <v>5.6774193548387091</v>
          </cell>
          <cell r="AP11">
            <v>5.9333333333333336</v>
          </cell>
          <cell r="AQ11">
            <v>4.8709677419354831</v>
          </cell>
          <cell r="AR11">
            <v>5.870967741935484</v>
          </cell>
          <cell r="AS11">
            <v>5.5357142857142856</v>
          </cell>
          <cell r="AT11">
            <v>5.5806451612903221</v>
          </cell>
          <cell r="AU11">
            <v>4.9666666666666659</v>
          </cell>
          <cell r="AV11">
            <v>5.709677419354839</v>
          </cell>
          <cell r="AW11">
            <v>5.6</v>
          </cell>
        </row>
        <row r="12">
          <cell r="A12" t="str">
            <v>EliotCommunityHS/Dedham/20Harvey</v>
          </cell>
          <cell r="D12">
            <v>4</v>
          </cell>
          <cell r="E12">
            <v>3.8709677419354835</v>
          </cell>
          <cell r="F12">
            <v>4.2666666666666666</v>
          </cell>
          <cell r="G12">
            <v>4.096774193548387</v>
          </cell>
          <cell r="H12">
            <v>2.7741935483870965</v>
          </cell>
          <cell r="I12">
            <v>4.3214285714285712</v>
          </cell>
          <cell r="J12">
            <v>3.4838709677419355</v>
          </cell>
          <cell r="K12">
            <v>3.7</v>
          </cell>
          <cell r="L12">
            <v>4.5483870967741939</v>
          </cell>
          <cell r="M12">
            <v>5.9333333333333336</v>
          </cell>
          <cell r="N12">
            <v>5.5161290322580649</v>
          </cell>
          <cell r="O12">
            <v>5.4516129032258061</v>
          </cell>
          <cell r="P12">
            <v>4.9000000000000004</v>
          </cell>
          <cell r="Q12">
            <v>4.193548387096774</v>
          </cell>
          <cell r="R12">
            <v>5.4</v>
          </cell>
          <cell r="S12">
            <v>6</v>
          </cell>
          <cell r="T12">
            <v>4.5806451612903221</v>
          </cell>
          <cell r="U12">
            <v>4.7586206896551726</v>
          </cell>
          <cell r="V12">
            <v>5.193548387096774</v>
          </cell>
          <cell r="W12">
            <v>5.2</v>
          </cell>
          <cell r="X12">
            <v>5.709677419354839</v>
          </cell>
          <cell r="Y12">
            <v>5.3</v>
          </cell>
          <cell r="Z12">
            <v>5.096774193548387</v>
          </cell>
          <cell r="AA12">
            <v>5.096774193548387</v>
          </cell>
          <cell r="AB12">
            <v>4.666666666666667</v>
          </cell>
          <cell r="AC12">
            <v>5.4516129032258061</v>
          </cell>
          <cell r="AD12">
            <v>6</v>
          </cell>
          <cell r="AE12">
            <v>5.2580645161290311</v>
          </cell>
          <cell r="AF12">
            <v>4.741935483870968</v>
          </cell>
          <cell r="AG12">
            <v>5.1785714285714279</v>
          </cell>
          <cell r="AH12">
            <v>5.5483870967741939</v>
          </cell>
          <cell r="AI12">
            <v>5.5333333333333332</v>
          </cell>
          <cell r="AJ12">
            <v>5.806451612903226</v>
          </cell>
          <cell r="AK12">
            <v>5.9333333333333336</v>
          </cell>
          <cell r="AL12">
            <v>5.258064516129032</v>
          </cell>
          <cell r="AM12">
            <v>4.967741935483871</v>
          </cell>
          <cell r="AN12">
            <v>2.7</v>
          </cell>
          <cell r="AO12">
            <v>3.5161290322580649</v>
          </cell>
          <cell r="AP12">
            <v>4.5</v>
          </cell>
          <cell r="AQ12">
            <v>4.032258064516129</v>
          </cell>
          <cell r="AR12">
            <v>2.903225806451613</v>
          </cell>
          <cell r="AS12">
            <v>2.8214285714285712</v>
          </cell>
          <cell r="AT12">
            <v>2.8387096774193545</v>
          </cell>
          <cell r="AU12">
            <v>4.5</v>
          </cell>
          <cell r="AV12">
            <v>5.4838709677419359</v>
          </cell>
          <cell r="AW12">
            <v>5.4666666666666668</v>
          </cell>
        </row>
        <row r="13">
          <cell r="A13" t="str">
            <v>EliotCommunityHS/JamPlain/281HydePk</v>
          </cell>
          <cell r="B13">
            <v>5</v>
          </cell>
          <cell r="C13">
            <v>7.258064516129032</v>
          </cell>
          <cell r="D13">
            <v>9.3666666666666654</v>
          </cell>
          <cell r="E13">
            <v>5.838709677419355</v>
          </cell>
          <cell r="F13">
            <v>9.5</v>
          </cell>
          <cell r="G13">
            <v>6.6451612903225792</v>
          </cell>
          <cell r="H13">
            <v>5.2580645161290311</v>
          </cell>
          <cell r="I13">
            <v>9.928571428571427</v>
          </cell>
          <cell r="J13">
            <v>10.935483870967742</v>
          </cell>
          <cell r="K13">
            <v>8.5666666666666664</v>
          </cell>
          <cell r="L13">
            <v>11.258064516129032</v>
          </cell>
          <cell r="M13">
            <v>11.066666666666666</v>
          </cell>
          <cell r="N13">
            <v>10.387096774193548</v>
          </cell>
          <cell r="O13">
            <v>10.290322580645162</v>
          </cell>
          <cell r="P13">
            <v>9.6999999999999993</v>
          </cell>
          <cell r="Q13">
            <v>11.548387096774194</v>
          </cell>
          <cell r="R13">
            <v>3.5333333333333337</v>
          </cell>
          <cell r="S13">
            <v>9.0322580645161299</v>
          </cell>
          <cell r="T13">
            <v>10.161290322580644</v>
          </cell>
          <cell r="U13">
            <v>11.620689655172416</v>
          </cell>
          <cell r="V13">
            <v>8.6451612903225836</v>
          </cell>
          <cell r="W13">
            <v>0.53333333333333333</v>
          </cell>
        </row>
        <row r="14">
          <cell r="A14" t="str">
            <v>EliotCommunityHS/Lynn/12OrchardSt</v>
          </cell>
          <cell r="C14">
            <v>3.129032258064516</v>
          </cell>
          <cell r="D14">
            <v>3.4333333333333331</v>
          </cell>
          <cell r="E14">
            <v>4.2258064516129039</v>
          </cell>
          <cell r="F14">
            <v>4.8</v>
          </cell>
          <cell r="G14">
            <v>4.709677419354839</v>
          </cell>
          <cell r="H14">
            <v>3.741935483870968</v>
          </cell>
          <cell r="I14">
            <v>5.7142857142857135</v>
          </cell>
          <cell r="J14">
            <v>5.6451612903225801</v>
          </cell>
          <cell r="K14">
            <v>4.5333333333333332</v>
          </cell>
          <cell r="L14">
            <v>4.4516129032258061</v>
          </cell>
          <cell r="M14">
            <v>4.666666666666667</v>
          </cell>
          <cell r="N14">
            <v>3.967741935483871</v>
          </cell>
          <cell r="O14">
            <v>4.3548387096774199</v>
          </cell>
          <cell r="P14">
            <v>2.9666666666666663</v>
          </cell>
          <cell r="Q14">
            <v>5.935483870967742</v>
          </cell>
          <cell r="R14">
            <v>4</v>
          </cell>
          <cell r="S14">
            <v>3.064516129032258</v>
          </cell>
          <cell r="T14">
            <v>3.935483870967742</v>
          </cell>
          <cell r="U14">
            <v>2.2758620689655173</v>
          </cell>
          <cell r="V14">
            <v>3.064516129032258</v>
          </cell>
          <cell r="W14">
            <v>3.0333333333333332</v>
          </cell>
          <cell r="X14">
            <v>2.6774193548387095</v>
          </cell>
          <cell r="Y14">
            <v>4.8666666666666671</v>
          </cell>
          <cell r="Z14">
            <v>3.935483870967742</v>
          </cell>
          <cell r="AA14">
            <v>3.5806451612903225</v>
          </cell>
          <cell r="AB14">
            <v>4.5333333333333332</v>
          </cell>
          <cell r="AC14">
            <v>5.32258064516129</v>
          </cell>
          <cell r="AD14">
            <v>3.0666666666666669</v>
          </cell>
          <cell r="AE14">
            <v>2</v>
          </cell>
          <cell r="AF14">
            <v>4.129032258064516</v>
          </cell>
          <cell r="AG14">
            <v>4.4285714285714288</v>
          </cell>
          <cell r="AH14">
            <v>5</v>
          </cell>
          <cell r="AI14">
            <v>4.4333333333333336</v>
          </cell>
          <cell r="AJ14">
            <v>5.5161290322580641</v>
          </cell>
          <cell r="AK14">
            <v>3.333333333333333</v>
          </cell>
          <cell r="AL14">
            <v>4.774193548387097</v>
          </cell>
          <cell r="AM14">
            <v>4.6774193548387091</v>
          </cell>
          <cell r="AN14">
            <v>5.3</v>
          </cell>
          <cell r="AO14">
            <v>4.6451612903225801</v>
          </cell>
          <cell r="AP14">
            <v>3.5</v>
          </cell>
          <cell r="AQ14">
            <v>2.6129032258064515</v>
          </cell>
          <cell r="AR14">
            <v>5.6129032258064511</v>
          </cell>
          <cell r="AS14">
            <v>2.7857142857142856</v>
          </cell>
          <cell r="AT14">
            <v>4.096774193548387</v>
          </cell>
          <cell r="AU14">
            <v>4.7666666666666666</v>
          </cell>
          <cell r="AV14">
            <v>5.5806451612903221</v>
          </cell>
          <cell r="AW14">
            <v>4.0666666666666673</v>
          </cell>
        </row>
        <row r="15">
          <cell r="A15" t="str">
            <v>EliotCommunityHS/Medford/159Allston</v>
          </cell>
          <cell r="B15">
            <v>5.6451612903225801</v>
          </cell>
          <cell r="C15">
            <v>6.8387096774193541</v>
          </cell>
          <cell r="D15">
            <v>3.9666666666666668</v>
          </cell>
          <cell r="E15">
            <v>5.129032258064516</v>
          </cell>
          <cell r="F15">
            <v>7.0333333333333341</v>
          </cell>
          <cell r="G15">
            <v>7.1290322580645151</v>
          </cell>
          <cell r="H15">
            <v>6.4516129032258052</v>
          </cell>
          <cell r="I15">
            <v>6.5357142857142865</v>
          </cell>
          <cell r="J15">
            <v>7.838709677419355</v>
          </cell>
          <cell r="K15">
            <v>7.3666666666666671</v>
          </cell>
          <cell r="L15">
            <v>6.8064516129032251</v>
          </cell>
          <cell r="M15">
            <v>7.2</v>
          </cell>
          <cell r="N15">
            <v>7.129032258064516</v>
          </cell>
          <cell r="O15">
            <v>6.5483870967741931</v>
          </cell>
          <cell r="P15">
            <v>4.5</v>
          </cell>
          <cell r="Q15">
            <v>5.9677419354838701</v>
          </cell>
          <cell r="R15">
            <v>5.166666666666667</v>
          </cell>
          <cell r="S15">
            <v>6.8387096774193541</v>
          </cell>
          <cell r="T15">
            <v>7.1612903225806459</v>
          </cell>
          <cell r="U15">
            <v>3</v>
          </cell>
          <cell r="V15">
            <v>6.064516129032258</v>
          </cell>
          <cell r="W15">
            <v>6.9666666666666668</v>
          </cell>
          <cell r="X15">
            <v>7.1290322580645169</v>
          </cell>
          <cell r="Y15">
            <v>6.2</v>
          </cell>
          <cell r="Z15">
            <v>5.8709677419354831</v>
          </cell>
          <cell r="AA15">
            <v>7.8709677419354849</v>
          </cell>
          <cell r="AB15">
            <v>7.0333333333333332</v>
          </cell>
          <cell r="AC15">
            <v>5.5806451612903221</v>
          </cell>
          <cell r="AD15">
            <v>4.0666666666666664</v>
          </cell>
          <cell r="AE15">
            <v>5.935483870967742</v>
          </cell>
          <cell r="AF15">
            <v>6.903225806451613</v>
          </cell>
          <cell r="AG15">
            <v>6.0714285714285712</v>
          </cell>
          <cell r="AH15">
            <v>7.3870967741935489</v>
          </cell>
          <cell r="AI15">
            <v>6.8</v>
          </cell>
          <cell r="AJ15">
            <v>7.806451612903226</v>
          </cell>
          <cell r="AK15">
            <v>6.3333333333333321</v>
          </cell>
          <cell r="AL15">
            <v>7.1290322580645151</v>
          </cell>
          <cell r="AM15">
            <v>6.6129032258064511</v>
          </cell>
          <cell r="AN15">
            <v>5</v>
          </cell>
          <cell r="AO15">
            <v>7.5483870967741931</v>
          </cell>
          <cell r="AP15">
            <v>6.8666666666666663</v>
          </cell>
          <cell r="AQ15">
            <v>6.8064516129032269</v>
          </cell>
          <cell r="AR15">
            <v>6.8064516129032242</v>
          </cell>
          <cell r="AS15">
            <v>7.2857142857142865</v>
          </cell>
          <cell r="AT15">
            <v>4.9677419354838701</v>
          </cell>
          <cell r="AU15">
            <v>6.2</v>
          </cell>
          <cell r="AV15">
            <v>6.032258064516129</v>
          </cell>
          <cell r="AW15">
            <v>7.166666666666667</v>
          </cell>
        </row>
        <row r="16">
          <cell r="A16" t="str">
            <v>EliotCommunityHS/NewBedford/163Coun</v>
          </cell>
          <cell r="E16">
            <v>0.61290322580645151</v>
          </cell>
          <cell r="F16">
            <v>6.4333333333333336</v>
          </cell>
          <cell r="G16">
            <v>6.9677419354838719</v>
          </cell>
          <cell r="H16">
            <v>5.5161290322580649</v>
          </cell>
          <cell r="I16">
            <v>5.9642857142857144</v>
          </cell>
          <cell r="J16">
            <v>7.1935483870967749</v>
          </cell>
          <cell r="K16">
            <v>7.4333333333333336</v>
          </cell>
          <cell r="L16">
            <v>4.935483870967742</v>
          </cell>
          <cell r="M16">
            <v>5.4333333333333336</v>
          </cell>
          <cell r="N16">
            <v>7.064516129032258</v>
          </cell>
          <cell r="O16">
            <v>7.645161290322581</v>
          </cell>
          <cell r="P16">
            <v>8.0333333333333332</v>
          </cell>
          <cell r="Q16">
            <v>7</v>
          </cell>
          <cell r="R16">
            <v>7.1</v>
          </cell>
          <cell r="S16">
            <v>6.935483870967742</v>
          </cell>
          <cell r="T16">
            <v>7.4838709677419351</v>
          </cell>
          <cell r="U16">
            <v>6.6896551724137927</v>
          </cell>
          <cell r="V16">
            <v>6.6129032258064511</v>
          </cell>
          <cell r="W16">
            <v>6.7333333333333325</v>
          </cell>
          <cell r="X16">
            <v>7.9354838709677429</v>
          </cell>
          <cell r="Y16">
            <v>7.7</v>
          </cell>
          <cell r="Z16">
            <v>6.7096774193548381</v>
          </cell>
          <cell r="AA16">
            <v>7.806451612903226</v>
          </cell>
          <cell r="AB16">
            <v>7.9</v>
          </cell>
          <cell r="AC16">
            <v>7.5161290322580649</v>
          </cell>
          <cell r="AD16">
            <v>5.7</v>
          </cell>
          <cell r="AE16">
            <v>4.838709677419355</v>
          </cell>
          <cell r="AF16">
            <v>6.5161290322580649</v>
          </cell>
          <cell r="AG16">
            <v>7.0714285714285703</v>
          </cell>
          <cell r="AH16">
            <v>7.161290322580645</v>
          </cell>
          <cell r="AI16">
            <v>6.833333333333333</v>
          </cell>
          <cell r="AJ16">
            <v>6</v>
          </cell>
          <cell r="AK16">
            <v>7.5333333333333332</v>
          </cell>
          <cell r="AL16">
            <v>7.580645161290323</v>
          </cell>
          <cell r="AM16">
            <v>5.9032258064516121</v>
          </cell>
          <cell r="AN16">
            <v>5.8666666666666671</v>
          </cell>
          <cell r="AO16">
            <v>5.32258064516129</v>
          </cell>
          <cell r="AP16">
            <v>5.8333333333333339</v>
          </cell>
          <cell r="AQ16">
            <v>5.903225806451613</v>
          </cell>
          <cell r="AR16">
            <v>6.5483870967741931</v>
          </cell>
          <cell r="AS16">
            <v>7</v>
          </cell>
          <cell r="AT16">
            <v>6.0322580645161281</v>
          </cell>
          <cell r="AU16">
            <v>5.4666666666666659</v>
          </cell>
          <cell r="AV16">
            <v>6.6451612903225801</v>
          </cell>
          <cell r="AW16">
            <v>7.333333333333333</v>
          </cell>
        </row>
        <row r="17">
          <cell r="A17" t="str">
            <v>EliotCommunityHS/Wakefield/18 Lafay</v>
          </cell>
          <cell r="F17">
            <v>0.93333333333333335</v>
          </cell>
          <cell r="G17">
            <v>4.129032258064516</v>
          </cell>
          <cell r="H17">
            <v>3.6129032258064511</v>
          </cell>
          <cell r="I17">
            <v>4.2142857142857144</v>
          </cell>
          <cell r="J17">
            <v>4.2580645161290329</v>
          </cell>
          <cell r="K17">
            <v>4.0666666666666664</v>
          </cell>
          <cell r="L17">
            <v>3.8387096774193545</v>
          </cell>
          <cell r="M17">
            <v>4.166666666666667</v>
          </cell>
          <cell r="N17">
            <v>4.741935483870968</v>
          </cell>
          <cell r="O17">
            <v>4</v>
          </cell>
          <cell r="P17">
            <v>3.9333333333333336</v>
          </cell>
          <cell r="Q17">
            <v>4.064516129032258</v>
          </cell>
          <cell r="R17">
            <v>4.7</v>
          </cell>
          <cell r="S17">
            <v>3.967741935483871</v>
          </cell>
          <cell r="T17">
            <v>4.225806451612903</v>
          </cell>
          <cell r="U17">
            <v>4.9655172413793105</v>
          </cell>
          <cell r="V17">
            <v>3.8709677419354835</v>
          </cell>
          <cell r="W17">
            <v>4.833333333333333</v>
          </cell>
          <cell r="X17">
            <v>3.3548387096774195</v>
          </cell>
          <cell r="Y17">
            <v>4.4333333333333336</v>
          </cell>
          <cell r="Z17">
            <v>5.8064516129032251</v>
          </cell>
          <cell r="AA17">
            <v>4.032258064516129</v>
          </cell>
          <cell r="AB17">
            <v>2.9333333333333336</v>
          </cell>
          <cell r="AC17">
            <v>4.741935483870968</v>
          </cell>
          <cell r="AD17">
            <v>4.3666666666666671</v>
          </cell>
          <cell r="AE17">
            <v>4.290322580645161</v>
          </cell>
          <cell r="AF17">
            <v>4.225806451612903</v>
          </cell>
          <cell r="AG17">
            <v>3.5</v>
          </cell>
          <cell r="AH17">
            <v>4.5483870967741939</v>
          </cell>
          <cell r="AI17">
            <v>3.7666666666666666</v>
          </cell>
          <cell r="AJ17">
            <v>4.4838709677419359</v>
          </cell>
          <cell r="AK17">
            <v>3.9333333333333336</v>
          </cell>
          <cell r="AL17">
            <v>4.032258064516129</v>
          </cell>
          <cell r="AM17">
            <v>2.9032258064516125</v>
          </cell>
          <cell r="AN17">
            <v>3.6333333333333333</v>
          </cell>
          <cell r="AO17">
            <v>4.709677419354839</v>
          </cell>
          <cell r="AP17">
            <v>4.1666666666666661</v>
          </cell>
          <cell r="AQ17">
            <v>4.258064516129032</v>
          </cell>
          <cell r="AR17">
            <v>3.7096774193548385</v>
          </cell>
          <cell r="AS17">
            <v>4.2857142857142856</v>
          </cell>
          <cell r="AT17">
            <v>4.290322580645161</v>
          </cell>
          <cell r="AU17">
            <v>4.3</v>
          </cell>
          <cell r="AV17">
            <v>4.5161290322580641</v>
          </cell>
          <cell r="AW17">
            <v>4.5</v>
          </cell>
        </row>
        <row r="18">
          <cell r="A18" t="str">
            <v>Gandara / Greenfield / 107 Conway</v>
          </cell>
          <cell r="F18">
            <v>2.2333333333333334</v>
          </cell>
          <cell r="G18">
            <v>1.129032258064516</v>
          </cell>
          <cell r="H18">
            <v>0.5161290322580645</v>
          </cell>
          <cell r="I18">
            <v>1.75</v>
          </cell>
          <cell r="J18">
            <v>5.387096774193548</v>
          </cell>
          <cell r="K18">
            <v>6.8</v>
          </cell>
          <cell r="L18">
            <v>5.8709677419354831</v>
          </cell>
          <cell r="M18">
            <v>4.8666666666666671</v>
          </cell>
          <cell r="N18">
            <v>7.9032258064516112</v>
          </cell>
          <cell r="O18">
            <v>8.7741935483870961</v>
          </cell>
          <cell r="P18">
            <v>9.1333333333333329</v>
          </cell>
          <cell r="Q18">
            <v>9.2903225806451601</v>
          </cell>
          <cell r="R18">
            <v>10.633333333333335</v>
          </cell>
          <cell r="S18">
            <v>10.096774193548388</v>
          </cell>
          <cell r="T18">
            <v>9.1612903225806441</v>
          </cell>
          <cell r="U18">
            <v>9.4482758620689662</v>
          </cell>
          <cell r="V18">
            <v>10.935483870967742</v>
          </cell>
          <cell r="W18">
            <v>9.7666666666666657</v>
          </cell>
          <cell r="X18">
            <v>10.516129032258064</v>
          </cell>
          <cell r="Y18">
            <v>10.4</v>
          </cell>
          <cell r="Z18">
            <v>10.70967741935484</v>
          </cell>
          <cell r="AA18">
            <v>11.35483870967742</v>
          </cell>
          <cell r="AB18">
            <v>10.166666666666664</v>
          </cell>
          <cell r="AC18">
            <v>10.677419354838708</v>
          </cell>
          <cell r="AD18">
            <v>10.733333333333336</v>
          </cell>
          <cell r="AE18">
            <v>10.806451612903224</v>
          </cell>
          <cell r="AF18">
            <v>10.64516129032258</v>
          </cell>
          <cell r="AG18">
            <v>9.2142857142857153</v>
          </cell>
          <cell r="AH18">
            <v>9.193548387096774</v>
          </cell>
          <cell r="AI18">
            <v>10.733333333333333</v>
          </cell>
          <cell r="AJ18">
            <v>11.483870967741936</v>
          </cell>
          <cell r="AK18">
            <v>9.0333333333333332</v>
          </cell>
          <cell r="AL18">
            <v>8.7741935483870961</v>
          </cell>
          <cell r="AM18">
            <v>9.7096774193548399</v>
          </cell>
          <cell r="AN18">
            <v>9.6333333333333329</v>
          </cell>
          <cell r="AO18">
            <v>10.580645161290322</v>
          </cell>
          <cell r="AP18">
            <v>10.766666666666667</v>
          </cell>
          <cell r="AQ18">
            <v>10</v>
          </cell>
          <cell r="AR18">
            <v>9.32258064516129</v>
          </cell>
          <cell r="AS18">
            <v>10.535714285714285</v>
          </cell>
          <cell r="AT18">
            <v>11.387096774193548</v>
          </cell>
          <cell r="AU18">
            <v>13.666666666666668</v>
          </cell>
          <cell r="AV18">
            <v>11.709677419354838</v>
          </cell>
          <cell r="AW18">
            <v>13.8</v>
          </cell>
        </row>
        <row r="19">
          <cell r="A19" t="str">
            <v>Gandara / Holyoke / 27-29 Canby St</v>
          </cell>
          <cell r="F19">
            <v>2.8333333333333335</v>
          </cell>
          <cell r="G19">
            <v>2.774193548387097</v>
          </cell>
          <cell r="H19">
            <v>2.161290322580645</v>
          </cell>
          <cell r="I19">
            <v>3.3571428571428572</v>
          </cell>
          <cell r="J19">
            <v>6.9354838709677411</v>
          </cell>
          <cell r="K19">
            <v>11.433333333333332</v>
          </cell>
          <cell r="L19">
            <v>9.4193548387096744</v>
          </cell>
          <cell r="M19">
            <v>11.533333333333335</v>
          </cell>
          <cell r="N19">
            <v>10.838709677419354</v>
          </cell>
          <cell r="O19">
            <v>10.612903225806454</v>
          </cell>
          <cell r="P19">
            <v>10.733333333333336</v>
          </cell>
          <cell r="Q19">
            <v>11.064516129032256</v>
          </cell>
          <cell r="R19">
            <v>11.5</v>
          </cell>
          <cell r="S19">
            <v>11.806451612903224</v>
          </cell>
          <cell r="T19">
            <v>11.806451612903226</v>
          </cell>
          <cell r="U19">
            <v>11.724137931034482</v>
          </cell>
          <cell r="V19">
            <v>11.774193548387094</v>
          </cell>
          <cell r="W19">
            <v>11.7</v>
          </cell>
          <cell r="X19">
            <v>11.70967741935484</v>
          </cell>
          <cell r="Y19">
            <v>10.933333333333332</v>
          </cell>
          <cell r="Z19">
            <v>11.548387096774192</v>
          </cell>
          <cell r="AA19">
            <v>11.451612903225806</v>
          </cell>
          <cell r="AB19">
            <v>11.366666666666665</v>
          </cell>
          <cell r="AC19">
            <v>11.935483870967742</v>
          </cell>
          <cell r="AD19">
            <v>12.3</v>
          </cell>
          <cell r="AE19">
            <v>11.451612903225806</v>
          </cell>
          <cell r="AF19">
            <v>10.838709677419354</v>
          </cell>
          <cell r="AG19">
            <v>10.821428571428571</v>
          </cell>
          <cell r="AH19">
            <v>10.870967741935484</v>
          </cell>
          <cell r="AI19">
            <v>9.1</v>
          </cell>
          <cell r="AJ19">
            <v>10.838709677419354</v>
          </cell>
          <cell r="AK19">
            <v>10.3</v>
          </cell>
          <cell r="AL19">
            <v>11.41935483870968</v>
          </cell>
          <cell r="AM19">
            <v>11.03225806451613</v>
          </cell>
          <cell r="AN19">
            <v>10.666666666666666</v>
          </cell>
          <cell r="AO19">
            <v>11</v>
          </cell>
          <cell r="AP19">
            <v>11.4</v>
          </cell>
          <cell r="AQ19">
            <v>9.4838709677419359</v>
          </cell>
          <cell r="AR19">
            <v>10.774193548387096</v>
          </cell>
          <cell r="AS19">
            <v>10.607142857142858</v>
          </cell>
          <cell r="AT19">
            <v>12</v>
          </cell>
          <cell r="AU19">
            <v>13.5</v>
          </cell>
          <cell r="AV19">
            <v>13.129032258064516</v>
          </cell>
          <cell r="AW19">
            <v>13.166666666666666</v>
          </cell>
        </row>
        <row r="20">
          <cell r="A20" t="str">
            <v>Gandara / Springfield / 25 Moorland</v>
          </cell>
          <cell r="G20">
            <v>2</v>
          </cell>
          <cell r="H20">
            <v>7.6129032258064511</v>
          </cell>
          <cell r="I20">
            <v>7.4285714285714288</v>
          </cell>
          <cell r="J20">
            <v>8.870967741935484</v>
          </cell>
          <cell r="K20">
            <v>8.5</v>
          </cell>
          <cell r="L20">
            <v>6.0645161290322589</v>
          </cell>
          <cell r="M20">
            <v>6.9333333333333327</v>
          </cell>
          <cell r="N20">
            <v>6.258064516129032</v>
          </cell>
          <cell r="O20">
            <v>7.1612903225806441</v>
          </cell>
          <cell r="P20">
            <v>9.4666666666666668</v>
          </cell>
          <cell r="Q20">
            <v>8.1612903225806459</v>
          </cell>
          <cell r="R20">
            <v>7.8333333333333348</v>
          </cell>
          <cell r="S20">
            <v>8.0645161290322598</v>
          </cell>
          <cell r="T20">
            <v>8</v>
          </cell>
          <cell r="U20">
            <v>7.9655172413793114</v>
          </cell>
          <cell r="V20">
            <v>7.6451612903225792</v>
          </cell>
          <cell r="W20">
            <v>8.1333333333333329</v>
          </cell>
          <cell r="X20">
            <v>8.7741935483870961</v>
          </cell>
          <cell r="Y20">
            <v>8.2666666666666657</v>
          </cell>
          <cell r="Z20">
            <v>7.419354838709677</v>
          </cell>
          <cell r="AA20">
            <v>8.0322580645161281</v>
          </cell>
          <cell r="AB20">
            <v>8.5</v>
          </cell>
          <cell r="AC20">
            <v>9.8387096774193559</v>
          </cell>
          <cell r="AD20">
            <v>9.3666666666666671</v>
          </cell>
          <cell r="AE20">
            <v>8.0322580645161281</v>
          </cell>
          <cell r="AF20">
            <v>6.354838709677419</v>
          </cell>
          <cell r="AG20">
            <v>7.5714285714285703</v>
          </cell>
          <cell r="AH20">
            <v>7.032258064516129</v>
          </cell>
          <cell r="AI20">
            <v>8.2666666666666675</v>
          </cell>
          <cell r="AJ20">
            <v>8.3548387096774199</v>
          </cell>
          <cell r="AK20">
            <v>9.9333333333333336</v>
          </cell>
          <cell r="AL20">
            <v>8.9032258064516121</v>
          </cell>
          <cell r="AM20">
            <v>8.6451612903225801</v>
          </cell>
          <cell r="AN20">
            <v>8.4</v>
          </cell>
          <cell r="AO20">
            <v>8.5483870967741939</v>
          </cell>
          <cell r="AP20">
            <v>7.5333333333333332</v>
          </cell>
          <cell r="AQ20">
            <v>7.354838709677419</v>
          </cell>
          <cell r="AR20">
            <v>7.0967741935483861</v>
          </cell>
          <cell r="AS20">
            <v>6.3928571428571423</v>
          </cell>
          <cell r="AT20">
            <v>7.4838709677419359</v>
          </cell>
          <cell r="AU20">
            <v>8.3333333333333321</v>
          </cell>
          <cell r="AV20">
            <v>7.6774193548387091</v>
          </cell>
          <cell r="AW20">
            <v>7.3666666666666663</v>
          </cell>
        </row>
        <row r="21">
          <cell r="A21" t="str">
            <v>Gandara / Springfield / 353 MapleSt</v>
          </cell>
          <cell r="F21">
            <v>5.2</v>
          </cell>
          <cell r="G21">
            <v>8.935483870967742</v>
          </cell>
          <cell r="H21">
            <v>10.903225806451612</v>
          </cell>
          <cell r="I21">
            <v>9.3571428571428577</v>
          </cell>
          <cell r="J21">
            <v>7.4516129032258061</v>
          </cell>
          <cell r="K21">
            <v>10.9</v>
          </cell>
          <cell r="L21">
            <v>10.677419354838712</v>
          </cell>
          <cell r="M21">
            <v>13.3</v>
          </cell>
          <cell r="N21">
            <v>13.612903225806452</v>
          </cell>
          <cell r="O21">
            <v>14.03225806451613</v>
          </cell>
          <cell r="P21">
            <v>14.633333333333335</v>
          </cell>
          <cell r="Q21">
            <v>14.838709677419354</v>
          </cell>
          <cell r="R21">
            <v>14.666666666666666</v>
          </cell>
          <cell r="S21">
            <v>10.903225806451612</v>
          </cell>
          <cell r="T21">
            <v>12.774193548387094</v>
          </cell>
          <cell r="U21">
            <v>14.310344827586206</v>
          </cell>
          <cell r="V21">
            <v>14.548387096774192</v>
          </cell>
          <cell r="W21">
            <v>14.9</v>
          </cell>
          <cell r="X21">
            <v>14.935483870967742</v>
          </cell>
          <cell r="Y21">
            <v>14.933333333333334</v>
          </cell>
          <cell r="Z21">
            <v>14.96774193548387</v>
          </cell>
          <cell r="AA21">
            <v>14.322580645161288</v>
          </cell>
          <cell r="AB21">
            <v>14.566666666666668</v>
          </cell>
          <cell r="AC21">
            <v>14.258064516129032</v>
          </cell>
          <cell r="AD21">
            <v>13.933333333333334</v>
          </cell>
          <cell r="AE21">
            <v>14.64516129032258</v>
          </cell>
          <cell r="AF21">
            <v>14.193548387096776</v>
          </cell>
          <cell r="AG21">
            <v>14.321428571428571</v>
          </cell>
          <cell r="AH21">
            <v>14.483870967741934</v>
          </cell>
          <cell r="AI21">
            <v>14.766666666666667</v>
          </cell>
          <cell r="AJ21">
            <v>14.483870967741934</v>
          </cell>
          <cell r="AK21">
            <v>14.866666666666669</v>
          </cell>
          <cell r="AL21">
            <v>14.967741935483872</v>
          </cell>
          <cell r="AM21">
            <v>14.870967741935484</v>
          </cell>
          <cell r="AN21">
            <v>14.333333333333332</v>
          </cell>
          <cell r="AO21">
            <v>14.58064516129032</v>
          </cell>
          <cell r="AP21">
            <v>13.833333333333336</v>
          </cell>
          <cell r="AQ21">
            <v>13.2258064516129</v>
          </cell>
          <cell r="AR21">
            <v>12.903225806451612</v>
          </cell>
          <cell r="AS21">
            <v>14.428571428571429</v>
          </cell>
          <cell r="AT21">
            <v>16.290322580645164</v>
          </cell>
          <cell r="AU21">
            <v>17.733333333333338</v>
          </cell>
          <cell r="AV21">
            <v>16.838709677419356</v>
          </cell>
          <cell r="AW21">
            <v>17.5</v>
          </cell>
        </row>
        <row r="22">
          <cell r="A22" t="str">
            <v>GermaineLawrence/Arlington/18Clarem</v>
          </cell>
          <cell r="D22">
            <v>7.6333333333333337</v>
          </cell>
          <cell r="E22">
            <v>8.4193548387096779</v>
          </cell>
          <cell r="F22">
            <v>7.8666666666666671</v>
          </cell>
          <cell r="G22">
            <v>7.2903225806451619</v>
          </cell>
          <cell r="H22">
            <v>8.5483870967741922</v>
          </cell>
          <cell r="I22">
            <v>8.1071428571428577</v>
          </cell>
          <cell r="J22">
            <v>8.935483870967742</v>
          </cell>
          <cell r="K22">
            <v>9.0333333333333332</v>
          </cell>
          <cell r="L22">
            <v>11.354838709677422</v>
          </cell>
          <cell r="M22">
            <v>11.9</v>
          </cell>
          <cell r="N22">
            <v>12.096774193548386</v>
          </cell>
          <cell r="O22">
            <v>11.709677419354838</v>
          </cell>
          <cell r="P22">
            <v>7.6</v>
          </cell>
          <cell r="Q22">
            <v>11.67741935483871</v>
          </cell>
          <cell r="R22">
            <v>10.9</v>
          </cell>
          <cell r="S22">
            <v>11</v>
          </cell>
          <cell r="T22">
            <v>10.935483870967742</v>
          </cell>
          <cell r="U22">
            <v>11.862068965517238</v>
          </cell>
          <cell r="V22">
            <v>11.483870967741938</v>
          </cell>
          <cell r="W22">
            <v>12.2</v>
          </cell>
          <cell r="X22">
            <v>10.935483870967742</v>
          </cell>
          <cell r="Y22">
            <v>10.366666666666667</v>
          </cell>
          <cell r="Z22">
            <v>11.74193548387097</v>
          </cell>
          <cell r="AA22">
            <v>12.32258064516129</v>
          </cell>
          <cell r="AB22">
            <v>10.266666666666666</v>
          </cell>
          <cell r="AC22">
            <v>9.7419354838709697</v>
          </cell>
          <cell r="AD22">
            <v>10.866666666666667</v>
          </cell>
          <cell r="AE22">
            <v>9.2258064516129039</v>
          </cell>
          <cell r="AF22">
            <v>10.61290322580645</v>
          </cell>
          <cell r="AG22">
            <v>9.6785714285714288</v>
          </cell>
          <cell r="AH22">
            <v>11.903225806451614</v>
          </cell>
          <cell r="AI22">
            <v>12.233333333333333</v>
          </cell>
          <cell r="AJ22">
            <v>12.483870967741934</v>
          </cell>
          <cell r="AK22">
            <v>11.633333333333333</v>
          </cell>
          <cell r="AL22">
            <v>12.032258064516128</v>
          </cell>
          <cell r="AM22">
            <v>10.419354838709676</v>
          </cell>
          <cell r="AN22">
            <v>10.466666666666669</v>
          </cell>
          <cell r="AO22">
            <v>11.548387096774196</v>
          </cell>
          <cell r="AP22">
            <v>10.6</v>
          </cell>
          <cell r="AQ22">
            <v>11.64516129032258</v>
          </cell>
          <cell r="AR22">
            <v>11.35483870967742</v>
          </cell>
          <cell r="AS22">
            <v>12</v>
          </cell>
          <cell r="AT22">
            <v>11.483870967741936</v>
          </cell>
          <cell r="AU22">
            <v>11.4</v>
          </cell>
          <cell r="AV22">
            <v>12.161290322580644</v>
          </cell>
          <cell r="AW22">
            <v>11.7</v>
          </cell>
        </row>
        <row r="23">
          <cell r="A23" t="str">
            <v>Harbor Schools/ Merrimac /100W.Main</v>
          </cell>
          <cell r="C23">
            <v>0.35483870967741937</v>
          </cell>
          <cell r="D23">
            <v>5.3</v>
          </cell>
          <cell r="E23">
            <v>7.064516129032258</v>
          </cell>
          <cell r="F23">
            <v>7.5</v>
          </cell>
          <cell r="G23">
            <v>6.6451612903225801</v>
          </cell>
          <cell r="H23">
            <v>8.6451612903225801</v>
          </cell>
          <cell r="I23">
            <v>6.5714285714285721</v>
          </cell>
          <cell r="J23">
            <v>9.3225806451612883</v>
          </cell>
          <cell r="K23">
            <v>10.666666666666668</v>
          </cell>
          <cell r="L23">
            <v>11.258064516129032</v>
          </cell>
          <cell r="M23">
            <v>9.5666666666666664</v>
          </cell>
          <cell r="N23">
            <v>10.903225806451614</v>
          </cell>
          <cell r="O23">
            <v>10.451612903225804</v>
          </cell>
          <cell r="P23">
            <v>10.5</v>
          </cell>
          <cell r="Q23">
            <v>9.387096774193548</v>
          </cell>
          <cell r="R23">
            <v>10.766666666666666</v>
          </cell>
          <cell r="S23">
            <v>9.7741935483870961</v>
          </cell>
          <cell r="T23">
            <v>10.258064516129034</v>
          </cell>
          <cell r="U23">
            <v>10.827586206896553</v>
          </cell>
          <cell r="V23">
            <v>11.064516129032258</v>
          </cell>
          <cell r="W23">
            <v>11.066666666666666</v>
          </cell>
          <cell r="X23">
            <v>11.516129032258064</v>
          </cell>
          <cell r="Y23">
            <v>11.533333333333333</v>
          </cell>
          <cell r="Z23">
            <v>11.129032258064516</v>
          </cell>
          <cell r="AA23">
            <v>10.709677419354838</v>
          </cell>
          <cell r="AB23">
            <v>11.466666666666667</v>
          </cell>
          <cell r="AC23">
            <v>11.741935483870968</v>
          </cell>
          <cell r="AD23">
            <v>11.5</v>
          </cell>
          <cell r="AE23">
            <v>11.645161290322582</v>
          </cell>
          <cell r="AF23">
            <v>11.096774193548388</v>
          </cell>
          <cell r="AG23">
            <v>11.75</v>
          </cell>
          <cell r="AH23">
            <v>11.258064516129034</v>
          </cell>
          <cell r="AI23">
            <v>11.666666666666666</v>
          </cell>
          <cell r="AJ23">
            <v>11.580645161290322</v>
          </cell>
          <cell r="AK23">
            <v>11.3</v>
          </cell>
          <cell r="AL23">
            <v>11.903225806451614</v>
          </cell>
          <cell r="AM23">
            <v>11.516129032258066</v>
          </cell>
          <cell r="AN23">
            <v>11.566666666666666</v>
          </cell>
          <cell r="AO23">
            <v>10.225806451612904</v>
          </cell>
          <cell r="AP23">
            <v>10.6</v>
          </cell>
          <cell r="AQ23">
            <v>9.870967741935484</v>
          </cell>
          <cell r="AR23">
            <v>8.064516129032258</v>
          </cell>
          <cell r="AS23">
            <v>10.928571428571429</v>
          </cell>
          <cell r="AT23">
            <v>10.774193548387098</v>
          </cell>
          <cell r="AU23">
            <v>10.566666666666666</v>
          </cell>
          <cell r="AV23">
            <v>11</v>
          </cell>
          <cell r="AW23">
            <v>10.199999999999999</v>
          </cell>
        </row>
        <row r="24">
          <cell r="A24" t="str">
            <v>Health and Education Services</v>
          </cell>
          <cell r="AR24">
            <v>6.4516129032258063E-2</v>
          </cell>
        </row>
        <row r="25">
          <cell r="A25" t="str">
            <v>HES / Beverly / 6 Echo Ave.</v>
          </cell>
          <cell r="B25">
            <v>3.4838709677419351</v>
          </cell>
          <cell r="C25">
            <v>8.4516129032258061</v>
          </cell>
          <cell r="D25">
            <v>8.4666666666666668</v>
          </cell>
          <cell r="E25">
            <v>8.6451612903225801</v>
          </cell>
          <cell r="F25">
            <v>10.6</v>
          </cell>
          <cell r="G25">
            <v>10.129032258064516</v>
          </cell>
          <cell r="H25">
            <v>11.32258064516129</v>
          </cell>
          <cell r="I25">
            <v>9.5714285714285712</v>
          </cell>
          <cell r="J25">
            <v>10.258064516129034</v>
          </cell>
          <cell r="K25">
            <v>9.6333333333333329</v>
          </cell>
          <cell r="L25">
            <v>10.93548387096774</v>
          </cell>
          <cell r="M25">
            <v>9.3333333333333321</v>
          </cell>
          <cell r="N25">
            <v>10.516129032258066</v>
          </cell>
          <cell r="O25">
            <v>10.516129032258064</v>
          </cell>
          <cell r="P25">
            <v>7.6333333333333337</v>
          </cell>
          <cell r="Q25">
            <v>9.3548387096774182</v>
          </cell>
          <cell r="R25">
            <v>7.5</v>
          </cell>
          <cell r="S25">
            <v>9.387096774193548</v>
          </cell>
          <cell r="T25">
            <v>8.258064516129032</v>
          </cell>
          <cell r="U25">
            <v>8.8965517241379288</v>
          </cell>
          <cell r="V25">
            <v>6.5161290322580641</v>
          </cell>
          <cell r="W25">
            <v>8.5</v>
          </cell>
          <cell r="X25">
            <v>9.935483870967742</v>
          </cell>
          <cell r="Y25">
            <v>8.1666666666666679</v>
          </cell>
          <cell r="Z25">
            <v>9.1935483870967758</v>
          </cell>
          <cell r="AA25">
            <v>10.548387096774192</v>
          </cell>
          <cell r="AB25">
            <v>11.533333333333331</v>
          </cell>
          <cell r="AC25">
            <v>8.5806451612903221</v>
          </cell>
          <cell r="AD25">
            <v>10.433333333333334</v>
          </cell>
          <cell r="AE25">
            <v>9.3870967741935498</v>
          </cell>
          <cell r="AF25">
            <v>8.8064516129032242</v>
          </cell>
          <cell r="AG25">
            <v>10.392857142857144</v>
          </cell>
          <cell r="AH25">
            <v>9.2903225806451601</v>
          </cell>
          <cell r="AI25">
            <v>10.3</v>
          </cell>
          <cell r="AJ25">
            <v>10.06451612903226</v>
          </cell>
          <cell r="AK25">
            <v>8.1666666666666661</v>
          </cell>
          <cell r="AL25">
            <v>9.7096774193548381</v>
          </cell>
          <cell r="AM25">
            <v>0.5161290322580645</v>
          </cell>
        </row>
        <row r="26">
          <cell r="A26" t="str">
            <v>HES / Haverhill / 8-10 Howard St</v>
          </cell>
          <cell r="I26">
            <v>1.4285714285714284</v>
          </cell>
          <cell r="J26">
            <v>6.5161290322580649</v>
          </cell>
          <cell r="K26">
            <v>7.5333333333333332</v>
          </cell>
          <cell r="L26">
            <v>5.6774193548387082</v>
          </cell>
          <cell r="M26">
            <v>7.4</v>
          </cell>
          <cell r="N26">
            <v>6.967741935483871</v>
          </cell>
          <cell r="O26">
            <v>6.6451612903225801</v>
          </cell>
          <cell r="P26">
            <v>3.9</v>
          </cell>
          <cell r="Q26">
            <v>3.5483870967741935</v>
          </cell>
          <cell r="R26">
            <v>3.9</v>
          </cell>
          <cell r="S26">
            <v>5.064516129032258</v>
          </cell>
          <cell r="T26">
            <v>6.870967741935484</v>
          </cell>
          <cell r="U26">
            <v>5.5862068965517242</v>
          </cell>
          <cell r="V26">
            <v>6</v>
          </cell>
          <cell r="W26">
            <v>5.9666666666666659</v>
          </cell>
          <cell r="X26">
            <v>5.161290322580645</v>
          </cell>
          <cell r="Y26">
            <v>5.3333333333333339</v>
          </cell>
          <cell r="Z26">
            <v>4.967741935483871</v>
          </cell>
          <cell r="AA26">
            <v>4.7096774193548381</v>
          </cell>
          <cell r="AB26">
            <v>5.0999999999999996</v>
          </cell>
          <cell r="AC26">
            <v>5.774193548387097</v>
          </cell>
          <cell r="AD26">
            <v>2.2999999999999998</v>
          </cell>
        </row>
        <row r="27">
          <cell r="A27" t="str">
            <v>HES / Salem / 39 1/2 Mason St</v>
          </cell>
          <cell r="AL27">
            <v>0.80645161290322576</v>
          </cell>
          <cell r="AM27">
            <v>9.741935483870968</v>
          </cell>
          <cell r="AN27">
            <v>7.1333333333333329</v>
          </cell>
          <cell r="AO27">
            <v>7.7096774193548372</v>
          </cell>
          <cell r="AP27">
            <v>9.4</v>
          </cell>
          <cell r="AQ27">
            <v>8.870967741935484</v>
          </cell>
          <cell r="AR27">
            <v>8.5806451612903203</v>
          </cell>
          <cell r="AS27">
            <v>8.9285714285714306</v>
          </cell>
          <cell r="AT27">
            <v>7.2258064516129021</v>
          </cell>
          <cell r="AU27">
            <v>9.9333333333333318</v>
          </cell>
          <cell r="AV27">
            <v>8.4516129032258043</v>
          </cell>
          <cell r="AW27">
            <v>9.6666666666666643</v>
          </cell>
        </row>
        <row r="28">
          <cell r="A28" t="str">
            <v>ItalianHome/E. Freetown/9PinewoodCt</v>
          </cell>
          <cell r="C28">
            <v>0.12903225806451613</v>
          </cell>
          <cell r="D28">
            <v>2.9333333333333336</v>
          </cell>
          <cell r="E28">
            <v>2.5161290322580645</v>
          </cell>
          <cell r="F28">
            <v>3.8333333333333335</v>
          </cell>
          <cell r="G28">
            <v>6</v>
          </cell>
          <cell r="H28">
            <v>8.129032258064516</v>
          </cell>
          <cell r="I28">
            <v>7.0714285714285712</v>
          </cell>
          <cell r="J28">
            <v>7.4516129032258069</v>
          </cell>
          <cell r="K28">
            <v>5.5333333333333332</v>
          </cell>
          <cell r="L28">
            <v>4.064516129032258</v>
          </cell>
          <cell r="M28">
            <v>4.7</v>
          </cell>
          <cell r="N28">
            <v>4.387096774193548</v>
          </cell>
          <cell r="O28">
            <v>7.5483870967741922</v>
          </cell>
          <cell r="P28">
            <v>7.2333333333333334</v>
          </cell>
          <cell r="Q28">
            <v>5.5161290322580649</v>
          </cell>
          <cell r="R28">
            <v>4.5333333333333332</v>
          </cell>
          <cell r="S28">
            <v>3.4193548387096775</v>
          </cell>
          <cell r="T28">
            <v>4.741935483870968</v>
          </cell>
          <cell r="U28">
            <v>9.4137931034482758</v>
          </cell>
          <cell r="V28">
            <v>7.5806451612903212</v>
          </cell>
          <cell r="W28">
            <v>7.333333333333333</v>
          </cell>
          <cell r="X28">
            <v>7.354838709677419</v>
          </cell>
          <cell r="Y28">
            <v>6.833333333333333</v>
          </cell>
          <cell r="Z28">
            <v>6.935483870967742</v>
          </cell>
          <cell r="AA28">
            <v>7.161290322580645</v>
          </cell>
          <cell r="AB28">
            <v>6.333333333333333</v>
          </cell>
          <cell r="AC28">
            <v>7.806451612903226</v>
          </cell>
          <cell r="AD28">
            <v>7.7333333333333325</v>
          </cell>
          <cell r="AE28">
            <v>6.7096774193548381</v>
          </cell>
          <cell r="AF28">
            <v>6.258064516129032</v>
          </cell>
          <cell r="AG28">
            <v>7.3214285714285721</v>
          </cell>
          <cell r="AH28">
            <v>5.741935483870968</v>
          </cell>
          <cell r="AI28">
            <v>7</v>
          </cell>
          <cell r="AJ28">
            <v>5.032258064516129</v>
          </cell>
          <cell r="AK28">
            <v>6.166666666666667</v>
          </cell>
          <cell r="AL28">
            <v>7.225806451612903</v>
          </cell>
          <cell r="AM28">
            <v>5.32258064516129</v>
          </cell>
          <cell r="AN28">
            <v>3.9</v>
          </cell>
          <cell r="AO28">
            <v>5.1290322580645169</v>
          </cell>
          <cell r="AP28">
            <v>6.7333333333333334</v>
          </cell>
          <cell r="AQ28">
            <v>5.67741935483871</v>
          </cell>
          <cell r="AR28">
            <v>5.774193548387097</v>
          </cell>
          <cell r="AS28">
            <v>8.3571428571428577</v>
          </cell>
          <cell r="AT28">
            <v>5.967741935483871</v>
          </cell>
          <cell r="AU28">
            <v>7.4333333333333336</v>
          </cell>
          <cell r="AV28">
            <v>7.064516129032258</v>
          </cell>
          <cell r="AW28">
            <v>8.1666666666666661</v>
          </cell>
        </row>
        <row r="29">
          <cell r="A29" t="str">
            <v>ItalianHome/JamPl/1125CentreSt</v>
          </cell>
          <cell r="B29">
            <v>3.2258064516129031E-2</v>
          </cell>
          <cell r="C29">
            <v>1.4516129032258065</v>
          </cell>
          <cell r="D29">
            <v>2</v>
          </cell>
          <cell r="E29">
            <v>1</v>
          </cell>
          <cell r="F29">
            <v>1.4333333333333331</v>
          </cell>
          <cell r="G29">
            <v>0.64516129032258063</v>
          </cell>
          <cell r="H29">
            <v>0.77419354838709675</v>
          </cell>
          <cell r="I29">
            <v>1.5</v>
          </cell>
          <cell r="J29">
            <v>1.6129032258064515</v>
          </cell>
          <cell r="K29">
            <v>1.7666666666666666</v>
          </cell>
          <cell r="L29">
            <v>0.45161290322580644</v>
          </cell>
          <cell r="M29">
            <v>0.93333333333333335</v>
          </cell>
          <cell r="N29">
            <v>1.903225806451613</v>
          </cell>
          <cell r="O29">
            <v>1.3870967741935485</v>
          </cell>
          <cell r="P29">
            <v>1.8666666666666667</v>
          </cell>
          <cell r="Q29">
            <v>1.2903225806451613</v>
          </cell>
          <cell r="R29">
            <v>1.1666666666666667</v>
          </cell>
          <cell r="S29">
            <v>1.9032258064516128</v>
          </cell>
          <cell r="T29">
            <v>1.1935483870967742</v>
          </cell>
          <cell r="U29">
            <v>1.6206896551724137</v>
          </cell>
          <cell r="V29">
            <v>1.064516129032258</v>
          </cell>
          <cell r="W29">
            <v>2</v>
          </cell>
          <cell r="X29">
            <v>1.903225806451613</v>
          </cell>
          <cell r="Y29">
            <v>1.8</v>
          </cell>
          <cell r="Z29">
            <v>1.2580645161290323</v>
          </cell>
          <cell r="AA29">
            <v>1.6451612903225805</v>
          </cell>
          <cell r="AB29">
            <v>0.6</v>
          </cell>
          <cell r="AC29">
            <v>1.1935483870967742</v>
          </cell>
          <cell r="AD29">
            <v>2</v>
          </cell>
          <cell r="AE29">
            <v>1.6451612903225805</v>
          </cell>
          <cell r="AF29">
            <v>2</v>
          </cell>
          <cell r="AG29">
            <v>2</v>
          </cell>
          <cell r="AH29">
            <v>1.3870967741935483</v>
          </cell>
          <cell r="AI29">
            <v>1.1000000000000001</v>
          </cell>
          <cell r="AJ29">
            <v>1.5806451612903225</v>
          </cell>
          <cell r="AK29">
            <v>1.6</v>
          </cell>
          <cell r="AL29">
            <v>1.2903225806451613</v>
          </cell>
          <cell r="AM29">
            <v>0.77419354838709675</v>
          </cell>
          <cell r="AN29">
            <v>2</v>
          </cell>
          <cell r="AO29">
            <v>1.2903225806451615</v>
          </cell>
          <cell r="AP29">
            <v>1.8666666666666667</v>
          </cell>
          <cell r="AQ29">
            <v>6.4516129032258063E-2</v>
          </cell>
        </row>
        <row r="30">
          <cell r="A30" t="str">
            <v>Key / Fall River / 62 County St</v>
          </cell>
          <cell r="B30">
            <v>5.4838709677419342</v>
          </cell>
          <cell r="C30">
            <v>6.0322580645161299</v>
          </cell>
          <cell r="D30">
            <v>5.7</v>
          </cell>
          <cell r="E30">
            <v>5.5483870967741939</v>
          </cell>
          <cell r="F30">
            <v>9.2333333333333343</v>
          </cell>
          <cell r="G30">
            <v>11.774193548387096</v>
          </cell>
          <cell r="H30">
            <v>10.451612903225806</v>
          </cell>
          <cell r="I30">
            <v>10.785714285714285</v>
          </cell>
          <cell r="J30">
            <v>10.322580645161294</v>
          </cell>
          <cell r="K30">
            <v>12.8</v>
          </cell>
          <cell r="L30">
            <v>12.419354838709678</v>
          </cell>
          <cell r="M30">
            <v>12.066666666666668</v>
          </cell>
          <cell r="N30">
            <v>12.806451612903226</v>
          </cell>
          <cell r="O30">
            <v>14.451612903225808</v>
          </cell>
          <cell r="P30">
            <v>14.533333333333335</v>
          </cell>
          <cell r="Q30">
            <v>14.387096774193548</v>
          </cell>
          <cell r="R30">
            <v>14.6</v>
          </cell>
          <cell r="S30">
            <v>14.741935483870966</v>
          </cell>
          <cell r="T30">
            <v>14.967741935483872</v>
          </cell>
          <cell r="U30">
            <v>14.827586206896553</v>
          </cell>
          <cell r="V30">
            <v>14.838709677419356</v>
          </cell>
          <cell r="W30">
            <v>14.8</v>
          </cell>
          <cell r="X30">
            <v>15</v>
          </cell>
          <cell r="Y30">
            <v>14.533333333333335</v>
          </cell>
          <cell r="Z30">
            <v>14.870967741935484</v>
          </cell>
          <cell r="AA30">
            <v>14.70967741935484</v>
          </cell>
          <cell r="AB30">
            <v>14.2</v>
          </cell>
          <cell r="AC30">
            <v>13</v>
          </cell>
          <cell r="AD30">
            <v>14.3</v>
          </cell>
          <cell r="AE30">
            <v>13.516129032258064</v>
          </cell>
          <cell r="AF30">
            <v>13.645161290322582</v>
          </cell>
          <cell r="AG30">
            <v>11.428571428571431</v>
          </cell>
          <cell r="AH30">
            <v>12.064516129032258</v>
          </cell>
          <cell r="AI30">
            <v>14.266666666666667</v>
          </cell>
          <cell r="AJ30">
            <v>13.06451612903226</v>
          </cell>
          <cell r="AK30">
            <v>14.4</v>
          </cell>
          <cell r="AL30">
            <v>14.645161290322584</v>
          </cell>
          <cell r="AM30">
            <v>13.064516129032258</v>
          </cell>
          <cell r="AN30">
            <v>12.3</v>
          </cell>
          <cell r="AO30">
            <v>14.258064516129034</v>
          </cell>
          <cell r="AP30">
            <v>14.233333333333333</v>
          </cell>
          <cell r="AQ30">
            <v>12.35483870967742</v>
          </cell>
          <cell r="AR30">
            <v>12.774193548387094</v>
          </cell>
          <cell r="AS30">
            <v>14.035714285714286</v>
          </cell>
          <cell r="AT30">
            <v>14.225806451612904</v>
          </cell>
          <cell r="AU30">
            <v>14.533333333333331</v>
          </cell>
          <cell r="AV30">
            <v>14.451612903225808</v>
          </cell>
          <cell r="AW30">
            <v>14.7</v>
          </cell>
        </row>
        <row r="31">
          <cell r="A31" t="str">
            <v>Key / Methuen / 175 Lowell St</v>
          </cell>
          <cell r="B31">
            <v>11.35483870967742</v>
          </cell>
          <cell r="C31">
            <v>11.064516129032258</v>
          </cell>
          <cell r="D31">
            <v>9.9333333333333336</v>
          </cell>
          <cell r="E31">
            <v>9.4838709677419359</v>
          </cell>
          <cell r="F31">
            <v>9.8666666666666671</v>
          </cell>
          <cell r="G31">
            <v>10.548387096774194</v>
          </cell>
          <cell r="H31">
            <v>10.58064516129032</v>
          </cell>
          <cell r="I31">
            <v>9.4285714285714288</v>
          </cell>
          <cell r="J31">
            <v>10</v>
          </cell>
          <cell r="K31">
            <v>11.5</v>
          </cell>
          <cell r="L31">
            <v>10.741935483870966</v>
          </cell>
          <cell r="M31">
            <v>9.9666666666666668</v>
          </cell>
          <cell r="N31">
            <v>10.61290322580645</v>
          </cell>
          <cell r="O31">
            <v>10.548387096774196</v>
          </cell>
          <cell r="P31">
            <v>9.1</v>
          </cell>
          <cell r="Q31">
            <v>9.5161290322580641</v>
          </cell>
          <cell r="R31">
            <v>10.7</v>
          </cell>
          <cell r="S31">
            <v>9.064516129032258</v>
          </cell>
          <cell r="T31">
            <v>5</v>
          </cell>
          <cell r="U31">
            <v>5.6206896551724128</v>
          </cell>
          <cell r="V31">
            <v>4.6774193548387091</v>
          </cell>
          <cell r="W31">
            <v>4.8333333333333339</v>
          </cell>
          <cell r="X31">
            <v>4.4193548387096779</v>
          </cell>
          <cell r="Y31">
            <v>5.166666666666667</v>
          </cell>
          <cell r="Z31">
            <v>3.870967741935484</v>
          </cell>
          <cell r="AA31">
            <v>3.8387096774193545</v>
          </cell>
          <cell r="AB31">
            <v>1.8333333333333333</v>
          </cell>
          <cell r="AC31">
            <v>4.7741935483870961</v>
          </cell>
          <cell r="AD31">
            <v>5.1333333333333329</v>
          </cell>
          <cell r="AE31">
            <v>5.354838709677419</v>
          </cell>
          <cell r="AF31">
            <v>3.3870967741935489</v>
          </cell>
          <cell r="AG31">
            <v>5.75</v>
          </cell>
          <cell r="AH31">
            <v>4.67741935483871</v>
          </cell>
          <cell r="AI31">
            <v>4.5</v>
          </cell>
          <cell r="AJ31">
            <v>5.6129032258064511</v>
          </cell>
          <cell r="AK31">
            <v>5.3</v>
          </cell>
          <cell r="AL31">
            <v>4.8064516129032251</v>
          </cell>
          <cell r="AM31">
            <v>5.838709677419355</v>
          </cell>
          <cell r="AN31">
            <v>4.4000000000000004</v>
          </cell>
          <cell r="AO31">
            <v>5.354838709677419</v>
          </cell>
          <cell r="AP31">
            <v>5.0999999999999996</v>
          </cell>
          <cell r="AQ31">
            <v>4.7096774193548381</v>
          </cell>
          <cell r="AR31">
            <v>4.903225806451613</v>
          </cell>
          <cell r="AS31">
            <v>3.964285714285714</v>
          </cell>
          <cell r="AT31">
            <v>4.838709677419355</v>
          </cell>
          <cell r="AU31">
            <v>5.8666666666666663</v>
          </cell>
          <cell r="AV31">
            <v>5.903225806451613</v>
          </cell>
          <cell r="AW31">
            <v>5.3</v>
          </cell>
        </row>
        <row r="32">
          <cell r="A32" t="str">
            <v>Key / Methuen / 19 Mystic St</v>
          </cell>
          <cell r="S32">
            <v>0.80645161290322576</v>
          </cell>
          <cell r="T32">
            <v>5.5161290322580649</v>
          </cell>
          <cell r="U32">
            <v>5.5862068965517242</v>
          </cell>
          <cell r="V32">
            <v>5.5483870967741939</v>
          </cell>
          <cell r="W32">
            <v>5.7666666666666666</v>
          </cell>
          <cell r="X32">
            <v>4.9677419354838701</v>
          </cell>
          <cell r="Y32">
            <v>6.3</v>
          </cell>
          <cell r="Z32">
            <v>4.258064516129032</v>
          </cell>
          <cell r="AA32">
            <v>5.612903225806452</v>
          </cell>
          <cell r="AB32">
            <v>5.8</v>
          </cell>
          <cell r="AC32">
            <v>6</v>
          </cell>
          <cell r="AD32">
            <v>4.5333333333333341</v>
          </cell>
          <cell r="AE32">
            <v>5.1290322580645169</v>
          </cell>
          <cell r="AF32">
            <v>5.129032258064516</v>
          </cell>
          <cell r="AG32">
            <v>5</v>
          </cell>
          <cell r="AH32">
            <v>4.4838709677419351</v>
          </cell>
          <cell r="AI32">
            <v>4.0666666666666664</v>
          </cell>
          <cell r="AJ32">
            <v>5.4838709677419351</v>
          </cell>
          <cell r="AK32">
            <v>4.5333333333333332</v>
          </cell>
          <cell r="AL32">
            <v>3.6451612903225805</v>
          </cell>
          <cell r="AM32">
            <v>5.6451612903225801</v>
          </cell>
          <cell r="AN32">
            <v>5.333333333333333</v>
          </cell>
          <cell r="AO32">
            <v>4</v>
          </cell>
          <cell r="AP32">
            <v>4.6333333333333329</v>
          </cell>
          <cell r="AQ32">
            <v>5.4838709677419351</v>
          </cell>
          <cell r="AR32">
            <v>4.1612903225806441</v>
          </cell>
          <cell r="AS32">
            <v>4.9285714285714279</v>
          </cell>
          <cell r="AT32">
            <v>4.4838709677419351</v>
          </cell>
          <cell r="AU32">
            <v>5.3666666666666671</v>
          </cell>
          <cell r="AV32">
            <v>5.6774193548387091</v>
          </cell>
          <cell r="AW32">
            <v>5.8666666666666663</v>
          </cell>
        </row>
        <row r="33">
          <cell r="A33" t="str">
            <v>Key / Pittsfield / 369 West St</v>
          </cell>
          <cell r="B33">
            <v>9.387096774193548</v>
          </cell>
          <cell r="C33">
            <v>10.838709677419354</v>
          </cell>
          <cell r="D33">
            <v>9.8666666666666671</v>
          </cell>
          <cell r="E33">
            <v>11</v>
          </cell>
          <cell r="F33">
            <v>10.3</v>
          </cell>
          <cell r="G33">
            <v>10.096774193548388</v>
          </cell>
          <cell r="H33">
            <v>11.387096774193544</v>
          </cell>
          <cell r="I33">
            <v>11.428571428571429</v>
          </cell>
          <cell r="J33">
            <v>11.451612903225806</v>
          </cell>
          <cell r="K33">
            <v>10.1</v>
          </cell>
          <cell r="L33">
            <v>11.096774193548388</v>
          </cell>
          <cell r="M33">
            <v>9.5333333333333314</v>
          </cell>
          <cell r="N33">
            <v>11.580645161290322</v>
          </cell>
          <cell r="O33">
            <v>11.354838709677416</v>
          </cell>
          <cell r="P33">
            <v>11.5</v>
          </cell>
          <cell r="Q33">
            <v>11.677419354838708</v>
          </cell>
          <cell r="R33">
            <v>11.266666666666667</v>
          </cell>
          <cell r="S33">
            <v>11.741935483870966</v>
          </cell>
          <cell r="T33">
            <v>11.838709677419354</v>
          </cell>
          <cell r="U33">
            <v>11.931034482758621</v>
          </cell>
          <cell r="V33">
            <v>12.032258064516128</v>
          </cell>
          <cell r="W33">
            <v>12.033333333333333</v>
          </cell>
          <cell r="X33">
            <v>12</v>
          </cell>
          <cell r="Y33">
            <v>11.966666666666667</v>
          </cell>
          <cell r="Z33">
            <v>11.67741935483871</v>
          </cell>
          <cell r="AA33">
            <v>11.322580645161288</v>
          </cell>
          <cell r="AB33">
            <v>11.466666666666667</v>
          </cell>
          <cell r="AC33">
            <v>11.35483870967742</v>
          </cell>
          <cell r="AD33">
            <v>10.766666666666666</v>
          </cell>
          <cell r="AE33">
            <v>11.032258064516128</v>
          </cell>
          <cell r="AF33">
            <v>11.354838709677418</v>
          </cell>
          <cell r="AG33">
            <v>11.5</v>
          </cell>
          <cell r="AH33">
            <v>11.70967741935484</v>
          </cell>
          <cell r="AI33">
            <v>11.766666666666666</v>
          </cell>
          <cell r="AJ33">
            <v>11.741935483870966</v>
          </cell>
          <cell r="AK33">
            <v>11.866666666666667</v>
          </cell>
          <cell r="AL33">
            <v>10.806451612903228</v>
          </cell>
          <cell r="AM33">
            <v>11.193548387096776</v>
          </cell>
          <cell r="AN33">
            <v>11.333333333333332</v>
          </cell>
          <cell r="AO33">
            <v>11.580645161290322</v>
          </cell>
          <cell r="AP33">
            <v>11.466666666666665</v>
          </cell>
          <cell r="AQ33">
            <v>11.67741935483871</v>
          </cell>
          <cell r="AR33">
            <v>11.161290322580644</v>
          </cell>
          <cell r="AS33">
            <v>11.607142857142856</v>
          </cell>
          <cell r="AT33">
            <v>12.838709677419358</v>
          </cell>
          <cell r="AU33">
            <v>13.266666666666666</v>
          </cell>
          <cell r="AV33">
            <v>12.516129032258066</v>
          </cell>
          <cell r="AW33">
            <v>12.8</v>
          </cell>
        </row>
        <row r="34">
          <cell r="A34" t="str">
            <v>Key / Worcester / 2 Norton St</v>
          </cell>
          <cell r="B34">
            <v>7.9354838709677429</v>
          </cell>
          <cell r="C34">
            <v>8.129032258064516</v>
          </cell>
          <cell r="D34">
            <v>7.0666666666666664</v>
          </cell>
          <cell r="E34">
            <v>7.7741935483870979</v>
          </cell>
          <cell r="F34">
            <v>7</v>
          </cell>
          <cell r="G34">
            <v>8.2903225806451619</v>
          </cell>
          <cell r="H34">
            <v>8.9032258064516121</v>
          </cell>
          <cell r="I34">
            <v>8.4642857142857153</v>
          </cell>
          <cell r="J34">
            <v>8.6774193548387117</v>
          </cell>
          <cell r="K34">
            <v>9.1333333333333329</v>
          </cell>
          <cell r="L34">
            <v>9.935483870967742</v>
          </cell>
          <cell r="M34">
            <v>9.3000000000000007</v>
          </cell>
          <cell r="N34">
            <v>6.4838709677419342</v>
          </cell>
          <cell r="O34">
            <v>8.3225806451612883</v>
          </cell>
          <cell r="P34">
            <v>9.5666666666666664</v>
          </cell>
          <cell r="Q34">
            <v>9.1935483870967758</v>
          </cell>
          <cell r="R34">
            <v>9.9333333333333336</v>
          </cell>
          <cell r="S34">
            <v>9.4838709677419377</v>
          </cell>
          <cell r="T34">
            <v>9.4838709677419359</v>
          </cell>
          <cell r="U34">
            <v>9.9655172413793096</v>
          </cell>
          <cell r="V34">
            <v>9.9032258064516139</v>
          </cell>
          <cell r="W34">
            <v>9.5</v>
          </cell>
          <cell r="X34">
            <v>9.806451612903226</v>
          </cell>
          <cell r="Y34">
            <v>9.6333333333333329</v>
          </cell>
          <cell r="Z34">
            <v>9.387096774193548</v>
          </cell>
          <cell r="AA34">
            <v>9.5483870967741939</v>
          </cell>
          <cell r="AB34">
            <v>9.4</v>
          </cell>
          <cell r="AC34">
            <v>7.870967741935484</v>
          </cell>
          <cell r="AD34">
            <v>6.6</v>
          </cell>
          <cell r="AE34">
            <v>8.0322580645161299</v>
          </cell>
          <cell r="AF34">
            <v>7.5483870967741939</v>
          </cell>
          <cell r="AG34">
            <v>7.6785714285714288</v>
          </cell>
          <cell r="AH34">
            <v>7.258064516129032</v>
          </cell>
          <cell r="AI34">
            <v>9.3333333333333321</v>
          </cell>
          <cell r="AJ34">
            <v>9.6129032258064502</v>
          </cell>
          <cell r="AK34">
            <v>9.1666666666666679</v>
          </cell>
          <cell r="AL34">
            <v>9.2258064516129039</v>
          </cell>
          <cell r="AM34">
            <v>7.8709677419354831</v>
          </cell>
          <cell r="AN34">
            <v>7.833333333333333</v>
          </cell>
          <cell r="AO34">
            <v>9.67741935483871</v>
          </cell>
          <cell r="AP34">
            <v>9.3333333333333339</v>
          </cell>
          <cell r="AQ34">
            <v>7.7741935483870961</v>
          </cell>
          <cell r="AR34">
            <v>8.3548387096774199</v>
          </cell>
          <cell r="AS34">
            <v>9.6428571428571423</v>
          </cell>
          <cell r="AT34">
            <v>7.67741935483871</v>
          </cell>
          <cell r="AU34">
            <v>9.3666666666666654</v>
          </cell>
          <cell r="AV34">
            <v>9.870967741935484</v>
          </cell>
          <cell r="AW34">
            <v>9.9333333333333353</v>
          </cell>
        </row>
        <row r="35">
          <cell r="A35" t="str">
            <v>LUK / Fitchburg / 101 South St</v>
          </cell>
          <cell r="B35">
            <v>5.5161290322580641</v>
          </cell>
          <cell r="C35">
            <v>6.161290322580645</v>
          </cell>
          <cell r="D35">
            <v>5.666666666666667</v>
          </cell>
          <cell r="E35">
            <v>5.7419354838709671</v>
          </cell>
          <cell r="F35">
            <v>6.5333333333333332</v>
          </cell>
          <cell r="G35">
            <v>6.0322580645161299</v>
          </cell>
          <cell r="H35">
            <v>5.4193548387096779</v>
          </cell>
          <cell r="I35">
            <v>5.1785714285714288</v>
          </cell>
          <cell r="J35">
            <v>5.2580645161290329</v>
          </cell>
          <cell r="K35">
            <v>5.5</v>
          </cell>
          <cell r="L35">
            <v>3.967741935483871</v>
          </cell>
          <cell r="M35">
            <v>5.4666666666666668</v>
          </cell>
          <cell r="N35">
            <v>6.5483870967741939</v>
          </cell>
          <cell r="O35">
            <v>7.290322580645161</v>
          </cell>
          <cell r="P35">
            <v>7.0666666666666664</v>
          </cell>
          <cell r="Q35">
            <v>6.4838709677419351</v>
          </cell>
          <cell r="R35">
            <v>6.0333333333333332</v>
          </cell>
          <cell r="S35">
            <v>6.967741935483871</v>
          </cell>
          <cell r="T35">
            <v>6.258064516129032</v>
          </cell>
          <cell r="U35">
            <v>7</v>
          </cell>
          <cell r="V35">
            <v>6.741935483870968</v>
          </cell>
          <cell r="W35">
            <v>6.7666666666666666</v>
          </cell>
          <cell r="X35">
            <v>6.032258064516129</v>
          </cell>
          <cell r="Y35">
            <v>6.1666666666666661</v>
          </cell>
          <cell r="Z35">
            <v>6.741935483870968</v>
          </cell>
          <cell r="AA35">
            <v>6.7741935483870961</v>
          </cell>
          <cell r="AB35">
            <v>6.7333333333333343</v>
          </cell>
          <cell r="AC35">
            <v>7.096774193548387</v>
          </cell>
          <cell r="AD35">
            <v>5.7333333333333334</v>
          </cell>
          <cell r="AE35">
            <v>6.225806451612903</v>
          </cell>
          <cell r="AF35">
            <v>6.387096774193548</v>
          </cell>
          <cell r="AG35">
            <v>7</v>
          </cell>
          <cell r="AH35">
            <v>5.838709677419355</v>
          </cell>
          <cell r="AI35">
            <v>5.166666666666667</v>
          </cell>
          <cell r="AJ35">
            <v>6.3870967741935472</v>
          </cell>
          <cell r="AK35">
            <v>4.7666666666666666</v>
          </cell>
          <cell r="AL35">
            <v>4.354838709677419</v>
          </cell>
          <cell r="AM35">
            <v>5.935483870967742</v>
          </cell>
          <cell r="AN35">
            <v>5.1333333333333337</v>
          </cell>
          <cell r="AO35">
            <v>5.161290322580645</v>
          </cell>
          <cell r="AP35">
            <v>5.833333333333333</v>
          </cell>
          <cell r="AQ35">
            <v>6.419354838709677</v>
          </cell>
          <cell r="AR35">
            <v>6.2903225806451619</v>
          </cell>
          <cell r="AS35">
            <v>3.25</v>
          </cell>
          <cell r="AT35">
            <v>4.193548387096774</v>
          </cell>
          <cell r="AU35">
            <v>5.3666666666666663</v>
          </cell>
          <cell r="AV35">
            <v>6.354838709677419</v>
          </cell>
          <cell r="AW35">
            <v>6.6666666666666679</v>
          </cell>
        </row>
        <row r="36">
          <cell r="A36" t="str">
            <v>LUK / Fitchburg / 102 Day Street</v>
          </cell>
          <cell r="B36">
            <v>2.032258064516129</v>
          </cell>
          <cell r="C36">
            <v>2.32258064516129</v>
          </cell>
          <cell r="D36">
            <v>3.1333333333333337</v>
          </cell>
          <cell r="E36">
            <v>2.6451612903225801</v>
          </cell>
          <cell r="F36">
            <v>4</v>
          </cell>
          <cell r="G36">
            <v>3.4838709677419355</v>
          </cell>
          <cell r="H36">
            <v>3.774193548387097</v>
          </cell>
          <cell r="I36">
            <v>3.25</v>
          </cell>
          <cell r="J36">
            <v>3.806451612903226</v>
          </cell>
          <cell r="K36">
            <v>3.6666666666666665</v>
          </cell>
          <cell r="L36">
            <v>4.4193548387096779</v>
          </cell>
          <cell r="M36">
            <v>3.666666666666667</v>
          </cell>
          <cell r="N36">
            <v>3.5483870967741935</v>
          </cell>
          <cell r="O36">
            <v>3.7096774193548385</v>
          </cell>
          <cell r="P36">
            <v>3.4666666666666668</v>
          </cell>
          <cell r="Q36">
            <v>4.064516129032258</v>
          </cell>
          <cell r="R36">
            <v>4.8</v>
          </cell>
          <cell r="S36">
            <v>4.6451612903225801</v>
          </cell>
          <cell r="T36">
            <v>4.9677419354838701</v>
          </cell>
          <cell r="U36">
            <v>4.4137931034482758</v>
          </cell>
          <cell r="V36">
            <v>1.2903225806451613</v>
          </cell>
          <cell r="W36">
            <v>2.1666666666666665</v>
          </cell>
          <cell r="X36">
            <v>4.193548387096774</v>
          </cell>
          <cell r="Y36">
            <v>5.6333333333333329</v>
          </cell>
          <cell r="Z36">
            <v>6.0967741935483861</v>
          </cell>
          <cell r="AA36">
            <v>6.709677419354839</v>
          </cell>
          <cell r="AB36">
            <v>6.2</v>
          </cell>
          <cell r="AC36">
            <v>8.2903225806451601</v>
          </cell>
          <cell r="AD36">
            <v>8.6</v>
          </cell>
          <cell r="AE36">
            <v>7.967741935483871</v>
          </cell>
          <cell r="AF36">
            <v>6.935483870967742</v>
          </cell>
          <cell r="AG36">
            <v>7.5714285714285721</v>
          </cell>
          <cell r="AH36">
            <v>8.129032258064516</v>
          </cell>
          <cell r="AI36">
            <v>7.6333333333333337</v>
          </cell>
          <cell r="AJ36">
            <v>6.580645161290323</v>
          </cell>
          <cell r="AK36">
            <v>6.4</v>
          </cell>
          <cell r="AL36">
            <v>6.4516129032258069</v>
          </cell>
          <cell r="AM36">
            <v>3.774193548387097</v>
          </cell>
          <cell r="AN36">
            <v>1</v>
          </cell>
          <cell r="AO36">
            <v>1</v>
          </cell>
          <cell r="AP36">
            <v>0.5</v>
          </cell>
        </row>
        <row r="37">
          <cell r="A37" t="str">
            <v>LUK / Fitchburg / 27 Myrtle Ave</v>
          </cell>
          <cell r="B37">
            <v>5.2880645161290323</v>
          </cell>
          <cell r="C37">
            <v>6.7741935483870961</v>
          </cell>
          <cell r="D37">
            <v>7.4333333333333336</v>
          </cell>
          <cell r="E37">
            <v>7.354838709677419</v>
          </cell>
          <cell r="F37">
            <v>8</v>
          </cell>
          <cell r="G37">
            <v>8.0967741935483861</v>
          </cell>
          <cell r="H37">
            <v>8.5483870967741939</v>
          </cell>
          <cell r="I37">
            <v>6.8214285714285712</v>
          </cell>
          <cell r="J37">
            <v>7.612903225806452</v>
          </cell>
          <cell r="K37">
            <v>8.9666666666666686</v>
          </cell>
          <cell r="L37">
            <v>8.9677419354838701</v>
          </cell>
          <cell r="M37">
            <v>8.6999999999999993</v>
          </cell>
          <cell r="N37">
            <v>9.2903225806451619</v>
          </cell>
          <cell r="O37">
            <v>9.0967741935483861</v>
          </cell>
          <cell r="P37">
            <v>9.4</v>
          </cell>
          <cell r="Q37">
            <v>8.741935483870968</v>
          </cell>
          <cell r="R37">
            <v>8.6999999999999993</v>
          </cell>
          <cell r="S37">
            <v>9.0322580645161299</v>
          </cell>
          <cell r="T37">
            <v>8.9032258064516121</v>
          </cell>
          <cell r="U37">
            <v>8.6896551724137936</v>
          </cell>
          <cell r="V37">
            <v>9.0322580645161299</v>
          </cell>
          <cell r="W37">
            <v>8.8666666666666654</v>
          </cell>
          <cell r="X37">
            <v>8.7096774193548381</v>
          </cell>
          <cell r="Y37">
            <v>7.4666666666666668</v>
          </cell>
          <cell r="Z37">
            <v>6.258064516129032</v>
          </cell>
          <cell r="AA37">
            <v>6.096774193548387</v>
          </cell>
          <cell r="AB37">
            <v>4.7333333333333334</v>
          </cell>
          <cell r="AC37">
            <v>4.225806451612903</v>
          </cell>
          <cell r="AD37">
            <v>4.0666666666666664</v>
          </cell>
          <cell r="AE37">
            <v>5.064516129032258</v>
          </cell>
          <cell r="AF37">
            <v>6.290322580645161</v>
          </cell>
          <cell r="AG37">
            <v>5.7142857142857144</v>
          </cell>
          <cell r="AH37">
            <v>5.225806451612903</v>
          </cell>
          <cell r="AI37">
            <v>5.7</v>
          </cell>
          <cell r="AJ37">
            <v>7.096774193548387</v>
          </cell>
          <cell r="AK37">
            <v>6.8666666666666663</v>
          </cell>
          <cell r="AL37">
            <v>5.4838709677419359</v>
          </cell>
          <cell r="AM37">
            <v>6.6129032258064511</v>
          </cell>
          <cell r="AN37">
            <v>6.4666666666666668</v>
          </cell>
          <cell r="AO37">
            <v>6.193548387096774</v>
          </cell>
          <cell r="AP37">
            <v>3.7666666666666662</v>
          </cell>
          <cell r="AQ37">
            <v>4.193548387096774</v>
          </cell>
          <cell r="AR37">
            <v>5.806451612903226</v>
          </cell>
          <cell r="AS37">
            <v>6.75</v>
          </cell>
          <cell r="AT37">
            <v>5.2903225806451601</v>
          </cell>
          <cell r="AU37">
            <v>3.833333333333333</v>
          </cell>
          <cell r="AV37">
            <v>3.6451612903225805</v>
          </cell>
          <cell r="AW37">
            <v>4.833333333333333</v>
          </cell>
        </row>
        <row r="38">
          <cell r="A38" t="str">
            <v>LUK / Fitchburg / 846 Westminster</v>
          </cell>
          <cell r="AM38">
            <v>0.5161290322580645</v>
          </cell>
          <cell r="AN38">
            <v>4.8666666666666671</v>
          </cell>
          <cell r="AO38">
            <v>5.774193548387097</v>
          </cell>
          <cell r="AP38">
            <v>5.5</v>
          </cell>
          <cell r="AQ38">
            <v>5.419354838709677</v>
          </cell>
          <cell r="AR38">
            <v>5.064516129032258</v>
          </cell>
          <cell r="AS38">
            <v>6.3214285714285721</v>
          </cell>
          <cell r="AT38">
            <v>7.741935483870968</v>
          </cell>
          <cell r="AU38">
            <v>8.3666666666666654</v>
          </cell>
          <cell r="AV38">
            <v>8.0322580645161281</v>
          </cell>
          <cell r="AW38">
            <v>6.9</v>
          </cell>
        </row>
        <row r="39">
          <cell r="A39" t="str">
            <v>NFI / Arlington /23 Maple St</v>
          </cell>
          <cell r="D39">
            <v>4.2666666666666666</v>
          </cell>
          <cell r="E39">
            <v>5.096774193548387</v>
          </cell>
          <cell r="F39">
            <v>5.6</v>
          </cell>
          <cell r="G39">
            <v>5.5483870967741931</v>
          </cell>
          <cell r="H39">
            <v>5.419354838709677</v>
          </cell>
          <cell r="I39">
            <v>5.1071428571428577</v>
          </cell>
          <cell r="J39">
            <v>5.32258064516129</v>
          </cell>
          <cell r="K39">
            <v>5.7</v>
          </cell>
          <cell r="L39">
            <v>5.7096774193548381</v>
          </cell>
          <cell r="M39">
            <v>5.5666666666666664</v>
          </cell>
          <cell r="N39">
            <v>5.387096774193548</v>
          </cell>
          <cell r="O39">
            <v>5.6774193548387091</v>
          </cell>
          <cell r="P39">
            <v>3.8</v>
          </cell>
          <cell r="Q39">
            <v>3.193548387096774</v>
          </cell>
          <cell r="R39">
            <v>5.2666666666666675</v>
          </cell>
          <cell r="S39">
            <v>4.8709677419354831</v>
          </cell>
          <cell r="T39">
            <v>5.5483870967741939</v>
          </cell>
          <cell r="U39">
            <v>5.8965517241379306</v>
          </cell>
          <cell r="V39">
            <v>5.32258064516129</v>
          </cell>
          <cell r="W39">
            <v>5.3</v>
          </cell>
          <cell r="X39">
            <v>5.6451612903225801</v>
          </cell>
          <cell r="Y39">
            <v>5.2333333333333343</v>
          </cell>
          <cell r="Z39">
            <v>5.354838709677419</v>
          </cell>
          <cell r="AA39">
            <v>3.5161290322580645</v>
          </cell>
          <cell r="AB39">
            <v>2.3333333333333339</v>
          </cell>
          <cell r="AC39">
            <v>5.387096774193548</v>
          </cell>
          <cell r="AD39">
            <v>5.5333333333333332</v>
          </cell>
          <cell r="AE39">
            <v>4.9032258064516121</v>
          </cell>
          <cell r="AF39">
            <v>4.903225806451613</v>
          </cell>
          <cell r="AG39">
            <v>4.1785714285714279</v>
          </cell>
          <cell r="AH39">
            <v>5.645161290322581</v>
          </cell>
          <cell r="AI39">
            <v>5.2666666666666666</v>
          </cell>
          <cell r="AJ39">
            <v>5.7419354838709671</v>
          </cell>
          <cell r="AK39">
            <v>5.3</v>
          </cell>
          <cell r="AL39">
            <v>5.935483870967742</v>
          </cell>
          <cell r="AM39">
            <v>4.8709677419354849</v>
          </cell>
          <cell r="AN39">
            <v>4.6333333333333337</v>
          </cell>
          <cell r="AO39">
            <v>4.9032258064516121</v>
          </cell>
          <cell r="AP39">
            <v>5.6</v>
          </cell>
          <cell r="AQ39">
            <v>5.193548387096774</v>
          </cell>
          <cell r="AR39">
            <v>5.3225806451612909</v>
          </cell>
          <cell r="AS39">
            <v>5.3928571428571432</v>
          </cell>
          <cell r="AT39">
            <v>5.4193548387096762</v>
          </cell>
          <cell r="AU39">
            <v>5.7333333333333325</v>
          </cell>
          <cell r="AV39">
            <v>5.419354838709677</v>
          </cell>
          <cell r="AW39">
            <v>5.3666666666666671</v>
          </cell>
        </row>
        <row r="40">
          <cell r="A40" t="str">
            <v>Old Colony Y/Brockton/917R Montello</v>
          </cell>
          <cell r="B40">
            <v>8.32258064516129</v>
          </cell>
          <cell r="C40">
            <v>9.193548387096774</v>
          </cell>
          <cell r="D40">
            <v>10.166666666666666</v>
          </cell>
          <cell r="E40">
            <v>10.419354838709678</v>
          </cell>
          <cell r="F40">
            <v>11.8</v>
          </cell>
          <cell r="G40">
            <v>11.032258064516128</v>
          </cell>
          <cell r="H40">
            <v>11.193548387096774</v>
          </cell>
          <cell r="I40">
            <v>11.142857142857141</v>
          </cell>
          <cell r="J40">
            <v>12.290322580645164</v>
          </cell>
          <cell r="K40">
            <v>12.433333333333334</v>
          </cell>
          <cell r="L40">
            <v>11.548387096774194</v>
          </cell>
          <cell r="M40">
            <v>15.133333333333335</v>
          </cell>
          <cell r="N40">
            <v>12.387096774193546</v>
          </cell>
          <cell r="O40">
            <v>10.677419354838708</v>
          </cell>
          <cell r="P40">
            <v>10.933333333333335</v>
          </cell>
          <cell r="Q40">
            <v>11.161290322580644</v>
          </cell>
          <cell r="R40">
            <v>11.6</v>
          </cell>
          <cell r="S40">
            <v>11.645161290322582</v>
          </cell>
          <cell r="T40">
            <v>11.129032258064514</v>
          </cell>
          <cell r="U40">
            <v>9.5517241379310338</v>
          </cell>
          <cell r="V40">
            <v>10.29032258064516</v>
          </cell>
          <cell r="W40">
            <v>11.566666666666668</v>
          </cell>
          <cell r="X40">
            <v>11.516129032258066</v>
          </cell>
          <cell r="Y40">
            <v>10.666666666666668</v>
          </cell>
          <cell r="Z40">
            <v>11.741935483870968</v>
          </cell>
          <cell r="AA40">
            <v>11.06451612903226</v>
          </cell>
          <cell r="AB40">
            <v>11.733333333333334</v>
          </cell>
          <cell r="AC40">
            <v>11.806451612903226</v>
          </cell>
          <cell r="AD40">
            <v>11.066666666666665</v>
          </cell>
          <cell r="AE40">
            <v>11.67741935483871</v>
          </cell>
          <cell r="AF40">
            <v>11.354838709677422</v>
          </cell>
          <cell r="AG40">
            <v>10.214285714285714</v>
          </cell>
          <cell r="AH40">
            <v>10.774193548387098</v>
          </cell>
          <cell r="AI40">
            <v>10.4</v>
          </cell>
          <cell r="AJ40">
            <v>10.935483870967742</v>
          </cell>
          <cell r="AK40">
            <v>11.233333333333333</v>
          </cell>
          <cell r="AL40">
            <v>10.64516129032258</v>
          </cell>
          <cell r="AM40">
            <v>9.2258064516129057</v>
          </cell>
          <cell r="AN40">
            <v>11.166666666666666</v>
          </cell>
          <cell r="AO40">
            <v>9.1612903225806441</v>
          </cell>
          <cell r="AP40">
            <v>7.3333333333333339</v>
          </cell>
          <cell r="AQ40">
            <v>8.3548387096774199</v>
          </cell>
          <cell r="AR40">
            <v>10.935483870967742</v>
          </cell>
          <cell r="AS40">
            <v>11.535714285714288</v>
          </cell>
          <cell r="AT40">
            <v>11.032258064516128</v>
          </cell>
          <cell r="AU40">
            <v>9.5</v>
          </cell>
          <cell r="AV40">
            <v>11.258064516129032</v>
          </cell>
          <cell r="AW40">
            <v>9.6999999999999993</v>
          </cell>
        </row>
        <row r="41">
          <cell r="A41" t="str">
            <v>Old Colony Y/Fall River/199 N. Main</v>
          </cell>
          <cell r="F41">
            <v>13.4</v>
          </cell>
          <cell r="G41">
            <v>11.419354838709678</v>
          </cell>
          <cell r="H41">
            <v>12.29032258064516</v>
          </cell>
          <cell r="I41">
            <v>13.785714285714286</v>
          </cell>
          <cell r="J41">
            <v>13.516129032258066</v>
          </cell>
          <cell r="K41">
            <v>13.9</v>
          </cell>
          <cell r="L41">
            <v>13.225806451612904</v>
          </cell>
          <cell r="M41">
            <v>14.033333333333333</v>
          </cell>
          <cell r="N41">
            <v>13.064516129032256</v>
          </cell>
          <cell r="O41">
            <v>12.161290322580644</v>
          </cell>
          <cell r="P41">
            <v>13.533333333333331</v>
          </cell>
          <cell r="Q41">
            <v>13.7741935483871</v>
          </cell>
          <cell r="R41">
            <v>12.833333333333334</v>
          </cell>
          <cell r="S41">
            <v>12.741935483870968</v>
          </cell>
          <cell r="T41">
            <v>13.129032258064514</v>
          </cell>
          <cell r="U41">
            <v>13.482758620689657</v>
          </cell>
          <cell r="V41">
            <v>13.483870967741936</v>
          </cell>
          <cell r="W41">
            <v>13.9</v>
          </cell>
          <cell r="X41">
            <v>11.548387096774194</v>
          </cell>
          <cell r="Y41">
            <v>5.9</v>
          </cell>
          <cell r="Z41">
            <v>8.5483870967741922</v>
          </cell>
          <cell r="AA41">
            <v>1.5806451612903225</v>
          </cell>
        </row>
        <row r="42">
          <cell r="A42" t="str">
            <v>Old Colony Y/NewBedford/106 bullard</v>
          </cell>
          <cell r="X42">
            <v>1.967741935483871</v>
          </cell>
          <cell r="Y42">
            <v>7.8</v>
          </cell>
          <cell r="Z42">
            <v>4.419354838709677</v>
          </cell>
          <cell r="AA42">
            <v>8.7741935483870979</v>
          </cell>
          <cell r="AB42">
            <v>12.6</v>
          </cell>
          <cell r="AC42">
            <v>12.193548387096776</v>
          </cell>
          <cell r="AD42">
            <v>12.6</v>
          </cell>
          <cell r="AE42">
            <v>10.74193548387097</v>
          </cell>
          <cell r="AF42">
            <v>12.612903225806452</v>
          </cell>
          <cell r="AG42">
            <v>12.642857142857144</v>
          </cell>
          <cell r="AH42">
            <v>12.580645161290324</v>
          </cell>
          <cell r="AI42">
            <v>13.366666666666667</v>
          </cell>
          <cell r="AJ42">
            <v>13.677419354838708</v>
          </cell>
          <cell r="AK42">
            <v>14.866666666666665</v>
          </cell>
          <cell r="AL42">
            <v>13.354838709677418</v>
          </cell>
          <cell r="AM42">
            <v>13.322580645161292</v>
          </cell>
          <cell r="AN42">
            <v>13.3</v>
          </cell>
          <cell r="AO42">
            <v>13.290322580645158</v>
          </cell>
          <cell r="AP42">
            <v>12.066666666666668</v>
          </cell>
          <cell r="AQ42">
            <v>11.161290322580646</v>
          </cell>
          <cell r="AR42">
            <v>12.741935483870968</v>
          </cell>
          <cell r="AS42">
            <v>12.892857142857144</v>
          </cell>
          <cell r="AT42">
            <v>13.06451612903226</v>
          </cell>
          <cell r="AU42">
            <v>13.533333333333331</v>
          </cell>
          <cell r="AV42">
            <v>13.451612903225808</v>
          </cell>
          <cell r="AW42">
            <v>11.5</v>
          </cell>
        </row>
        <row r="43">
          <cell r="A43" t="str">
            <v>RFK / Lancaster / 220 Old Common</v>
          </cell>
          <cell r="C43">
            <v>5.064516129032258</v>
          </cell>
          <cell r="D43">
            <v>10</v>
          </cell>
          <cell r="E43">
            <v>9.9677419354838719</v>
          </cell>
          <cell r="F43">
            <v>9.4</v>
          </cell>
          <cell r="G43">
            <v>9.258064516129032</v>
          </cell>
          <cell r="H43">
            <v>9.9032258064516157</v>
          </cell>
          <cell r="I43">
            <v>11.785714285714286</v>
          </cell>
          <cell r="J43">
            <v>10.193548387096774</v>
          </cell>
          <cell r="K43">
            <v>11.433333333333334</v>
          </cell>
          <cell r="L43">
            <v>13.516129032258064</v>
          </cell>
          <cell r="M43">
            <v>13.633333333333335</v>
          </cell>
          <cell r="N43">
            <v>13.870967741935484</v>
          </cell>
          <cell r="O43">
            <v>12.516129032258064</v>
          </cell>
          <cell r="P43">
            <v>11.6</v>
          </cell>
          <cell r="Q43">
            <v>12.064516129032258</v>
          </cell>
          <cell r="R43">
            <v>13.1</v>
          </cell>
          <cell r="S43">
            <v>14.806451612903226</v>
          </cell>
          <cell r="T43">
            <v>14.096774193548388</v>
          </cell>
          <cell r="U43">
            <v>14.413793103448274</v>
          </cell>
          <cell r="V43">
            <v>14.129032258064518</v>
          </cell>
          <cell r="W43">
            <v>14.466666666666667</v>
          </cell>
          <cell r="X43">
            <v>14.70967741935484</v>
          </cell>
          <cell r="Y43">
            <v>14.666666666666668</v>
          </cell>
          <cell r="Z43">
            <v>14.67741935483871</v>
          </cell>
          <cell r="AA43">
            <v>13.935483870967742</v>
          </cell>
          <cell r="AB43">
            <v>13.633333333333333</v>
          </cell>
          <cell r="AC43">
            <v>13.387096774193548</v>
          </cell>
          <cell r="AD43">
            <v>11.433333333333334</v>
          </cell>
          <cell r="AE43">
            <v>10.32258064516129</v>
          </cell>
          <cell r="AF43">
            <v>13.516129032258064</v>
          </cell>
          <cell r="AG43">
            <v>12.714285714285714</v>
          </cell>
          <cell r="AH43">
            <v>10.645161290322582</v>
          </cell>
          <cell r="AI43">
            <v>12.3</v>
          </cell>
          <cell r="AJ43">
            <v>13.064516129032256</v>
          </cell>
          <cell r="AK43">
            <v>14</v>
          </cell>
          <cell r="AL43">
            <v>13.580645161290322</v>
          </cell>
          <cell r="AM43">
            <v>12.483870967741936</v>
          </cell>
          <cell r="AN43">
            <v>10.433333333333335</v>
          </cell>
          <cell r="AO43">
            <v>12.419354838709678</v>
          </cell>
          <cell r="AP43">
            <v>11.3</v>
          </cell>
          <cell r="AQ43">
            <v>10.774193548387096</v>
          </cell>
          <cell r="AR43">
            <v>10.774193548387096</v>
          </cell>
          <cell r="AS43">
            <v>11.107142857142858</v>
          </cell>
          <cell r="AT43">
            <v>12.741935483870968</v>
          </cell>
          <cell r="AU43">
            <v>14.166666666666666</v>
          </cell>
          <cell r="AV43">
            <v>13.129032258064518</v>
          </cell>
          <cell r="AW43">
            <v>13.2</v>
          </cell>
        </row>
        <row r="44">
          <cell r="A44" t="str">
            <v>RFK / S.Yarmouth / 137 Run Pond</v>
          </cell>
          <cell r="B44">
            <v>9.612903225806452</v>
          </cell>
          <cell r="C44">
            <v>11.612903225806452</v>
          </cell>
          <cell r="D44">
            <v>10.466666666666667</v>
          </cell>
          <cell r="E44">
            <v>10.451612903225804</v>
          </cell>
          <cell r="F44">
            <v>11.533333333333335</v>
          </cell>
          <cell r="G44">
            <v>11.322580645161288</v>
          </cell>
          <cell r="H44">
            <v>9.1935483870967758</v>
          </cell>
          <cell r="I44">
            <v>10.392857142857142</v>
          </cell>
          <cell r="J44">
            <v>11.774193548387098</v>
          </cell>
          <cell r="K44">
            <v>11.566666666666666</v>
          </cell>
          <cell r="L44">
            <v>11.387096774193548</v>
          </cell>
          <cell r="M44">
            <v>11.833333333333332</v>
          </cell>
          <cell r="N44">
            <v>9.387096774193548</v>
          </cell>
          <cell r="O44">
            <v>9.5483870967741939</v>
          </cell>
          <cell r="P44">
            <v>10.266666666666666</v>
          </cell>
          <cell r="Q44">
            <v>10.29032258064516</v>
          </cell>
          <cell r="R44">
            <v>11.666666666666666</v>
          </cell>
          <cell r="S44">
            <v>10.967741935483874</v>
          </cell>
          <cell r="T44">
            <v>11.516129032258064</v>
          </cell>
          <cell r="U44">
            <v>11.310344827586206</v>
          </cell>
          <cell r="V44">
            <v>10.419354838709678</v>
          </cell>
          <cell r="W44">
            <v>9.8333333333333321</v>
          </cell>
          <cell r="X44">
            <v>11.806451612903226</v>
          </cell>
          <cell r="Y44">
            <v>11.833333333333332</v>
          </cell>
          <cell r="Z44">
            <v>11.774193548387096</v>
          </cell>
          <cell r="AA44">
            <v>11.032258064516128</v>
          </cell>
          <cell r="AB44">
            <v>11.7</v>
          </cell>
          <cell r="AC44">
            <v>11.580645161290322</v>
          </cell>
          <cell r="AD44">
            <v>11.666666666666666</v>
          </cell>
          <cell r="AE44">
            <v>11.67741935483871</v>
          </cell>
          <cell r="AF44">
            <v>11.258064516129034</v>
          </cell>
          <cell r="AG44">
            <v>11.25</v>
          </cell>
          <cell r="AH44">
            <v>11.806451612903228</v>
          </cell>
          <cell r="AI44">
            <v>11.366666666666669</v>
          </cell>
          <cell r="AJ44">
            <v>11.161290322580646</v>
          </cell>
          <cell r="AK44">
            <v>11.066666666666668</v>
          </cell>
          <cell r="AL44">
            <v>11</v>
          </cell>
          <cell r="AM44">
            <v>12</v>
          </cell>
          <cell r="AN44">
            <v>11.266666666666667</v>
          </cell>
          <cell r="AO44">
            <v>11.806451612903226</v>
          </cell>
          <cell r="AP44">
            <v>11.966666666666667</v>
          </cell>
          <cell r="AQ44">
            <v>11.161290322580644</v>
          </cell>
          <cell r="AR44">
            <v>11.161290322580644</v>
          </cell>
          <cell r="AS44">
            <v>11.357142857142858</v>
          </cell>
          <cell r="AT44">
            <v>11.838709677419354</v>
          </cell>
          <cell r="AU44">
            <v>11.733333333333333</v>
          </cell>
          <cell r="AV44">
            <v>11.096774193548386</v>
          </cell>
          <cell r="AW44">
            <v>10.366666666666667</v>
          </cell>
        </row>
        <row r="45">
          <cell r="A45" t="str">
            <v>SPIN / Lynn / 50 Newhall Street</v>
          </cell>
          <cell r="D45">
            <v>4.5</v>
          </cell>
          <cell r="E45">
            <v>10.064516129032256</v>
          </cell>
          <cell r="F45">
            <v>10.5</v>
          </cell>
          <cell r="G45">
            <v>8.2258064516129039</v>
          </cell>
          <cell r="H45">
            <v>5.354838709677419</v>
          </cell>
          <cell r="I45">
            <v>1.3214285714285712</v>
          </cell>
          <cell r="J45">
            <v>8</v>
          </cell>
          <cell r="K45">
            <v>10.433333333333332</v>
          </cell>
          <cell r="L45">
            <v>7.8709677419354822</v>
          </cell>
          <cell r="M45">
            <v>8.2333333333333343</v>
          </cell>
          <cell r="N45">
            <v>10.064516129032258</v>
          </cell>
          <cell r="O45">
            <v>8.129032258064516</v>
          </cell>
          <cell r="P45">
            <v>6.333333333333333</v>
          </cell>
          <cell r="Q45">
            <v>9.2258064516129021</v>
          </cell>
          <cell r="R45">
            <v>9</v>
          </cell>
          <cell r="S45">
            <v>8</v>
          </cell>
          <cell r="T45">
            <v>8.9677419354838737</v>
          </cell>
          <cell r="U45">
            <v>6.5862068965517251</v>
          </cell>
          <cell r="V45">
            <v>9.193548387096774</v>
          </cell>
          <cell r="W45">
            <v>9.5666666666666647</v>
          </cell>
          <cell r="X45">
            <v>9.0322580645161263</v>
          </cell>
          <cell r="Y45">
            <v>10.5</v>
          </cell>
          <cell r="Z45">
            <v>11.225806451612904</v>
          </cell>
          <cell r="AA45">
            <v>9.1935483870967758</v>
          </cell>
          <cell r="AB45">
            <v>8.0333333333333332</v>
          </cell>
          <cell r="AC45">
            <v>8.9677419354838701</v>
          </cell>
          <cell r="AD45">
            <v>9.8000000000000007</v>
          </cell>
          <cell r="AE45">
            <v>9.67741935483871</v>
          </cell>
          <cell r="AF45">
            <v>9.4516129032258043</v>
          </cell>
          <cell r="AG45">
            <v>7.4285714285714297</v>
          </cell>
          <cell r="AH45">
            <v>9.612903225806452</v>
          </cell>
          <cell r="AI45">
            <v>9.6</v>
          </cell>
          <cell r="AJ45">
            <v>8.5806451612903221</v>
          </cell>
          <cell r="AK45">
            <v>11.433333333333334</v>
          </cell>
          <cell r="AL45">
            <v>8.5161290322580641</v>
          </cell>
          <cell r="AM45">
            <v>8.5806451612903238</v>
          </cell>
          <cell r="AN45">
            <v>5.9666666666666668</v>
          </cell>
          <cell r="AO45">
            <v>7.5161290322580632</v>
          </cell>
          <cell r="AP45">
            <v>11.06666666666667</v>
          </cell>
          <cell r="AQ45">
            <v>9.7096774193548381</v>
          </cell>
          <cell r="AR45">
            <v>8.5483870967741939</v>
          </cell>
          <cell r="AS45">
            <v>9.2857142857142865</v>
          </cell>
          <cell r="AT45">
            <v>8.3548387096774182</v>
          </cell>
          <cell r="AU45">
            <v>10.5</v>
          </cell>
          <cell r="AV45">
            <v>9.2258064516129039</v>
          </cell>
          <cell r="AW45">
            <v>10.1</v>
          </cell>
        </row>
        <row r="46">
          <cell r="A46" t="str">
            <v>St Vincent's/FallRiver/2425Highland</v>
          </cell>
          <cell r="D46">
            <v>1.4333333333333331</v>
          </cell>
          <cell r="E46">
            <v>4.5483870967741939</v>
          </cell>
          <cell r="F46">
            <v>8.9333333333333336</v>
          </cell>
          <cell r="G46">
            <v>7.7741935483870961</v>
          </cell>
          <cell r="H46">
            <v>6.225806451612903</v>
          </cell>
          <cell r="I46">
            <v>6.4285714285714288</v>
          </cell>
          <cell r="J46">
            <v>6.935483870967742</v>
          </cell>
          <cell r="K46">
            <v>7.8</v>
          </cell>
          <cell r="L46">
            <v>7.193548387096774</v>
          </cell>
          <cell r="M46">
            <v>6.8333333333333339</v>
          </cell>
          <cell r="N46">
            <v>7.258064516129032</v>
          </cell>
          <cell r="O46">
            <v>7.935483870967742</v>
          </cell>
          <cell r="P46">
            <v>7.8</v>
          </cell>
          <cell r="Q46">
            <v>9</v>
          </cell>
          <cell r="R46">
            <v>8.9333333333333336</v>
          </cell>
          <cell r="S46">
            <v>7.064516129032258</v>
          </cell>
          <cell r="T46">
            <v>6.7419354838709671</v>
          </cell>
          <cell r="U46">
            <v>8.206896551724137</v>
          </cell>
          <cell r="V46">
            <v>8.935483870967742</v>
          </cell>
          <cell r="W46">
            <v>8.6333333333333329</v>
          </cell>
          <cell r="X46">
            <v>6.7741935483870961</v>
          </cell>
          <cell r="Y46">
            <v>6.9333333333333336</v>
          </cell>
          <cell r="Z46">
            <v>8.4838709677419359</v>
          </cell>
          <cell r="AA46">
            <v>8.2903225806451619</v>
          </cell>
          <cell r="AB46">
            <v>6.666666666666667</v>
          </cell>
          <cell r="AC46">
            <v>6.5161290322580641</v>
          </cell>
          <cell r="AD46">
            <v>8.1333333333333329</v>
          </cell>
          <cell r="AE46">
            <v>9.0645161290322598</v>
          </cell>
          <cell r="AF46">
            <v>7.4838709677419351</v>
          </cell>
          <cell r="AG46">
            <v>8.1071428571428577</v>
          </cell>
          <cell r="AH46">
            <v>8.935483870967742</v>
          </cell>
          <cell r="AI46">
            <v>8.9666666666666668</v>
          </cell>
          <cell r="AJ46">
            <v>8.5806451612903203</v>
          </cell>
          <cell r="AK46">
            <v>8.9</v>
          </cell>
          <cell r="AL46">
            <v>8.612903225806452</v>
          </cell>
          <cell r="AM46">
            <v>7.67741935483871</v>
          </cell>
          <cell r="AN46">
            <v>5.2</v>
          </cell>
          <cell r="AO46">
            <v>3.645161290322581</v>
          </cell>
          <cell r="AP46">
            <v>7.333333333333333</v>
          </cell>
          <cell r="AQ46">
            <v>8.3548387096774182</v>
          </cell>
          <cell r="AR46">
            <v>8.8709677419354822</v>
          </cell>
          <cell r="AS46">
            <v>6.5</v>
          </cell>
          <cell r="AT46">
            <v>7.1935483870967731</v>
          </cell>
          <cell r="AU46">
            <v>7.1333333333333337</v>
          </cell>
          <cell r="AV46">
            <v>8.935483870967742</v>
          </cell>
          <cell r="AW46">
            <v>8.9333333333333336</v>
          </cell>
        </row>
        <row r="47">
          <cell r="A47" t="str">
            <v>TeamCoord / Bradford / 4 S. Kimball</v>
          </cell>
          <cell r="D47">
            <v>1.9333333333333331</v>
          </cell>
          <cell r="E47">
            <v>5.6129032258064511</v>
          </cell>
          <cell r="F47">
            <v>8.9</v>
          </cell>
          <cell r="G47">
            <v>8.387096774193548</v>
          </cell>
          <cell r="H47">
            <v>8.4516129032258078</v>
          </cell>
          <cell r="I47">
            <v>8.8928571428571441</v>
          </cell>
          <cell r="J47">
            <v>9.4193548387096762</v>
          </cell>
          <cell r="K47">
            <v>9.1666666666666661</v>
          </cell>
          <cell r="L47">
            <v>9.4838709677419342</v>
          </cell>
          <cell r="M47">
            <v>8.9666666666666668</v>
          </cell>
          <cell r="N47">
            <v>5.8064516129032251</v>
          </cell>
          <cell r="O47">
            <v>5.064516129032258</v>
          </cell>
          <cell r="P47">
            <v>4.1333333333333329</v>
          </cell>
          <cell r="Q47">
            <v>5.419354838709677</v>
          </cell>
          <cell r="R47">
            <v>5.5</v>
          </cell>
          <cell r="S47">
            <v>4.7096774193548381</v>
          </cell>
          <cell r="T47">
            <v>5.354838709677419</v>
          </cell>
          <cell r="U47">
            <v>5.4482758620689653</v>
          </cell>
          <cell r="V47">
            <v>3.67741935483871</v>
          </cell>
          <cell r="W47">
            <v>3.9333333333333327</v>
          </cell>
          <cell r="X47">
            <v>4.064516129032258</v>
          </cell>
          <cell r="Y47">
            <v>3.4</v>
          </cell>
          <cell r="Z47">
            <v>5.32258064516129</v>
          </cell>
          <cell r="AA47">
            <v>4.258064516129032</v>
          </cell>
          <cell r="AB47">
            <v>3.1</v>
          </cell>
          <cell r="AC47">
            <v>5.096774193548387</v>
          </cell>
          <cell r="AD47">
            <v>5.0333333333333332</v>
          </cell>
          <cell r="AE47">
            <v>4.064516129032258</v>
          </cell>
          <cell r="AF47">
            <v>5.5161290322580641</v>
          </cell>
          <cell r="AG47">
            <v>4.6071428571428577</v>
          </cell>
          <cell r="AH47">
            <v>2.193548387096774</v>
          </cell>
          <cell r="AI47">
            <v>3.7</v>
          </cell>
          <cell r="AJ47">
            <v>5.7419354838709671</v>
          </cell>
          <cell r="AK47">
            <v>5.3</v>
          </cell>
          <cell r="AL47">
            <v>3.8064516129032255</v>
          </cell>
          <cell r="AM47">
            <v>3.193548387096774</v>
          </cell>
          <cell r="AN47">
            <v>3.7666666666666666</v>
          </cell>
          <cell r="AO47">
            <v>4.32258064516129</v>
          </cell>
          <cell r="AP47">
            <v>2.6666666666666674</v>
          </cell>
          <cell r="AQ47">
            <v>3.354838709677419</v>
          </cell>
          <cell r="AR47">
            <v>4</v>
          </cell>
          <cell r="AS47">
            <v>4</v>
          </cell>
          <cell r="AT47">
            <v>4.4838709677419359</v>
          </cell>
          <cell r="AU47">
            <v>5.2333333333333325</v>
          </cell>
          <cell r="AV47">
            <v>5.741935483870968</v>
          </cell>
          <cell r="AW47">
            <v>4.5666666666666664</v>
          </cell>
        </row>
        <row r="48">
          <cell r="A48" t="str">
            <v>TeamCoord / Haverhill / 20NewcombSt</v>
          </cell>
          <cell r="D48">
            <v>3.3333333333333335</v>
          </cell>
          <cell r="E48">
            <v>4.258064516129032</v>
          </cell>
          <cell r="F48">
            <v>1.3</v>
          </cell>
          <cell r="K48">
            <v>6.6666666666666666E-2</v>
          </cell>
          <cell r="L48">
            <v>1.161290322580645</v>
          </cell>
          <cell r="M48">
            <v>1.9666666666666668</v>
          </cell>
          <cell r="N48">
            <v>5.4838709677419359</v>
          </cell>
          <cell r="O48">
            <v>1.2580645161290323</v>
          </cell>
          <cell r="P48">
            <v>3.333333333333333</v>
          </cell>
          <cell r="Q48">
            <v>3.903225806451613</v>
          </cell>
          <cell r="R48">
            <v>5.2</v>
          </cell>
          <cell r="S48">
            <v>5.064516129032258</v>
          </cell>
          <cell r="T48">
            <v>5.064516129032258</v>
          </cell>
          <cell r="U48">
            <v>5.931034482758621</v>
          </cell>
          <cell r="V48">
            <v>4.6774193548387091</v>
          </cell>
          <cell r="W48">
            <v>5.5</v>
          </cell>
          <cell r="X48">
            <v>5.3870967741935489</v>
          </cell>
          <cell r="Y48">
            <v>4.7</v>
          </cell>
          <cell r="Z48">
            <v>3.838709677419355</v>
          </cell>
          <cell r="AA48">
            <v>3.8064516129032251</v>
          </cell>
          <cell r="AB48">
            <v>5.9</v>
          </cell>
          <cell r="AC48">
            <v>5.838709677419355</v>
          </cell>
          <cell r="AD48">
            <v>4.2333333333333334</v>
          </cell>
          <cell r="AE48">
            <v>5.290322580645161</v>
          </cell>
          <cell r="AF48">
            <v>5.4838709677419351</v>
          </cell>
          <cell r="AG48">
            <v>2.3928571428571428</v>
          </cell>
          <cell r="AH48">
            <v>2.645161290322581</v>
          </cell>
          <cell r="AI48">
            <v>3.9666666666666663</v>
          </cell>
          <cell r="AJ48">
            <v>3.4838709677419355</v>
          </cell>
          <cell r="AK48">
            <v>1.3666666666666667</v>
          </cell>
          <cell r="AL48">
            <v>2.7419354838709671</v>
          </cell>
          <cell r="AM48">
            <v>4.8709677419354831</v>
          </cell>
          <cell r="AN48">
            <v>3.6333333333333333</v>
          </cell>
          <cell r="AO48">
            <v>5.129032258064516</v>
          </cell>
          <cell r="AP48">
            <v>4.5333333333333332</v>
          </cell>
          <cell r="AQ48">
            <v>4.032258064516129</v>
          </cell>
          <cell r="AR48">
            <v>5.32258064516129</v>
          </cell>
          <cell r="AS48">
            <v>5.2142857142857144</v>
          </cell>
          <cell r="AT48">
            <v>3.967741935483871</v>
          </cell>
          <cell r="AU48">
            <v>2.2999999999999998</v>
          </cell>
          <cell r="AV48">
            <v>5.032258064516129</v>
          </cell>
          <cell r="AW48">
            <v>3.4</v>
          </cell>
        </row>
        <row r="49">
          <cell r="A49" t="str">
            <v>TeamCoord/Wilmington/82HighSt</v>
          </cell>
          <cell r="D49">
            <v>1.8333333333333335</v>
          </cell>
          <cell r="E49">
            <v>4.741935483870968</v>
          </cell>
          <cell r="F49">
            <v>2.9333333333333336</v>
          </cell>
          <cell r="G49">
            <v>4.064516129032258</v>
          </cell>
          <cell r="H49">
            <v>3.5483870967741931</v>
          </cell>
          <cell r="I49">
            <v>3.6428571428571428</v>
          </cell>
          <cell r="J49">
            <v>3.4516129032258069</v>
          </cell>
          <cell r="K49">
            <v>4.8666666666666663</v>
          </cell>
          <cell r="L49">
            <v>4.6129032258064511</v>
          </cell>
          <cell r="M49">
            <v>5.0333333333333332</v>
          </cell>
          <cell r="N49">
            <v>4.838709677419355</v>
          </cell>
          <cell r="O49">
            <v>4.806451612903226</v>
          </cell>
          <cell r="P49">
            <v>3.7</v>
          </cell>
          <cell r="Q49">
            <v>3.806451612903226</v>
          </cell>
          <cell r="R49">
            <v>3.1333333333333333</v>
          </cell>
          <cell r="S49">
            <v>4.096774193548387</v>
          </cell>
          <cell r="T49">
            <v>4.935483870967742</v>
          </cell>
          <cell r="U49">
            <v>4.7931034482758621</v>
          </cell>
          <cell r="V49">
            <v>4.4838709677419351</v>
          </cell>
          <cell r="W49">
            <v>3.3333333333333335</v>
          </cell>
          <cell r="X49">
            <v>3.32258064516129</v>
          </cell>
          <cell r="Y49">
            <v>4.666666666666667</v>
          </cell>
          <cell r="Z49">
            <v>4.4516129032258061</v>
          </cell>
          <cell r="AA49">
            <v>4.4193548387096779</v>
          </cell>
          <cell r="AB49">
            <v>2.833333333333333</v>
          </cell>
          <cell r="AC49">
            <v>4.096774193548387</v>
          </cell>
          <cell r="AD49">
            <v>4.8666666666666663</v>
          </cell>
          <cell r="AE49">
            <v>4.354838709677419</v>
          </cell>
          <cell r="AF49">
            <v>2.967741935483871</v>
          </cell>
          <cell r="AG49">
            <v>4.5714285714285712</v>
          </cell>
          <cell r="AH49">
            <v>3.967741935483871</v>
          </cell>
          <cell r="AI49">
            <v>3.9666666666666672</v>
          </cell>
          <cell r="AJ49">
            <v>4.612903225806452</v>
          </cell>
          <cell r="AK49">
            <v>4.7333333333333334</v>
          </cell>
          <cell r="AL49">
            <v>4.3870967741935472</v>
          </cell>
          <cell r="AM49">
            <v>4.290322580645161</v>
          </cell>
          <cell r="AN49">
            <v>4.8333333333333339</v>
          </cell>
          <cell r="AO49">
            <v>4.870967741935484</v>
          </cell>
          <cell r="AP49">
            <v>4.5666666666666664</v>
          </cell>
          <cell r="AQ49">
            <v>4.838709677419355</v>
          </cell>
          <cell r="AR49">
            <v>4.4838709677419351</v>
          </cell>
          <cell r="AS49">
            <v>4.9642857142857144</v>
          </cell>
          <cell r="AT49">
            <v>4.709677419354839</v>
          </cell>
          <cell r="AU49">
            <v>4.833333333333333</v>
          </cell>
          <cell r="AV49">
            <v>4.8064516129032251</v>
          </cell>
          <cell r="AW49">
            <v>4.3</v>
          </cell>
        </row>
        <row r="50">
          <cell r="A50" t="str">
            <v>TheHome for LW/Walpole/399Lincoln</v>
          </cell>
          <cell r="C50">
            <v>1.6774193548387095</v>
          </cell>
          <cell r="D50">
            <v>2.7333333333333329</v>
          </cell>
          <cell r="E50">
            <v>5.129032258064516</v>
          </cell>
          <cell r="F50">
            <v>4.0999999999999996</v>
          </cell>
          <cell r="G50">
            <v>3.6774193548387095</v>
          </cell>
          <cell r="H50">
            <v>3.9354838709677415</v>
          </cell>
          <cell r="I50">
            <v>4.7857142857142856</v>
          </cell>
          <cell r="J50">
            <v>2.612903225806452</v>
          </cell>
          <cell r="K50">
            <v>5.6333333333333329</v>
          </cell>
          <cell r="L50">
            <v>5.580645161290323</v>
          </cell>
          <cell r="M50">
            <v>6.0333333333333332</v>
          </cell>
          <cell r="N50">
            <v>2.8064516129032255</v>
          </cell>
          <cell r="O50">
            <v>5.193548387096774</v>
          </cell>
          <cell r="P50">
            <v>5.3</v>
          </cell>
          <cell r="Q50">
            <v>5.064516129032258</v>
          </cell>
          <cell r="R50">
            <v>6.9666666666666668</v>
          </cell>
          <cell r="S50">
            <v>5.5161290322580649</v>
          </cell>
          <cell r="T50">
            <v>6</v>
          </cell>
          <cell r="U50">
            <v>7.5172413793103452</v>
          </cell>
          <cell r="V50">
            <v>6.6451612903225801</v>
          </cell>
          <cell r="W50">
            <v>7.2666666666666675</v>
          </cell>
          <cell r="X50">
            <v>6.7096774193548381</v>
          </cell>
          <cell r="Y50">
            <v>7.1333333333333329</v>
          </cell>
          <cell r="Z50">
            <v>6.32258064516129</v>
          </cell>
          <cell r="AA50">
            <v>7.32258064516129</v>
          </cell>
          <cell r="AB50">
            <v>6.8666666666666654</v>
          </cell>
          <cell r="AC50">
            <v>6.387096774193548</v>
          </cell>
          <cell r="AD50">
            <v>7</v>
          </cell>
          <cell r="AE50">
            <v>6.2903225806451601</v>
          </cell>
          <cell r="AF50">
            <v>6.258064516129032</v>
          </cell>
          <cell r="AG50">
            <v>7.4285714285714288</v>
          </cell>
          <cell r="AH50">
            <v>7.806451612903226</v>
          </cell>
          <cell r="AI50">
            <v>7.2</v>
          </cell>
          <cell r="AJ50">
            <v>7.580645161290323</v>
          </cell>
          <cell r="AK50">
            <v>6.9</v>
          </cell>
          <cell r="AL50">
            <v>6.5806451612903221</v>
          </cell>
          <cell r="AM50">
            <v>6.1612903225806459</v>
          </cell>
          <cell r="AN50">
            <v>4.3333333333333321</v>
          </cell>
          <cell r="AO50">
            <v>6.5483870967741939</v>
          </cell>
          <cell r="AP50">
            <v>6.4666666666666668</v>
          </cell>
          <cell r="AQ50">
            <v>6.064516129032258</v>
          </cell>
          <cell r="AR50">
            <v>6.1290322580645151</v>
          </cell>
          <cell r="AS50">
            <v>6.7857142857142847</v>
          </cell>
          <cell r="AT50">
            <v>7.032258064516129</v>
          </cell>
          <cell r="AU50">
            <v>6.9</v>
          </cell>
          <cell r="AV50">
            <v>5.354838709677419</v>
          </cell>
          <cell r="AW50">
            <v>6.2333333333333334</v>
          </cell>
        </row>
        <row r="51">
          <cell r="A51" t="str">
            <v>Wayside/Framingham/1FredrickAbbotWy</v>
          </cell>
          <cell r="AI51">
            <v>1.5</v>
          </cell>
          <cell r="AJ51">
            <v>20.064516129032256</v>
          </cell>
          <cell r="AK51">
            <v>18.066666666666666</v>
          </cell>
          <cell r="AL51">
            <v>20.451612903225808</v>
          </cell>
          <cell r="AM51">
            <v>20.161290322580641</v>
          </cell>
          <cell r="AN51">
            <v>19.633333333333329</v>
          </cell>
          <cell r="AO51">
            <v>18.806451612903231</v>
          </cell>
          <cell r="AP51">
            <v>19.533333333333328</v>
          </cell>
          <cell r="AQ51">
            <v>19.419354838709683</v>
          </cell>
          <cell r="AR51">
            <v>17.419354838709676</v>
          </cell>
          <cell r="AS51">
            <v>19.178571428571431</v>
          </cell>
          <cell r="AT51">
            <v>20</v>
          </cell>
          <cell r="AU51">
            <v>19.866666666666667</v>
          </cell>
          <cell r="AV51">
            <v>19.870967741935484</v>
          </cell>
          <cell r="AW51">
            <v>20.5</v>
          </cell>
        </row>
        <row r="52">
          <cell r="A52" t="str">
            <v>Wayside/Framingham/85Edgell Rd</v>
          </cell>
          <cell r="E52">
            <v>2.258064516129032</v>
          </cell>
          <cell r="F52">
            <v>3.3333333333333335</v>
          </cell>
          <cell r="G52">
            <v>3.6774193548387095</v>
          </cell>
          <cell r="H52">
            <v>3.7741935483870965</v>
          </cell>
          <cell r="I52">
            <v>2.25</v>
          </cell>
          <cell r="J52">
            <v>3.774193548387097</v>
          </cell>
          <cell r="K52">
            <v>3.8333333333333335</v>
          </cell>
          <cell r="L52">
            <v>3.5161290322580645</v>
          </cell>
          <cell r="M52">
            <v>3.5333333333333337</v>
          </cell>
          <cell r="N52">
            <v>3.838709677419355</v>
          </cell>
          <cell r="O52">
            <v>4.0322580645161299</v>
          </cell>
          <cell r="P52">
            <v>3.9666666666666668</v>
          </cell>
          <cell r="Q52">
            <v>3.935483870967742</v>
          </cell>
          <cell r="R52">
            <v>3.7</v>
          </cell>
          <cell r="S52">
            <v>3.838709677419355</v>
          </cell>
          <cell r="T52">
            <v>3.967741935483871</v>
          </cell>
          <cell r="U52">
            <v>3.9655172413793105</v>
          </cell>
          <cell r="V52">
            <v>4</v>
          </cell>
          <cell r="W52">
            <v>4</v>
          </cell>
          <cell r="X52">
            <v>3.5161290322580645</v>
          </cell>
          <cell r="Y52">
            <v>4.6666666666666661</v>
          </cell>
          <cell r="Z52">
            <v>4.290322580645161</v>
          </cell>
          <cell r="AA52">
            <v>3.8387096774193541</v>
          </cell>
          <cell r="AB52">
            <v>4</v>
          </cell>
          <cell r="AC52">
            <v>2.7096774193548385</v>
          </cell>
          <cell r="AD52">
            <v>3.5666666666666664</v>
          </cell>
          <cell r="AE52">
            <v>3.4516129032258065</v>
          </cell>
          <cell r="AF52">
            <v>2.967741935483871</v>
          </cell>
          <cell r="AG52">
            <v>3.8928571428571428</v>
          </cell>
          <cell r="AH52">
            <v>3.935483870967742</v>
          </cell>
          <cell r="AI52">
            <v>3.6</v>
          </cell>
        </row>
        <row r="53">
          <cell r="A53" t="str">
            <v>Wayside/Framingham/98DennisonAve</v>
          </cell>
          <cell r="E53">
            <v>8.612903225806452</v>
          </cell>
          <cell r="F53">
            <v>6.9333333333333336</v>
          </cell>
          <cell r="G53">
            <v>5.612903225806452</v>
          </cell>
          <cell r="H53">
            <v>5.645161290322581</v>
          </cell>
          <cell r="I53">
            <v>8</v>
          </cell>
          <cell r="J53">
            <v>8.6129032258064537</v>
          </cell>
          <cell r="K53">
            <v>7.4333333333333345</v>
          </cell>
          <cell r="L53">
            <v>8.0967741935483879</v>
          </cell>
          <cell r="M53">
            <v>8.3333333333333339</v>
          </cell>
          <cell r="N53">
            <v>7.419354838709677</v>
          </cell>
          <cell r="O53">
            <v>7.935483870967742</v>
          </cell>
          <cell r="P53">
            <v>5.8666666666666663</v>
          </cell>
          <cell r="Q53">
            <v>7.161290322580645</v>
          </cell>
          <cell r="R53">
            <v>7.6666666666666661</v>
          </cell>
          <cell r="S53">
            <v>7.838709677419355</v>
          </cell>
          <cell r="T53">
            <v>8.3225806451612918</v>
          </cell>
          <cell r="U53">
            <v>8.3793103448275854</v>
          </cell>
          <cell r="V53">
            <v>7.354838709677419</v>
          </cell>
          <cell r="W53">
            <v>8.2333333333333343</v>
          </cell>
          <cell r="X53">
            <v>6.9677419354838701</v>
          </cell>
          <cell r="Y53">
            <v>8</v>
          </cell>
          <cell r="Z53">
            <v>8.193548387096774</v>
          </cell>
          <cell r="AA53">
            <v>7.193548387096774</v>
          </cell>
          <cell r="AB53">
            <v>7.6</v>
          </cell>
          <cell r="AC53">
            <v>7.0322580645161281</v>
          </cell>
          <cell r="AD53">
            <v>8.4</v>
          </cell>
          <cell r="AE53">
            <v>7.129032258064516</v>
          </cell>
          <cell r="AF53">
            <v>6.6129032258064511</v>
          </cell>
          <cell r="AG53">
            <v>8.25</v>
          </cell>
          <cell r="AH53">
            <v>8.1612903225806441</v>
          </cell>
          <cell r="AI53">
            <v>7.7</v>
          </cell>
        </row>
        <row r="54">
          <cell r="A54" t="str">
            <v>Wayside/Waltham/558WaverleyOaksRd</v>
          </cell>
          <cell r="E54">
            <v>5.354838709677419</v>
          </cell>
          <cell r="F54">
            <v>5.4333333333333336</v>
          </cell>
          <cell r="G54">
            <v>6.0967741935483861</v>
          </cell>
          <cell r="H54">
            <v>7.6774193548387082</v>
          </cell>
          <cell r="I54">
            <v>6.9285714285714288</v>
          </cell>
          <cell r="J54">
            <v>8.3548387096774182</v>
          </cell>
          <cell r="K54">
            <v>8.2333333333333325</v>
          </cell>
          <cell r="L54">
            <v>7.3870967741935489</v>
          </cell>
          <cell r="M54">
            <v>7.833333333333333</v>
          </cell>
          <cell r="N54">
            <v>7.161290322580645</v>
          </cell>
          <cell r="O54">
            <v>6.6451612903225801</v>
          </cell>
          <cell r="P54">
            <v>6.0333333333333332</v>
          </cell>
          <cell r="Q54">
            <v>7.8064516129032251</v>
          </cell>
          <cell r="R54">
            <v>6.5</v>
          </cell>
          <cell r="S54">
            <v>6.6774193548387109</v>
          </cell>
          <cell r="T54">
            <v>7.4838709677419359</v>
          </cell>
          <cell r="U54">
            <v>7.5862068965517251</v>
          </cell>
          <cell r="V54">
            <v>6.4838709677419351</v>
          </cell>
          <cell r="W54">
            <v>7.5333333333333332</v>
          </cell>
          <cell r="X54">
            <v>7.4838709677419359</v>
          </cell>
          <cell r="Y54">
            <v>6.7666666666666657</v>
          </cell>
          <cell r="Z54">
            <v>7.612903225806452</v>
          </cell>
          <cell r="AA54">
            <v>8.1290322580645178</v>
          </cell>
          <cell r="AB54">
            <v>8.8333333333333321</v>
          </cell>
          <cell r="AC54">
            <v>7.4516129032258069</v>
          </cell>
          <cell r="AD54">
            <v>5.5666666666666664</v>
          </cell>
          <cell r="AE54">
            <v>7</v>
          </cell>
          <cell r="AF54">
            <v>7.5483870967741922</v>
          </cell>
          <cell r="AG54">
            <v>7.1785714285714279</v>
          </cell>
          <cell r="AH54">
            <v>8.0322580645161281</v>
          </cell>
          <cell r="AI54">
            <v>5.6333333333333346</v>
          </cell>
        </row>
        <row r="55">
          <cell r="A55" t="str">
            <v>YOU / Boylston / 1 Elmwood Place</v>
          </cell>
          <cell r="B55">
            <v>7.9354838709677411</v>
          </cell>
          <cell r="C55">
            <v>8.4838709677419359</v>
          </cell>
          <cell r="D55">
            <v>8.8666666666666654</v>
          </cell>
          <cell r="E55">
            <v>8.4193548387096779</v>
          </cell>
          <cell r="F55">
            <v>7.5333333333333332</v>
          </cell>
          <cell r="G55">
            <v>7</v>
          </cell>
          <cell r="H55">
            <v>7.806451612903226</v>
          </cell>
          <cell r="I55">
            <v>7.75</v>
          </cell>
          <cell r="J55">
            <v>7</v>
          </cell>
          <cell r="K55">
            <v>8.3000000000000007</v>
          </cell>
          <cell r="L55">
            <v>8.3548387096774182</v>
          </cell>
          <cell r="M55">
            <v>8.8333333333333339</v>
          </cell>
          <cell r="N55">
            <v>8.935483870967742</v>
          </cell>
          <cell r="O55">
            <v>8.7096774193548381</v>
          </cell>
          <cell r="P55">
            <v>8.033333333333335</v>
          </cell>
          <cell r="Q55">
            <v>9</v>
          </cell>
          <cell r="R55">
            <v>8.1</v>
          </cell>
          <cell r="S55">
            <v>8.9677419354838719</v>
          </cell>
          <cell r="T55">
            <v>7.838709677419355</v>
          </cell>
          <cell r="U55">
            <v>9</v>
          </cell>
          <cell r="V55">
            <v>8.806451612903226</v>
          </cell>
          <cell r="W55">
            <v>8.9333333333333336</v>
          </cell>
          <cell r="X55">
            <v>9</v>
          </cell>
          <cell r="Y55">
            <v>7.9333333333333336</v>
          </cell>
          <cell r="Z55">
            <v>7.9032258064516121</v>
          </cell>
          <cell r="AA55">
            <v>6.8709677419354831</v>
          </cell>
          <cell r="AB55">
            <v>7.9333333333333336</v>
          </cell>
          <cell r="AC55">
            <v>7.4838709677419351</v>
          </cell>
          <cell r="AD55">
            <v>7.3666666666666663</v>
          </cell>
          <cell r="AE55">
            <v>7.6451612903225801</v>
          </cell>
          <cell r="AF55">
            <v>7.612903225806452</v>
          </cell>
          <cell r="AG55">
            <v>7.9285714285714288</v>
          </cell>
          <cell r="AH55">
            <v>7.67741935483871</v>
          </cell>
          <cell r="AI55">
            <v>8.1</v>
          </cell>
          <cell r="AJ55">
            <v>8.387096774193548</v>
          </cell>
          <cell r="AK55">
            <v>8.466666666666665</v>
          </cell>
          <cell r="AL55">
            <v>7.8387096774193541</v>
          </cell>
          <cell r="AM55">
            <v>8.1290322580645178</v>
          </cell>
          <cell r="AN55">
            <v>7.8666666666666671</v>
          </cell>
          <cell r="AO55">
            <v>8.4516129032258078</v>
          </cell>
          <cell r="AP55">
            <v>7.3666666666666654</v>
          </cell>
          <cell r="AQ55">
            <v>6.9677419354838701</v>
          </cell>
          <cell r="AR55">
            <v>6.967741935483871</v>
          </cell>
          <cell r="AS55">
            <v>8.5357142857142847</v>
          </cell>
          <cell r="AT55">
            <v>8.0967741935483861</v>
          </cell>
          <cell r="AU55">
            <v>7.2333333333333334</v>
          </cell>
          <cell r="AV55">
            <v>8.4516129032258078</v>
          </cell>
          <cell r="AW55">
            <v>7.3333333333333321</v>
          </cell>
        </row>
        <row r="56">
          <cell r="A56" t="str">
            <v>YOU / Worcester / 37 Boylston</v>
          </cell>
          <cell r="B56">
            <v>4.645161290322581</v>
          </cell>
          <cell r="C56">
            <v>5.5161290322580649</v>
          </cell>
          <cell r="D56">
            <v>5.9</v>
          </cell>
          <cell r="E56">
            <v>5.935483870967742</v>
          </cell>
          <cell r="F56">
            <v>5.7</v>
          </cell>
          <cell r="G56">
            <v>5.419354838709677</v>
          </cell>
          <cell r="H56">
            <v>6.387096774193548</v>
          </cell>
          <cell r="I56">
            <v>6.3214285714285712</v>
          </cell>
          <cell r="J56">
            <v>7.806451612903226</v>
          </cell>
          <cell r="K56">
            <v>6.5333333333333341</v>
          </cell>
          <cell r="L56">
            <v>6</v>
          </cell>
          <cell r="M56">
            <v>5.5333333333333332</v>
          </cell>
          <cell r="N56">
            <v>5.5483870967741939</v>
          </cell>
          <cell r="O56">
            <v>5.741935483870968</v>
          </cell>
          <cell r="P56">
            <v>5.7666666666666666</v>
          </cell>
          <cell r="Q56">
            <v>6</v>
          </cell>
          <cell r="R56">
            <v>6</v>
          </cell>
          <cell r="S56">
            <v>5.645161290322581</v>
          </cell>
          <cell r="T56">
            <v>5.5161290322580641</v>
          </cell>
          <cell r="U56">
            <v>5.6551724137931032</v>
          </cell>
          <cell r="V56">
            <v>5.419354838709677</v>
          </cell>
          <cell r="W56">
            <v>5.9666666666666668</v>
          </cell>
          <cell r="X56">
            <v>5.967741935483871</v>
          </cell>
          <cell r="Y56">
            <v>5.8333333333333339</v>
          </cell>
          <cell r="Z56">
            <v>5.5806451612903221</v>
          </cell>
          <cell r="AA56">
            <v>6.774193548387097</v>
          </cell>
          <cell r="AB56">
            <v>6.9666666666666668</v>
          </cell>
          <cell r="AC56">
            <v>5.387096774193548</v>
          </cell>
          <cell r="AD56">
            <v>5.5</v>
          </cell>
          <cell r="AE56">
            <v>5.32258064516129</v>
          </cell>
          <cell r="AF56">
            <v>7</v>
          </cell>
          <cell r="AG56">
            <v>6.7857142857142856</v>
          </cell>
          <cell r="AH56">
            <v>6.4516129032258069</v>
          </cell>
          <cell r="AI56">
            <v>5.166666666666667</v>
          </cell>
          <cell r="AJ56">
            <v>5.064516129032258</v>
          </cell>
          <cell r="AK56">
            <v>5.8</v>
          </cell>
          <cell r="AL56">
            <v>5.67741935483871</v>
          </cell>
          <cell r="AM56">
            <v>5.838709677419355</v>
          </cell>
          <cell r="AN56">
            <v>4.9333333333333336</v>
          </cell>
          <cell r="AO56">
            <v>5.67741935483871</v>
          </cell>
          <cell r="AP56">
            <v>5.7</v>
          </cell>
          <cell r="AQ56">
            <v>5.032258064516129</v>
          </cell>
          <cell r="AR56">
            <v>4.967741935483871</v>
          </cell>
          <cell r="AS56">
            <v>4.8571428571428577</v>
          </cell>
          <cell r="AT56">
            <v>4.935483870967742</v>
          </cell>
          <cell r="AU56">
            <v>4.0999999999999996</v>
          </cell>
          <cell r="AV56">
            <v>4.870967741935484</v>
          </cell>
          <cell r="AW56">
            <v>4.0333333333333332</v>
          </cell>
        </row>
        <row r="263">
          <cell r="C263" t="str">
            <v>Bay State CS / Plymouth / 475 State 1</v>
          </cell>
          <cell r="D263" t="str">
            <v>Brockton Area Office</v>
          </cell>
          <cell r="AA263">
            <v>6.4516129032258063E-2</v>
          </cell>
          <cell r="AB263">
            <v>1</v>
          </cell>
          <cell r="AC263">
            <v>6.4516129032258063E-2</v>
          </cell>
          <cell r="AG263">
            <v>0.46666666666666667</v>
          </cell>
          <cell r="AH263">
            <v>3.2258064516129031E-2</v>
          </cell>
          <cell r="AJ263">
            <v>0.6428571428571429</v>
          </cell>
          <cell r="AK263">
            <v>1.3870967741935485</v>
          </cell>
          <cell r="AL263">
            <v>0.43333333333333335</v>
          </cell>
          <cell r="AM263">
            <v>1.032258064516129</v>
          </cell>
          <cell r="AN263">
            <v>1.1000000000000001</v>
          </cell>
          <cell r="AO263">
            <v>1</v>
          </cell>
          <cell r="AP263">
            <v>0.41935483870967744</v>
          </cell>
          <cell r="AS263">
            <v>0.36666666666666664</v>
          </cell>
          <cell r="AU263">
            <v>0.77419354838709675</v>
          </cell>
          <cell r="AV263">
            <v>1</v>
          </cell>
          <cell r="AW263">
            <v>1</v>
          </cell>
          <cell r="AX263">
            <v>0.73333333333333328</v>
          </cell>
          <cell r="AY263">
            <v>1</v>
          </cell>
          <cell r="AZ263">
            <v>1</v>
          </cell>
        </row>
        <row r="264">
          <cell r="C264" t="str">
            <v>Bay State CS / Plymouth / 475 State 2</v>
          </cell>
          <cell r="D264" t="str">
            <v>Cape Cod Area Office</v>
          </cell>
          <cell r="AT264">
            <v>9.6774193548387094E-2</v>
          </cell>
          <cell r="AW264">
            <v>1.3870967741935485</v>
          </cell>
          <cell r="AX264">
            <v>1.0333333333333334</v>
          </cell>
          <cell r="AY264">
            <v>1</v>
          </cell>
          <cell r="AZ264">
            <v>0.13333333333333333</v>
          </cell>
        </row>
        <row r="265">
          <cell r="C265" t="str">
            <v>Bay State CS / Plymouth / 475 State 3</v>
          </cell>
          <cell r="D265" t="str">
            <v>Coastal Area Office</v>
          </cell>
          <cell r="Q265">
            <v>0.12903225806451613</v>
          </cell>
          <cell r="W265">
            <v>0.67741935483870963</v>
          </cell>
          <cell r="X265">
            <v>0.41379310344827591</v>
          </cell>
          <cell r="AD265">
            <v>6.4516129032258063E-2</v>
          </cell>
        </row>
        <row r="266">
          <cell r="C266" t="str">
            <v>Bay State CS / Plymouth / 475 State 4</v>
          </cell>
          <cell r="D266" t="str">
            <v>Fall River Area Office</v>
          </cell>
          <cell r="S266">
            <v>0.2</v>
          </cell>
          <cell r="T266">
            <v>0.35483870967741937</v>
          </cell>
          <cell r="AA266">
            <v>9.6774193548387094E-2</v>
          </cell>
          <cell r="AB266">
            <v>3.3333333333333333E-2</v>
          </cell>
          <cell r="AD266">
            <v>0.32258064516129031</v>
          </cell>
          <cell r="AX266">
            <v>0.43333333333333335</v>
          </cell>
          <cell r="AZ266">
            <v>0.2</v>
          </cell>
        </row>
        <row r="267">
          <cell r="C267" t="str">
            <v>Bay State CS / Plymouth / 475 State 5</v>
          </cell>
          <cell r="D267" t="str">
            <v>New Bedford Area Office</v>
          </cell>
          <cell r="AK267">
            <v>6.4516129032258063E-2</v>
          </cell>
          <cell r="AL267">
            <v>0.43333333333333329</v>
          </cell>
          <cell r="AN267">
            <v>0.16666666666666666</v>
          </cell>
          <cell r="AO267">
            <v>9.6774193548387094E-2</v>
          </cell>
          <cell r="AR267">
            <v>0.16129032258064516</v>
          </cell>
          <cell r="AT267">
            <v>0.967741935483871</v>
          </cell>
          <cell r="AU267">
            <v>1.2903225806451613</v>
          </cell>
          <cell r="AV267">
            <v>1.7857142857142856</v>
          </cell>
          <cell r="AX267">
            <v>6.6666666666666666E-2</v>
          </cell>
          <cell r="AY267">
            <v>0.74193548387096775</v>
          </cell>
          <cell r="AZ267">
            <v>1.0666666666666667</v>
          </cell>
        </row>
        <row r="268">
          <cell r="C268" t="str">
            <v>Bay State CS / Plymouth / 475 State 6</v>
          </cell>
          <cell r="D268" t="str">
            <v>Plymouth Area Office</v>
          </cell>
          <cell r="O268">
            <v>9.6774193548387094E-2</v>
          </cell>
          <cell r="P268">
            <v>5.7</v>
          </cell>
          <cell r="Q268">
            <v>8.5806451612903221</v>
          </cell>
          <cell r="R268">
            <v>8</v>
          </cell>
          <cell r="S268">
            <v>4.8333333333333321</v>
          </cell>
          <cell r="T268">
            <v>9.9354838709677402</v>
          </cell>
          <cell r="U268">
            <v>11.366666666666667</v>
          </cell>
          <cell r="V268">
            <v>10.61290322580645</v>
          </cell>
          <cell r="W268">
            <v>10.225806451612904</v>
          </cell>
          <cell r="X268">
            <v>8.4482758620689662</v>
          </cell>
          <cell r="Y268">
            <v>10.870967741935482</v>
          </cell>
          <cell r="Z268">
            <v>12.066666666666666</v>
          </cell>
          <cell r="AA268">
            <v>10</v>
          </cell>
          <cell r="AB268">
            <v>10.3</v>
          </cell>
          <cell r="AC268">
            <v>10.387096774193548</v>
          </cell>
          <cell r="AD268">
            <v>10.129032258064516</v>
          </cell>
          <cell r="AE268">
            <v>10.933333333333334</v>
          </cell>
          <cell r="AF268">
            <v>9.9677419354838701</v>
          </cell>
          <cell r="AG268">
            <v>9.0666666666666664</v>
          </cell>
          <cell r="AH268">
            <v>11.258064516129032</v>
          </cell>
          <cell r="AI268">
            <v>10.870967741935484</v>
          </cell>
          <cell r="AJ268">
            <v>7.7857142857142865</v>
          </cell>
          <cell r="AK268">
            <v>8.0322580645161281</v>
          </cell>
          <cell r="AL268">
            <v>9.9</v>
          </cell>
          <cell r="AM268">
            <v>7.806451612903226</v>
          </cell>
          <cell r="AN268">
            <v>8.2333333333333325</v>
          </cell>
          <cell r="AO268">
            <v>5.870967741935484</v>
          </cell>
          <cell r="AP268">
            <v>9.0645161290322598</v>
          </cell>
          <cell r="AQ268">
            <v>9.6999999999999993</v>
          </cell>
          <cell r="AR268">
            <v>9.935483870967742</v>
          </cell>
          <cell r="AS268">
            <v>8.4666666666666668</v>
          </cell>
          <cell r="AT268">
            <v>7.8387096774193541</v>
          </cell>
          <cell r="AU268">
            <v>6.8387096774193541</v>
          </cell>
          <cell r="AV268">
            <v>6.5357142857142856</v>
          </cell>
          <cell r="AW268">
            <v>4.161290322580645</v>
          </cell>
          <cell r="AX268">
            <v>4.8666666666666663</v>
          </cell>
          <cell r="AY268">
            <v>8.7096774193548381</v>
          </cell>
          <cell r="AZ268">
            <v>9.1</v>
          </cell>
        </row>
        <row r="269">
          <cell r="C269" t="str">
            <v>Bay State CS / Plymouth / 475 State 7</v>
          </cell>
          <cell r="D269" t="str">
            <v>Solutions for Living (PAS SE)</v>
          </cell>
          <cell r="AF269">
            <v>0.93548387096774188</v>
          </cell>
          <cell r="AG269">
            <v>0.5</v>
          </cell>
          <cell r="AN269">
            <v>0.23333333333333334</v>
          </cell>
          <cell r="AO269">
            <v>0.16129032258064516</v>
          </cell>
          <cell r="AX269">
            <v>0.2</v>
          </cell>
        </row>
        <row r="270">
          <cell r="C270" t="str">
            <v>Bay State CS / Plymouth / 475 State 8</v>
          </cell>
          <cell r="D270" t="str">
            <v>Taunton/Attleboro Area Office</v>
          </cell>
          <cell r="T270">
            <v>0.16129032258064516</v>
          </cell>
          <cell r="AA270">
            <v>9.6774193548387094E-2</v>
          </cell>
        </row>
        <row r="271">
          <cell r="C271" t="str">
            <v>Bay State CS / S.Weymouth/ 911 Main 1</v>
          </cell>
          <cell r="D271" t="str">
            <v>Arlington Area Office</v>
          </cell>
          <cell r="G271">
            <v>6.6666666666666666E-2</v>
          </cell>
          <cell r="H271">
            <v>9.6774193548387094E-2</v>
          </cell>
          <cell r="T271">
            <v>6.4516129032258063E-2</v>
          </cell>
          <cell r="U271">
            <v>0.96666666666666667</v>
          </cell>
          <cell r="V271">
            <v>0.32258064516129031</v>
          </cell>
          <cell r="X271">
            <v>3.4482758620689655E-2</v>
          </cell>
          <cell r="Y271">
            <v>6.4516129032258063E-2</v>
          </cell>
          <cell r="AB271">
            <v>3.3333333333333333E-2</v>
          </cell>
          <cell r="AP271">
            <v>0.12903225806451613</v>
          </cell>
        </row>
        <row r="272">
          <cell r="C272" t="str">
            <v>Bay State CS / S.Weymouth/ 911 Main 2</v>
          </cell>
          <cell r="D272" t="str">
            <v>Brockton Area Office</v>
          </cell>
          <cell r="AM272">
            <v>6.4516129032258063E-2</v>
          </cell>
          <cell r="AO272">
            <v>0.80645161290322576</v>
          </cell>
          <cell r="AP272">
            <v>0.70967741935483875</v>
          </cell>
          <cell r="AQ272">
            <v>0.9</v>
          </cell>
          <cell r="AU272">
            <v>3.2258064516129031E-2</v>
          </cell>
          <cell r="AV272">
            <v>0.42857142857142855</v>
          </cell>
          <cell r="AX272">
            <v>0.53333333333333333</v>
          </cell>
          <cell r="AY272">
            <v>0.41935483870967744</v>
          </cell>
        </row>
        <row r="273">
          <cell r="C273" t="str">
            <v>Bay State CS / S.Weymouth/ 911 Main 3</v>
          </cell>
          <cell r="D273" t="str">
            <v>Cambridge Area Office</v>
          </cell>
          <cell r="H273">
            <v>0.19354838709677419</v>
          </cell>
          <cell r="AY273">
            <v>0.67741935483870963</v>
          </cell>
          <cell r="AZ273">
            <v>0.3</v>
          </cell>
        </row>
        <row r="274">
          <cell r="C274" t="str">
            <v>Bay State CS / S.Weymouth/ 911 Main 4</v>
          </cell>
          <cell r="D274" t="str">
            <v>Cape Cod Area Office</v>
          </cell>
          <cell r="U274">
            <v>3.3333333333333333E-2</v>
          </cell>
        </row>
        <row r="275">
          <cell r="C275" t="str">
            <v>Bay State CS / S.Weymouth/ 911 Main 5</v>
          </cell>
          <cell r="D275" t="str">
            <v>Coastal Area Office</v>
          </cell>
          <cell r="G275">
            <v>5.7333333333333334</v>
          </cell>
          <cell r="H275">
            <v>5.7419354838709671</v>
          </cell>
          <cell r="I275">
            <v>8.2666666666666675</v>
          </cell>
          <cell r="J275">
            <v>7.6774193548387091</v>
          </cell>
          <cell r="K275">
            <v>7</v>
          </cell>
          <cell r="L275">
            <v>5.5</v>
          </cell>
          <cell r="M275">
            <v>7.4516129032258061</v>
          </cell>
          <cell r="N275">
            <v>8.6333333333333329</v>
          </cell>
          <cell r="O275">
            <v>7.67741935483871</v>
          </cell>
          <cell r="P275">
            <v>8.3333333333333321</v>
          </cell>
          <cell r="Q275">
            <v>7.9677419354838692</v>
          </cell>
          <cell r="R275">
            <v>8.258064516129032</v>
          </cell>
          <cell r="S275">
            <v>7.6</v>
          </cell>
          <cell r="T275">
            <v>7.9677419354838701</v>
          </cell>
          <cell r="U275">
            <v>7.8</v>
          </cell>
          <cell r="V275">
            <v>8.2903225806451601</v>
          </cell>
          <cell r="W275">
            <v>7.7741935483870961</v>
          </cell>
          <cell r="X275">
            <v>7.2758620689655169</v>
          </cell>
          <cell r="Y275">
            <v>7</v>
          </cell>
          <cell r="Z275">
            <v>7.6333333333333346</v>
          </cell>
          <cell r="AA275">
            <v>7.4516129032258052</v>
          </cell>
          <cell r="AB275">
            <v>7.6</v>
          </cell>
          <cell r="AC275">
            <v>7.612903225806452</v>
          </cell>
          <cell r="AD275">
            <v>5.064516129032258</v>
          </cell>
          <cell r="AE275">
            <v>5.6333333333333329</v>
          </cell>
          <cell r="AF275">
            <v>7.064516129032258</v>
          </cell>
          <cell r="AG275">
            <v>8.6999999999999993</v>
          </cell>
          <cell r="AH275">
            <v>7.935483870967742</v>
          </cell>
          <cell r="AI275">
            <v>7.6774193548387082</v>
          </cell>
          <cell r="AJ275">
            <v>6.5714285714285703</v>
          </cell>
          <cell r="AK275">
            <v>8</v>
          </cell>
          <cell r="AL275">
            <v>8.7333333333333325</v>
          </cell>
          <cell r="AM275">
            <v>5.225806451612903</v>
          </cell>
          <cell r="AN275">
            <v>8</v>
          </cell>
          <cell r="AO275">
            <v>5.4193548387096779</v>
          </cell>
          <cell r="AP275">
            <v>4.0645161290322571</v>
          </cell>
          <cell r="AQ275">
            <v>7.7</v>
          </cell>
          <cell r="AR275">
            <v>6.3548387096774182</v>
          </cell>
          <cell r="AS275">
            <v>6.3666666666666671</v>
          </cell>
          <cell r="AT275">
            <v>6.5483870967741939</v>
          </cell>
          <cell r="AU275">
            <v>5.1935483870967731</v>
          </cell>
          <cell r="AV275">
            <v>7.2857142857142865</v>
          </cell>
          <cell r="AW275">
            <v>7.5161290322580641</v>
          </cell>
          <cell r="AX275">
            <v>6.4</v>
          </cell>
          <cell r="AY275">
            <v>4.161290322580645</v>
          </cell>
          <cell r="AZ275">
            <v>7.4666666666666668</v>
          </cell>
        </row>
        <row r="276">
          <cell r="C276" t="str">
            <v>Bay State CS / S.Weymouth/ 911 Main 6</v>
          </cell>
          <cell r="D276" t="str">
            <v>Communities For People (Adop)</v>
          </cell>
          <cell r="AC276">
            <v>1</v>
          </cell>
          <cell r="AD276">
            <v>0.41935483870967744</v>
          </cell>
        </row>
        <row r="277">
          <cell r="C277" t="str">
            <v>Bay State CS / S.Weymouth/ 911 Main 7</v>
          </cell>
          <cell r="D277" t="str">
            <v>Dimock St. Area Office</v>
          </cell>
          <cell r="L277">
            <v>0.17857142857142855</v>
          </cell>
          <cell r="T277">
            <v>6.4516129032258063E-2</v>
          </cell>
        </row>
        <row r="278">
          <cell r="C278" t="str">
            <v>Bay State CS / S.Weymouth/ 911 Main 8</v>
          </cell>
          <cell r="D278" t="str">
            <v>Framingham Area Office</v>
          </cell>
          <cell r="G278">
            <v>0.16666666666666666</v>
          </cell>
          <cell r="AK278">
            <v>3.2258064516129031E-2</v>
          </cell>
          <cell r="AM278">
            <v>0.38709677419354838</v>
          </cell>
          <cell r="AN278">
            <v>6.6666666666666666E-2</v>
          </cell>
          <cell r="AP278">
            <v>0.25806451612903225</v>
          </cell>
          <cell r="AS278">
            <v>1.4666666666666668</v>
          </cell>
          <cell r="AT278">
            <v>0.32258064516129031</v>
          </cell>
        </row>
        <row r="279">
          <cell r="C279" t="str">
            <v>Bay State CS / S.Weymouth/ 911 Main 9</v>
          </cell>
          <cell r="D279" t="str">
            <v>Harbor Area Office</v>
          </cell>
          <cell r="AI279">
            <v>0.12903225806451613</v>
          </cell>
          <cell r="AO279">
            <v>9.6774193548387094E-2</v>
          </cell>
        </row>
        <row r="280">
          <cell r="C280" t="str">
            <v>Bay State CS / S.Weymouth/ 911 Main 10</v>
          </cell>
          <cell r="D280" t="str">
            <v>Hyde Park Area Office</v>
          </cell>
          <cell r="AL280">
            <v>0.13333333333333333</v>
          </cell>
        </row>
        <row r="281">
          <cell r="C281" t="str">
            <v>Bay State CS / S.Weymouth/ 911 Main 11</v>
          </cell>
          <cell r="D281" t="str">
            <v>Lynn Area Office</v>
          </cell>
          <cell r="AF281">
            <v>0.70967741935483875</v>
          </cell>
        </row>
        <row r="282">
          <cell r="C282" t="str">
            <v>Bay State CS / S.Weymouth/ 911 Main 12</v>
          </cell>
          <cell r="D282" t="str">
            <v>Malden Area Office</v>
          </cell>
          <cell r="H282">
            <v>3.2258064516129031E-2</v>
          </cell>
          <cell r="AK282">
            <v>6.4516129032258063E-2</v>
          </cell>
          <cell r="AM282">
            <v>9.6774193548387094E-2</v>
          </cell>
        </row>
        <row r="283">
          <cell r="C283" t="str">
            <v>Bay State CS / S.Weymouth/ 911 Main 13</v>
          </cell>
          <cell r="D283" t="str">
            <v>Plymouth Area Office</v>
          </cell>
          <cell r="K283">
            <v>0.45161290322580644</v>
          </cell>
          <cell r="L283">
            <v>1</v>
          </cell>
          <cell r="M283">
            <v>0.35483870967741937</v>
          </cell>
          <cell r="W283">
            <v>0.67741935483870963</v>
          </cell>
        </row>
        <row r="284">
          <cell r="C284" t="str">
            <v>Bay State CS / S.Weymouth/ 911 Main 14</v>
          </cell>
          <cell r="D284" t="str">
            <v>Worcester East Area Office</v>
          </cell>
          <cell r="AM284">
            <v>0.29032258064516131</v>
          </cell>
        </row>
        <row r="285">
          <cell r="C285" t="str">
            <v>Brandon/Natick/27Winter St 1</v>
          </cell>
          <cell r="D285" t="str">
            <v>Arlington Area Office</v>
          </cell>
          <cell r="G285">
            <v>0.43333333333333335</v>
          </cell>
          <cell r="H285">
            <v>0.64516129032258063</v>
          </cell>
          <cell r="I285">
            <v>0.6</v>
          </cell>
          <cell r="J285">
            <v>1</v>
          </cell>
          <cell r="K285">
            <v>1</v>
          </cell>
          <cell r="L285">
            <v>1.3214285714285714</v>
          </cell>
          <cell r="M285">
            <v>0.54838709677419351</v>
          </cell>
          <cell r="N285">
            <v>0.13333333333333333</v>
          </cell>
          <cell r="O285">
            <v>1</v>
          </cell>
          <cell r="P285">
            <v>1</v>
          </cell>
          <cell r="Q285">
            <v>1</v>
          </cell>
          <cell r="R285">
            <v>0.967741935483871</v>
          </cell>
          <cell r="S285">
            <v>1</v>
          </cell>
          <cell r="T285">
            <v>0.93548387096774188</v>
          </cell>
          <cell r="U285">
            <v>0.96666666666666667</v>
          </cell>
          <cell r="V285">
            <v>0.90322580645161288</v>
          </cell>
          <cell r="W285">
            <v>1</v>
          </cell>
          <cell r="X285">
            <v>1</v>
          </cell>
          <cell r="Y285">
            <v>0.22580645161290322</v>
          </cell>
          <cell r="Z285">
            <v>1.3</v>
          </cell>
          <cell r="AA285">
            <v>1.2258064516129032</v>
          </cell>
          <cell r="AB285">
            <v>0.93333333333333335</v>
          </cell>
          <cell r="AC285">
            <v>1</v>
          </cell>
          <cell r="AD285">
            <v>1</v>
          </cell>
          <cell r="AE285">
            <v>1</v>
          </cell>
          <cell r="AF285">
            <v>1.3225806451612903</v>
          </cell>
          <cell r="AG285">
            <v>1.9666666666666668</v>
          </cell>
          <cell r="AH285">
            <v>1.5806451612903225</v>
          </cell>
          <cell r="AI285">
            <v>0.87096774193548387</v>
          </cell>
          <cell r="AJ285">
            <v>1</v>
          </cell>
          <cell r="AK285">
            <v>0.83870967741935487</v>
          </cell>
          <cell r="AL285">
            <v>0.43333333333333335</v>
          </cell>
          <cell r="AM285">
            <v>0.77419354838709675</v>
          </cell>
          <cell r="AN285">
            <v>1.1000000000000001</v>
          </cell>
          <cell r="AO285">
            <v>1</v>
          </cell>
          <cell r="AP285">
            <v>1</v>
          </cell>
          <cell r="AQ285">
            <v>1</v>
          </cell>
          <cell r="AR285">
            <v>1</v>
          </cell>
          <cell r="AS285">
            <v>1.2</v>
          </cell>
          <cell r="AT285">
            <v>1.096774193548387</v>
          </cell>
          <cell r="AU285">
            <v>0.87096774193548387</v>
          </cell>
          <cell r="AV285">
            <v>0.7142857142857143</v>
          </cell>
          <cell r="AW285">
            <v>2.064516129032258</v>
          </cell>
          <cell r="AX285">
            <v>2</v>
          </cell>
          <cell r="AY285">
            <v>0.54838709677419351</v>
          </cell>
          <cell r="AZ285">
            <v>1</v>
          </cell>
        </row>
        <row r="286">
          <cell r="C286" t="str">
            <v>Brandon/Natick/27Winter St 2</v>
          </cell>
          <cell r="D286" t="str">
            <v>Cambridge Area Office</v>
          </cell>
          <cell r="G286">
            <v>0.6333333333333333</v>
          </cell>
          <cell r="H286">
            <v>1.096774193548387</v>
          </cell>
          <cell r="I286">
            <v>0.7</v>
          </cell>
          <cell r="J286">
            <v>1</v>
          </cell>
          <cell r="K286">
            <v>0.77419354838709675</v>
          </cell>
          <cell r="L286">
            <v>1</v>
          </cell>
          <cell r="M286">
            <v>0.96774193548387089</v>
          </cell>
          <cell r="N286">
            <v>1.1000000000000001</v>
          </cell>
          <cell r="O286">
            <v>0.80645161290322576</v>
          </cell>
          <cell r="P286">
            <v>1</v>
          </cell>
          <cell r="Q286">
            <v>1</v>
          </cell>
          <cell r="R286">
            <v>0.5161290322580645</v>
          </cell>
          <cell r="S286">
            <v>0.13333333333333333</v>
          </cell>
          <cell r="T286">
            <v>0.87096774193548387</v>
          </cell>
          <cell r="U286">
            <v>1</v>
          </cell>
          <cell r="V286">
            <v>1</v>
          </cell>
          <cell r="W286">
            <v>1</v>
          </cell>
          <cell r="X286">
            <v>0.7931034482758621</v>
          </cell>
          <cell r="Y286">
            <v>1</v>
          </cell>
          <cell r="Z286">
            <v>0.73333333333333328</v>
          </cell>
          <cell r="AB286">
            <v>0.6333333333333333</v>
          </cell>
          <cell r="AC286">
            <v>1</v>
          </cell>
          <cell r="AD286">
            <v>0.61290322580645162</v>
          </cell>
          <cell r="AF286">
            <v>0.74193548387096775</v>
          </cell>
          <cell r="AG286">
            <v>0.8666666666666667</v>
          </cell>
          <cell r="AH286">
            <v>1</v>
          </cell>
          <cell r="AI286">
            <v>0.80645161290322576</v>
          </cell>
          <cell r="AJ286">
            <v>0.89285714285714279</v>
          </cell>
          <cell r="AK286">
            <v>0.4838709677419355</v>
          </cell>
          <cell r="AL286">
            <v>0.93333333333333335</v>
          </cell>
          <cell r="AM286">
            <v>1</v>
          </cell>
          <cell r="AN286">
            <v>0.43333333333333335</v>
          </cell>
          <cell r="AO286">
            <v>0.90322580645161288</v>
          </cell>
          <cell r="AP286">
            <v>0.61290322580645162</v>
          </cell>
          <cell r="AQ286">
            <v>0.8</v>
          </cell>
          <cell r="AR286">
            <v>1</v>
          </cell>
          <cell r="AS286">
            <v>1</v>
          </cell>
          <cell r="AT286">
            <v>1</v>
          </cell>
          <cell r="AU286">
            <v>1</v>
          </cell>
          <cell r="AV286">
            <v>0.8214285714285714</v>
          </cell>
          <cell r="AW286">
            <v>0.74193548387096775</v>
          </cell>
          <cell r="AX286">
            <v>1</v>
          </cell>
          <cell r="AY286">
            <v>0.967741935483871</v>
          </cell>
          <cell r="AZ286">
            <v>1</v>
          </cell>
        </row>
        <row r="287">
          <cell r="C287" t="str">
            <v>Brandon/Natick/27Winter St 3</v>
          </cell>
          <cell r="D287" t="str">
            <v>Coastal Area Office</v>
          </cell>
          <cell r="AA287">
            <v>0.58064516129032262</v>
          </cell>
          <cell r="AB287">
            <v>1</v>
          </cell>
          <cell r="AC287">
            <v>0.967741935483871</v>
          </cell>
          <cell r="AL287">
            <v>0.46666666666666667</v>
          </cell>
          <cell r="AM287">
            <v>1</v>
          </cell>
          <cell r="AN287">
            <v>1</v>
          </cell>
          <cell r="AO287">
            <v>0.19354838709677419</v>
          </cell>
        </row>
        <row r="288">
          <cell r="C288" t="str">
            <v>Brandon/Natick/27Winter St 4</v>
          </cell>
          <cell r="D288" t="str">
            <v>Dimock St. Area Office</v>
          </cell>
          <cell r="K288">
            <v>0.77419354838709675</v>
          </cell>
          <cell r="L288">
            <v>0.75</v>
          </cell>
          <cell r="M288">
            <v>0.77419354838709675</v>
          </cell>
          <cell r="N288">
            <v>0.3</v>
          </cell>
          <cell r="V288">
            <v>0.4838709677419355</v>
          </cell>
          <cell r="W288">
            <v>1</v>
          </cell>
          <cell r="X288">
            <v>0.24137931034482757</v>
          </cell>
          <cell r="Y288">
            <v>1.129032258064516</v>
          </cell>
          <cell r="Z288">
            <v>1.2666666666666666</v>
          </cell>
          <cell r="AA288">
            <v>0.25806451612903225</v>
          </cell>
          <cell r="AH288">
            <v>0.41935483870967738</v>
          </cell>
          <cell r="AI288">
            <v>1</v>
          </cell>
          <cell r="AJ288">
            <v>3.5714285714285712E-2</v>
          </cell>
          <cell r="AK288">
            <v>0.29032258064516125</v>
          </cell>
          <cell r="AL288">
            <v>1</v>
          </cell>
          <cell r="AM288">
            <v>0.96774193548387089</v>
          </cell>
          <cell r="AN288">
            <v>0.66666666666666663</v>
          </cell>
          <cell r="AO288">
            <v>9.6774193548387094E-2</v>
          </cell>
          <cell r="AP288">
            <v>0.64516129032258063</v>
          </cell>
          <cell r="AS288">
            <v>0.6333333333333333</v>
          </cell>
          <cell r="AT288">
            <v>0.77419354838709675</v>
          </cell>
          <cell r="AV288">
            <v>0.21428571428571427</v>
          </cell>
          <cell r="AW288">
            <v>0.54838709677419351</v>
          </cell>
          <cell r="AZ288">
            <v>0.26666666666666666</v>
          </cell>
        </row>
        <row r="289">
          <cell r="C289" t="str">
            <v>Brandon/Natick/27Winter St 5</v>
          </cell>
          <cell r="D289" t="str">
            <v>Framingham Area Office</v>
          </cell>
          <cell r="G289">
            <v>0.83333333333333337</v>
          </cell>
          <cell r="H289">
            <v>1.032258064516129</v>
          </cell>
          <cell r="I289">
            <v>0.96666666666666667</v>
          </cell>
          <cell r="J289">
            <v>1.5806451612903225</v>
          </cell>
          <cell r="K289">
            <v>0.64516129032258074</v>
          </cell>
          <cell r="L289">
            <v>0.9642857142857143</v>
          </cell>
          <cell r="M289">
            <v>0.87096774193548399</v>
          </cell>
          <cell r="N289">
            <v>1.4333333333333333</v>
          </cell>
          <cell r="O289">
            <v>2</v>
          </cell>
          <cell r="P289">
            <v>2</v>
          </cell>
          <cell r="Q289">
            <v>1.2258064516129032</v>
          </cell>
          <cell r="R289">
            <v>0.70967741935483875</v>
          </cell>
          <cell r="S289">
            <v>1</v>
          </cell>
          <cell r="T289">
            <v>0.93548387096774188</v>
          </cell>
          <cell r="U289">
            <v>1.5666666666666667</v>
          </cell>
          <cell r="V289">
            <v>1.7741935483870965</v>
          </cell>
          <cell r="W289">
            <v>1.7741935483870968</v>
          </cell>
          <cell r="X289">
            <v>2</v>
          </cell>
          <cell r="Y289">
            <v>2.6129032258064515</v>
          </cell>
          <cell r="Z289">
            <v>1.5333333333333334</v>
          </cell>
          <cell r="AA289">
            <v>1.032258064516129</v>
          </cell>
          <cell r="AB289">
            <v>1</v>
          </cell>
          <cell r="AC289">
            <v>1.032258064516129</v>
          </cell>
          <cell r="AD289">
            <v>2.129032258064516</v>
          </cell>
          <cell r="AE289">
            <v>2</v>
          </cell>
          <cell r="AF289">
            <v>1.1935483870967742</v>
          </cell>
          <cell r="AG289">
            <v>1</v>
          </cell>
          <cell r="AH289">
            <v>1</v>
          </cell>
          <cell r="AI289">
            <v>1.5483870967741935</v>
          </cell>
          <cell r="AJ289">
            <v>1.8928571428571428</v>
          </cell>
          <cell r="AK289">
            <v>0.80645161290322587</v>
          </cell>
          <cell r="AL289">
            <v>1.2333333333333334</v>
          </cell>
          <cell r="AM289">
            <v>1</v>
          </cell>
          <cell r="AN289">
            <v>1</v>
          </cell>
          <cell r="AO289">
            <v>0.67741935483870974</v>
          </cell>
          <cell r="AP289">
            <v>1.935483870967742</v>
          </cell>
          <cell r="AQ289">
            <v>1.0666666666666667</v>
          </cell>
          <cell r="AR289">
            <v>1.5483870967741935</v>
          </cell>
          <cell r="AS289">
            <v>0.83333333333333326</v>
          </cell>
          <cell r="AT289">
            <v>0.58064516129032262</v>
          </cell>
          <cell r="AU289">
            <v>1</v>
          </cell>
          <cell r="AV289">
            <v>0.82142857142857129</v>
          </cell>
          <cell r="AW289">
            <v>1</v>
          </cell>
          <cell r="AX289">
            <v>1</v>
          </cell>
          <cell r="AY289">
            <v>1.709677419354839</v>
          </cell>
          <cell r="AZ289">
            <v>1.9</v>
          </cell>
        </row>
        <row r="290">
          <cell r="C290" t="str">
            <v>Brandon/Natick/27Winter St 6</v>
          </cell>
          <cell r="D290" t="str">
            <v>Harbor Area Office</v>
          </cell>
          <cell r="H290">
            <v>3.2258064516129031E-2</v>
          </cell>
          <cell r="I290">
            <v>1</v>
          </cell>
          <cell r="J290">
            <v>1.3548387096774193</v>
          </cell>
          <cell r="K290">
            <v>0.54838709677419351</v>
          </cell>
          <cell r="L290">
            <v>0.25</v>
          </cell>
          <cell r="M290">
            <v>1</v>
          </cell>
          <cell r="N290">
            <v>0.16666666666666666</v>
          </cell>
          <cell r="O290">
            <v>0.67741935483870974</v>
          </cell>
          <cell r="P290">
            <v>1.1000000000000001</v>
          </cell>
          <cell r="Q290">
            <v>0.80645161290322576</v>
          </cell>
          <cell r="R290">
            <v>0.35483870967741937</v>
          </cell>
          <cell r="S290">
            <v>1</v>
          </cell>
          <cell r="T290">
            <v>0.29032258064516125</v>
          </cell>
          <cell r="U290">
            <v>0.66666666666666663</v>
          </cell>
          <cell r="W290">
            <v>0.74193548387096775</v>
          </cell>
          <cell r="X290">
            <v>1.6206896551724137</v>
          </cell>
          <cell r="Y290">
            <v>0.87096774193548387</v>
          </cell>
          <cell r="AE290">
            <v>0.23333333333333334</v>
          </cell>
          <cell r="AF290">
            <v>1</v>
          </cell>
          <cell r="AG290">
            <v>0.2</v>
          </cell>
          <cell r="AH290">
            <v>6.4516129032258063E-2</v>
          </cell>
          <cell r="AI290">
            <v>1</v>
          </cell>
          <cell r="AJ290">
            <v>0.17857142857142855</v>
          </cell>
          <cell r="AK290">
            <v>0.41935483870967744</v>
          </cell>
          <cell r="AL290">
            <v>1</v>
          </cell>
          <cell r="AM290">
            <v>0.22580645161290322</v>
          </cell>
          <cell r="AN290">
            <v>0.53333333333333333</v>
          </cell>
          <cell r="AO290">
            <v>0.90322580645161288</v>
          </cell>
          <cell r="AP290">
            <v>0.35483870967741937</v>
          </cell>
          <cell r="AQ290">
            <v>1</v>
          </cell>
          <cell r="AR290">
            <v>1</v>
          </cell>
          <cell r="AS290">
            <v>3.3333333333333333E-2</v>
          </cell>
          <cell r="AX290">
            <v>0.66666666666666663</v>
          </cell>
        </row>
        <row r="291">
          <cell r="C291" t="str">
            <v>Brandon/Natick/27Winter St 7</v>
          </cell>
          <cell r="D291" t="str">
            <v>Hyde Park Area Office</v>
          </cell>
          <cell r="G291">
            <v>0.46666666666666667</v>
          </cell>
          <cell r="H291">
            <v>0.967741935483871</v>
          </cell>
          <cell r="K291">
            <v>0.45161290322580644</v>
          </cell>
          <cell r="L291">
            <v>1</v>
          </cell>
          <cell r="M291">
            <v>0.35483870967741937</v>
          </cell>
          <cell r="N291">
            <v>0.7</v>
          </cell>
          <cell r="O291">
            <v>0.77419354838709675</v>
          </cell>
          <cell r="Q291">
            <v>0.22580645161290322</v>
          </cell>
          <cell r="R291">
            <v>1</v>
          </cell>
          <cell r="S291">
            <v>0.23333333333333334</v>
          </cell>
          <cell r="T291">
            <v>0.967741935483871</v>
          </cell>
          <cell r="U291">
            <v>1</v>
          </cell>
          <cell r="V291">
            <v>0.5161290322580645</v>
          </cell>
          <cell r="AA291">
            <v>0.64516129032258063</v>
          </cell>
          <cell r="AB291">
            <v>0.83333333333333337</v>
          </cell>
          <cell r="AC291">
            <v>0.74193548387096775</v>
          </cell>
          <cell r="AD291">
            <v>1.3225806451612903</v>
          </cell>
          <cell r="AE291">
            <v>0.76666666666666672</v>
          </cell>
          <cell r="AG291">
            <v>1.6333333333333333</v>
          </cell>
          <cell r="AH291">
            <v>1.2258064516129032</v>
          </cell>
          <cell r="AJ291">
            <v>0.8214285714285714</v>
          </cell>
          <cell r="AK291">
            <v>0.74193548387096775</v>
          </cell>
          <cell r="AN291">
            <v>6.6666666666666666E-2</v>
          </cell>
          <cell r="AO291">
            <v>1</v>
          </cell>
          <cell r="AP291">
            <v>0.38709677419354838</v>
          </cell>
          <cell r="AT291">
            <v>0.16129032258064516</v>
          </cell>
          <cell r="AU291">
            <v>2</v>
          </cell>
          <cell r="AV291">
            <v>0.75</v>
          </cell>
          <cell r="AW291">
            <v>0.45161290322580644</v>
          </cell>
          <cell r="AX291">
            <v>1.0666666666666667</v>
          </cell>
          <cell r="AY291">
            <v>1.064516129032258</v>
          </cell>
          <cell r="AZ291">
            <v>0.6</v>
          </cell>
        </row>
        <row r="292">
          <cell r="C292" t="str">
            <v>Brandon/Natick/27Winter St 8</v>
          </cell>
          <cell r="D292" t="str">
            <v>Malden Area Office</v>
          </cell>
          <cell r="G292">
            <v>0.3</v>
          </cell>
          <cell r="H292">
            <v>0.83870967741935487</v>
          </cell>
          <cell r="M292">
            <v>0.64516129032258063</v>
          </cell>
          <cell r="N292">
            <v>0.6</v>
          </cell>
          <cell r="Q292">
            <v>0.5161290322580645</v>
          </cell>
          <cell r="R292">
            <v>0.90322580645161299</v>
          </cell>
          <cell r="S292">
            <v>1</v>
          </cell>
          <cell r="T292">
            <v>6.4516129032258063E-2</v>
          </cell>
          <cell r="W292">
            <v>0.16129032258064516</v>
          </cell>
          <cell r="X292">
            <v>0.10344827586206896</v>
          </cell>
          <cell r="AK292">
            <v>0.93548387096774188</v>
          </cell>
          <cell r="AL292">
            <v>0.6</v>
          </cell>
          <cell r="AM292">
            <v>0.19354838709677419</v>
          </cell>
          <cell r="AQ292">
            <v>0.96666666666666667</v>
          </cell>
          <cell r="AR292">
            <v>0.45161290322580644</v>
          </cell>
          <cell r="AS292">
            <v>0.83333333333333337</v>
          </cell>
          <cell r="AT292">
            <v>1</v>
          </cell>
          <cell r="AU292">
            <v>0.80645161290322576</v>
          </cell>
          <cell r="AV292">
            <v>1.0714285714285714</v>
          </cell>
          <cell r="AW292">
            <v>6.4516129032258063E-2</v>
          </cell>
        </row>
        <row r="293">
          <cell r="C293" t="str">
            <v>Brandon/Natick/27Winter St 9</v>
          </cell>
          <cell r="D293" t="str">
            <v>Park St. Area Office</v>
          </cell>
          <cell r="G293">
            <v>0.6333333333333333</v>
          </cell>
          <cell r="H293">
            <v>1</v>
          </cell>
          <cell r="I293">
            <v>0.76666666666666672</v>
          </cell>
          <cell r="J293">
            <v>0.64516129032258063</v>
          </cell>
          <cell r="K293">
            <v>0.93548387096774188</v>
          </cell>
          <cell r="O293">
            <v>0.22580645161290322</v>
          </cell>
          <cell r="P293">
            <v>0.83333333333333326</v>
          </cell>
          <cell r="Q293">
            <v>1</v>
          </cell>
          <cell r="R293">
            <v>0.64516129032258063</v>
          </cell>
          <cell r="S293">
            <v>0.43333333333333335</v>
          </cell>
          <cell r="T293">
            <v>1</v>
          </cell>
          <cell r="U293">
            <v>0.6</v>
          </cell>
          <cell r="V293">
            <v>1</v>
          </cell>
          <cell r="W293">
            <v>0.19354838709677419</v>
          </cell>
          <cell r="Z293">
            <v>0.8</v>
          </cell>
          <cell r="AA293">
            <v>1</v>
          </cell>
          <cell r="AB293">
            <v>1.1333333333333333</v>
          </cell>
          <cell r="AC293">
            <v>1.1935483870967742</v>
          </cell>
          <cell r="AD293">
            <v>0.45161290322580644</v>
          </cell>
          <cell r="AE293">
            <v>1</v>
          </cell>
          <cell r="AF293">
            <v>0.41935483870967744</v>
          </cell>
          <cell r="AH293">
            <v>6.4516129032258063E-2</v>
          </cell>
          <cell r="AJ293">
            <v>0.9285714285714286</v>
          </cell>
          <cell r="AK293">
            <v>0.58064516129032262</v>
          </cell>
          <cell r="AM293">
            <v>0.58064516129032262</v>
          </cell>
          <cell r="AN293">
            <v>0.93333333333333335</v>
          </cell>
          <cell r="AP293">
            <v>0.45161290322580644</v>
          </cell>
          <cell r="AQ293">
            <v>0.93333333333333335</v>
          </cell>
          <cell r="AR293">
            <v>1</v>
          </cell>
          <cell r="AS293">
            <v>0.96666666666666656</v>
          </cell>
          <cell r="AT293">
            <v>3.2258064516129031E-2</v>
          </cell>
          <cell r="AV293">
            <v>0.39285714285714285</v>
          </cell>
          <cell r="AW293">
            <v>1</v>
          </cell>
          <cell r="AX293">
            <v>0.16666666666666666</v>
          </cell>
          <cell r="AY293">
            <v>0.87096774193548387</v>
          </cell>
          <cell r="AZ293">
            <v>0.66666666666666663</v>
          </cell>
        </row>
        <row r="294">
          <cell r="C294" t="str">
            <v>Brandon/Natick/27Winter St 10</v>
          </cell>
          <cell r="D294" t="str">
            <v>Solutions for Living (PAS Bos)</v>
          </cell>
          <cell r="AZ294">
            <v>0.3</v>
          </cell>
        </row>
        <row r="295">
          <cell r="C295" t="str">
            <v>Caritas St Mary's /Dorch /90Cushing 1</v>
          </cell>
          <cell r="D295" t="str">
            <v>Cape Cod Area Office</v>
          </cell>
          <cell r="P295">
            <v>0.66666666666666663</v>
          </cell>
        </row>
        <row r="296">
          <cell r="C296" t="str">
            <v>Caritas St Mary's /Dorch /90Cushing 2</v>
          </cell>
          <cell r="D296" t="str">
            <v>Coastal Area Office</v>
          </cell>
          <cell r="E296">
            <v>6.4516129032258063E-2</v>
          </cell>
          <cell r="W296">
            <v>6.4516129032258063E-2</v>
          </cell>
          <cell r="X296">
            <v>0.27586206896551724</v>
          </cell>
          <cell r="AQ296">
            <v>3.3333333333333333E-2</v>
          </cell>
        </row>
        <row r="297">
          <cell r="C297" t="str">
            <v>Caritas St Mary's /Dorch /90Cushing 3</v>
          </cell>
          <cell r="D297" t="str">
            <v>Dimock St. Area Office</v>
          </cell>
          <cell r="E297">
            <v>5.741935483870968</v>
          </cell>
          <cell r="F297">
            <v>4.032258064516129</v>
          </cell>
          <cell r="G297">
            <v>4.3333333333333339</v>
          </cell>
          <cell r="H297">
            <v>2.935483870967742</v>
          </cell>
          <cell r="I297">
            <v>5.0666666666666664</v>
          </cell>
          <cell r="J297">
            <v>2.4516129032258065</v>
          </cell>
          <cell r="K297">
            <v>1.3548387096774193</v>
          </cell>
          <cell r="L297">
            <v>2</v>
          </cell>
          <cell r="M297">
            <v>0.70967741935483875</v>
          </cell>
          <cell r="N297">
            <v>0.96666666666666667</v>
          </cell>
          <cell r="O297">
            <v>1</v>
          </cell>
          <cell r="P297">
            <v>0.36666666666666664</v>
          </cell>
          <cell r="Q297">
            <v>1.064516129032258</v>
          </cell>
          <cell r="R297">
            <v>1.8387096774193548</v>
          </cell>
          <cell r="S297">
            <v>0.8666666666666667</v>
          </cell>
          <cell r="T297">
            <v>0.67741935483870974</v>
          </cell>
          <cell r="U297">
            <v>2</v>
          </cell>
          <cell r="V297">
            <v>1.3548387096774195</v>
          </cell>
          <cell r="X297">
            <v>0.86206896551724133</v>
          </cell>
          <cell r="Y297">
            <v>0.80645161290322576</v>
          </cell>
          <cell r="Z297">
            <v>0.23333333333333334</v>
          </cell>
          <cell r="AA297">
            <v>1.6451612903225805</v>
          </cell>
          <cell r="AB297">
            <v>1.6333333333333333</v>
          </cell>
          <cell r="AC297">
            <v>0.74193548387096775</v>
          </cell>
          <cell r="AD297">
            <v>1</v>
          </cell>
          <cell r="AE297">
            <v>0.8666666666666667</v>
          </cell>
          <cell r="AF297">
            <v>1.4838709677419355</v>
          </cell>
          <cell r="AG297">
            <v>1.8</v>
          </cell>
          <cell r="AH297">
            <v>2</v>
          </cell>
          <cell r="AI297">
            <v>4.3548387096774199</v>
          </cell>
          <cell r="AJ297">
            <v>1.9642857142857144</v>
          </cell>
          <cell r="AK297">
            <v>2.129032258064516</v>
          </cell>
          <cell r="AL297">
            <v>2.1666666666666665</v>
          </cell>
          <cell r="AM297">
            <v>1.6129032258064515</v>
          </cell>
          <cell r="AN297">
            <v>2.4666666666666668</v>
          </cell>
          <cell r="AO297">
            <v>2.4193548387096775</v>
          </cell>
          <cell r="AP297">
            <v>3.193548387096774</v>
          </cell>
          <cell r="AQ297">
            <v>2.7333333333333334</v>
          </cell>
          <cell r="AR297">
            <v>0.77419354838709675</v>
          </cell>
          <cell r="AS297">
            <v>0.73333333333333328</v>
          </cell>
          <cell r="AT297">
            <v>0.54838709677419351</v>
          </cell>
          <cell r="AU297">
            <v>3.0322580645161294</v>
          </cell>
          <cell r="AV297">
            <v>2.3214285714285716</v>
          </cell>
          <cell r="AW297">
            <v>0.77419354838709675</v>
          </cell>
          <cell r="AX297">
            <v>1.8</v>
          </cell>
          <cell r="AY297">
            <v>1.6129032258064513</v>
          </cell>
          <cell r="AZ297">
            <v>1.7666666666666668</v>
          </cell>
        </row>
        <row r="298">
          <cell r="C298" t="str">
            <v>Caritas St Mary's /Dorch /90Cushing 4</v>
          </cell>
          <cell r="D298" t="str">
            <v>Harbor Area Office</v>
          </cell>
          <cell r="E298">
            <v>1.193548387096774</v>
          </cell>
          <cell r="F298">
            <v>3.4193548387096775</v>
          </cell>
          <cell r="G298">
            <v>4.0999999999999996</v>
          </cell>
          <cell r="H298">
            <v>5.0645161290322589</v>
          </cell>
          <cell r="I298">
            <v>2.2000000000000002</v>
          </cell>
          <cell r="J298">
            <v>2.741935483870968</v>
          </cell>
          <cell r="K298">
            <v>3.8064516129032251</v>
          </cell>
          <cell r="L298">
            <v>5</v>
          </cell>
          <cell r="M298">
            <v>5.9354838709677402</v>
          </cell>
          <cell r="N298">
            <v>7.8</v>
          </cell>
          <cell r="O298">
            <v>3.5806451612903216</v>
          </cell>
          <cell r="P298">
            <v>5</v>
          </cell>
          <cell r="Q298">
            <v>2.903225806451613</v>
          </cell>
          <cell r="R298">
            <v>4.709677419354839</v>
          </cell>
          <cell r="S298">
            <v>6.2</v>
          </cell>
          <cell r="T298">
            <v>3.9032258064516125</v>
          </cell>
          <cell r="U298">
            <v>2.6333333333333333</v>
          </cell>
          <cell r="V298">
            <v>3.064516129032258</v>
          </cell>
          <cell r="W298">
            <v>4.290322580645161</v>
          </cell>
          <cell r="X298">
            <v>3.2068965517241379</v>
          </cell>
          <cell r="Y298">
            <v>4.806451612903226</v>
          </cell>
          <cell r="Z298">
            <v>3.5666666666666673</v>
          </cell>
          <cell r="AA298">
            <v>4.032258064516129</v>
          </cell>
          <cell r="AB298">
            <v>5.4</v>
          </cell>
          <cell r="AC298">
            <v>1.1935483870967742</v>
          </cell>
          <cell r="AD298">
            <v>0.32258064516129031</v>
          </cell>
          <cell r="AE298">
            <v>6.6666666666666666E-2</v>
          </cell>
          <cell r="AF298">
            <v>2.645161290322581</v>
          </cell>
          <cell r="AG298">
            <v>2.0666666666666664</v>
          </cell>
          <cell r="AH298">
            <v>9.6774193548387094E-2</v>
          </cell>
          <cell r="AI298">
            <v>1.935483870967742</v>
          </cell>
          <cell r="AJ298">
            <v>3.75</v>
          </cell>
          <cell r="AK298">
            <v>3.419354838709677</v>
          </cell>
          <cell r="AL298">
            <v>3.333333333333333</v>
          </cell>
          <cell r="AM298">
            <v>4.064516129032258</v>
          </cell>
          <cell r="AN298">
            <v>3.2666666666666671</v>
          </cell>
          <cell r="AO298">
            <v>4.612903225806452</v>
          </cell>
          <cell r="AP298">
            <v>2.161290322580645</v>
          </cell>
          <cell r="AQ298">
            <v>2</v>
          </cell>
          <cell r="AR298">
            <v>5.774193548387097</v>
          </cell>
          <cell r="AS298">
            <v>4.5999999999999996</v>
          </cell>
          <cell r="AT298">
            <v>1.3548387096774193</v>
          </cell>
          <cell r="AU298">
            <v>0.77419354838709675</v>
          </cell>
          <cell r="AV298">
            <v>1.3571428571428572</v>
          </cell>
          <cell r="AW298">
            <v>2.4838709677419355</v>
          </cell>
          <cell r="AX298">
            <v>1.9</v>
          </cell>
          <cell r="AY298">
            <v>3.0322580645161294</v>
          </cell>
          <cell r="AZ298">
            <v>4.2666666666666666</v>
          </cell>
        </row>
        <row r="299">
          <cell r="C299" t="str">
            <v>Caritas St Mary's /Dorch /90Cushing 5</v>
          </cell>
          <cell r="D299" t="str">
            <v>Hyde Park Area Office</v>
          </cell>
          <cell r="H299">
            <v>0.16129032258064516</v>
          </cell>
          <cell r="I299">
            <v>1</v>
          </cell>
          <cell r="J299">
            <v>0.67741935483870963</v>
          </cell>
          <cell r="K299">
            <v>0.45161290322580644</v>
          </cell>
          <cell r="L299">
            <v>0.4642857142857143</v>
          </cell>
          <cell r="M299">
            <v>9.6774193548387094E-2</v>
          </cell>
          <cell r="O299">
            <v>0.29032258064516131</v>
          </cell>
          <cell r="P299">
            <v>1</v>
          </cell>
          <cell r="Q299">
            <v>1</v>
          </cell>
          <cell r="R299">
            <v>0.45161290322580649</v>
          </cell>
          <cell r="S299">
            <v>2.7</v>
          </cell>
          <cell r="T299">
            <v>2.5806451612903225</v>
          </cell>
          <cell r="U299">
            <v>0.4</v>
          </cell>
          <cell r="V299">
            <v>0.80645161290322576</v>
          </cell>
          <cell r="W299">
            <v>2</v>
          </cell>
          <cell r="X299">
            <v>1.4827586206896552</v>
          </cell>
          <cell r="Y299">
            <v>1.5483870967741935</v>
          </cell>
          <cell r="Z299">
            <v>3.8666666666666671</v>
          </cell>
          <cell r="AA299">
            <v>1.5806451612903225</v>
          </cell>
          <cell r="AB299">
            <v>0.33333333333333331</v>
          </cell>
          <cell r="AC299">
            <v>0.61290322580645162</v>
          </cell>
          <cell r="AD299">
            <v>1.6451612903225805</v>
          </cell>
          <cell r="AE299">
            <v>1.6333333333333333</v>
          </cell>
          <cell r="AF299">
            <v>1.096774193548387</v>
          </cell>
          <cell r="AG299">
            <v>0.93333333333333335</v>
          </cell>
          <cell r="AH299">
            <v>1.3870967741935485</v>
          </cell>
          <cell r="AI299">
            <v>0.83870967741935487</v>
          </cell>
          <cell r="AJ299">
            <v>1</v>
          </cell>
          <cell r="AK299">
            <v>2.225806451612903</v>
          </cell>
          <cell r="AL299">
            <v>2.0333333333333332</v>
          </cell>
          <cell r="AM299">
            <v>1.032258064516129</v>
          </cell>
          <cell r="AO299">
            <v>0.12903225806451613</v>
          </cell>
          <cell r="AP299">
            <v>0.80645161290322576</v>
          </cell>
          <cell r="AQ299">
            <v>0.13333333333333333</v>
          </cell>
          <cell r="AR299">
            <v>1</v>
          </cell>
          <cell r="AS299">
            <v>0.66666666666666663</v>
          </cell>
          <cell r="AT299">
            <v>0.93548387096774188</v>
          </cell>
          <cell r="AU299">
            <v>1.032258064516129</v>
          </cell>
          <cell r="AV299">
            <v>1.3214285714285714</v>
          </cell>
          <cell r="AW299">
            <v>0.83870967741935476</v>
          </cell>
          <cell r="AX299">
            <v>2.2666666666666666</v>
          </cell>
          <cell r="AY299">
            <v>1.5806451612903227</v>
          </cell>
          <cell r="AZ299">
            <v>3.3333333333333333E-2</v>
          </cell>
        </row>
        <row r="300">
          <cell r="C300" t="str">
            <v>Caritas St Mary's /Dorch /90Cushing 6</v>
          </cell>
          <cell r="D300" t="str">
            <v>Lawrence Area Office</v>
          </cell>
          <cell r="I300">
            <v>0.3</v>
          </cell>
        </row>
        <row r="301">
          <cell r="C301" t="str">
            <v>Caritas St Mary's /Dorch /90Cushing 7</v>
          </cell>
          <cell r="D301" t="str">
            <v>Park St. Area Office</v>
          </cell>
          <cell r="E301">
            <v>3</v>
          </cell>
          <cell r="F301">
            <v>2.4838709677419355</v>
          </cell>
          <cell r="G301">
            <v>1.5</v>
          </cell>
          <cell r="H301">
            <v>1.7419354838709677</v>
          </cell>
          <cell r="I301">
            <v>1.3</v>
          </cell>
          <cell r="J301">
            <v>1.3225806451612903</v>
          </cell>
          <cell r="K301">
            <v>3.67741935483871</v>
          </cell>
          <cell r="L301">
            <v>1.5</v>
          </cell>
          <cell r="M301">
            <v>2.7419354838709675</v>
          </cell>
          <cell r="N301">
            <v>4.1333333333333329</v>
          </cell>
          <cell r="O301">
            <v>1.290322580645161</v>
          </cell>
          <cell r="P301">
            <v>2.1333333333333333</v>
          </cell>
          <cell r="Q301">
            <v>4.4838709677419359</v>
          </cell>
          <cell r="R301">
            <v>0.93548387096774188</v>
          </cell>
          <cell r="S301">
            <v>1.1000000000000001</v>
          </cell>
          <cell r="T301">
            <v>2.096774193548387</v>
          </cell>
          <cell r="U301">
            <v>2.7666666666666666</v>
          </cell>
          <cell r="V301">
            <v>2.8387096774193545</v>
          </cell>
          <cell r="W301">
            <v>2</v>
          </cell>
          <cell r="X301">
            <v>3.068965517241379</v>
          </cell>
          <cell r="Y301">
            <v>1.4838709677419355</v>
          </cell>
          <cell r="Z301">
            <v>0.66666666666666663</v>
          </cell>
          <cell r="AA301">
            <v>2.032258064516129</v>
          </cell>
          <cell r="AB301">
            <v>2.5</v>
          </cell>
          <cell r="AC301">
            <v>5.4838709677419359</v>
          </cell>
          <cell r="AD301">
            <v>4.5483870967741931</v>
          </cell>
          <cell r="AE301">
            <v>4.4666666666666668</v>
          </cell>
          <cell r="AF301">
            <v>4</v>
          </cell>
          <cell r="AG301">
            <v>2.8666666666666663</v>
          </cell>
          <cell r="AH301">
            <v>3.096774193548387</v>
          </cell>
          <cell r="AI301">
            <v>4.225806451612903</v>
          </cell>
          <cell r="AJ301">
            <v>0.9642857142857143</v>
          </cell>
          <cell r="AK301">
            <v>1.7096774193548387</v>
          </cell>
          <cell r="AL301">
            <v>3.8333333333333335</v>
          </cell>
          <cell r="AM301">
            <v>2.935483870967742</v>
          </cell>
          <cell r="AN301">
            <v>0.5</v>
          </cell>
          <cell r="AO301">
            <v>0.70967741935483875</v>
          </cell>
          <cell r="AP301">
            <v>1.774193548387097</v>
          </cell>
          <cell r="AQ301">
            <v>3.4666666666666668</v>
          </cell>
          <cell r="AR301">
            <v>2.806451612903226</v>
          </cell>
          <cell r="AS301">
            <v>1.7666666666666668</v>
          </cell>
          <cell r="AT301">
            <v>4.096774193548387</v>
          </cell>
          <cell r="AU301">
            <v>3.935483870967742</v>
          </cell>
          <cell r="AV301">
            <v>5.5714285714285712</v>
          </cell>
          <cell r="AW301">
            <v>5.161290322580645</v>
          </cell>
          <cell r="AX301">
            <v>0.6333333333333333</v>
          </cell>
          <cell r="AY301">
            <v>1.903225806451613</v>
          </cell>
          <cell r="AZ301">
            <v>1.3666666666666667</v>
          </cell>
        </row>
        <row r="302">
          <cell r="C302" t="str">
            <v>Caritas St Mary's /Dorch /90Cushing 8</v>
          </cell>
          <cell r="D302" t="str">
            <v>Solutions for Living (PAS Metro)</v>
          </cell>
          <cell r="Y302">
            <v>0.12903225806451613</v>
          </cell>
          <cell r="Z302">
            <v>1</v>
          </cell>
          <cell r="AA302">
            <v>0.74193548387096775</v>
          </cell>
        </row>
        <row r="303">
          <cell r="C303" t="str">
            <v>CFP / Dorchester / 31 Athelwold St 1</v>
          </cell>
          <cell r="D303" t="str">
            <v>Dimock St. Area Office</v>
          </cell>
          <cell r="AT303">
            <v>1.064516129032258</v>
          </cell>
          <cell r="AU303">
            <v>2.774193548387097</v>
          </cell>
          <cell r="AV303">
            <v>3.9285714285714284</v>
          </cell>
          <cell r="AW303">
            <v>2.903225806451613</v>
          </cell>
          <cell r="AX303">
            <v>1.1666666666666665</v>
          </cell>
          <cell r="AY303">
            <v>1.6451612903225807</v>
          </cell>
          <cell r="AZ303">
            <v>2.1</v>
          </cell>
        </row>
        <row r="304">
          <cell r="C304" t="str">
            <v>CFP / Dorchester / 31 Athelwold St 2</v>
          </cell>
          <cell r="D304" t="str">
            <v>Harbor Area Office</v>
          </cell>
          <cell r="AT304">
            <v>1.2580645161290323</v>
          </cell>
          <cell r="AU304">
            <v>2.6451612903225805</v>
          </cell>
          <cell r="AV304">
            <v>1.4642857142857144</v>
          </cell>
          <cell r="AW304">
            <v>0.80645161290322576</v>
          </cell>
          <cell r="AX304">
            <v>3.0666666666666664</v>
          </cell>
          <cell r="AY304">
            <v>3.2258064516129035</v>
          </cell>
          <cell r="AZ304">
            <v>2.166666666666667</v>
          </cell>
        </row>
        <row r="305">
          <cell r="C305" t="str">
            <v>CFP / Dorchester / 31 Athelwold St 3</v>
          </cell>
          <cell r="D305" t="str">
            <v>Hyde Park Area Office</v>
          </cell>
          <cell r="AW305">
            <v>0.54838709677419351</v>
          </cell>
          <cell r="AX305">
            <v>1.0666666666666667</v>
          </cell>
          <cell r="AY305">
            <v>1.6451612903225805</v>
          </cell>
          <cell r="AZ305">
            <v>1.9333333333333336</v>
          </cell>
        </row>
        <row r="306">
          <cell r="C306" t="str">
            <v>CFP / Dorchester / 31 Athelwold St 4</v>
          </cell>
          <cell r="D306" t="str">
            <v>Park St. Area Office</v>
          </cell>
          <cell r="AT306">
            <v>1</v>
          </cell>
          <cell r="AU306">
            <v>1.032258064516129</v>
          </cell>
          <cell r="AV306">
            <v>1.4642857142857144</v>
          </cell>
          <cell r="AW306">
            <v>2.4516129032258061</v>
          </cell>
          <cell r="AX306">
            <v>1.9</v>
          </cell>
          <cell r="AY306">
            <v>1.5483870967741935</v>
          </cell>
          <cell r="AZ306">
            <v>0.1</v>
          </cell>
        </row>
        <row r="307">
          <cell r="C307" t="str">
            <v>Communities For People 1</v>
          </cell>
          <cell r="D307" t="str">
            <v>Harbor Area Office</v>
          </cell>
          <cell r="AS307">
            <v>0.8666666666666667</v>
          </cell>
          <cell r="AT307">
            <v>1.967741935483871</v>
          </cell>
          <cell r="AU307">
            <v>0.45161290322580644</v>
          </cell>
        </row>
        <row r="308">
          <cell r="C308" t="str">
            <v>Communities For People 2</v>
          </cell>
          <cell r="D308" t="str">
            <v>Hyde Park Area Office</v>
          </cell>
          <cell r="AS308">
            <v>0.53333333333333333</v>
          </cell>
          <cell r="AT308">
            <v>2</v>
          </cell>
          <cell r="AU308">
            <v>0.16129032258064516</v>
          </cell>
        </row>
        <row r="309">
          <cell r="C309" t="str">
            <v>Communities For People 3</v>
          </cell>
          <cell r="D309" t="str">
            <v>Park St. Area Office</v>
          </cell>
          <cell r="AS309">
            <v>0.1</v>
          </cell>
          <cell r="AU309">
            <v>0.41935483870967744</v>
          </cell>
        </row>
        <row r="310">
          <cell r="C310" t="str">
            <v>Community Care/S.Attleboro/543Newpo 1</v>
          </cell>
          <cell r="D310" t="str">
            <v>Arlington Area Office</v>
          </cell>
          <cell r="Y310">
            <v>6.4516129032258063E-2</v>
          </cell>
        </row>
        <row r="311">
          <cell r="C311" t="str">
            <v>Community Care/S.Attleboro/543Newpo 2</v>
          </cell>
          <cell r="D311" t="str">
            <v>Brockton Area Office</v>
          </cell>
          <cell r="I311">
            <v>0.23333333333333334</v>
          </cell>
          <cell r="J311">
            <v>1</v>
          </cell>
          <cell r="K311">
            <v>0.96774193548387089</v>
          </cell>
          <cell r="O311">
            <v>0.16129032258064516</v>
          </cell>
          <cell r="S311">
            <v>0.1</v>
          </cell>
          <cell r="T311">
            <v>0.58064516129032262</v>
          </cell>
          <cell r="V311">
            <v>0.25806451612903225</v>
          </cell>
          <cell r="W311">
            <v>1.161290322580645</v>
          </cell>
          <cell r="X311">
            <v>1.3448275862068966</v>
          </cell>
          <cell r="Y311">
            <v>0.61290322580645162</v>
          </cell>
          <cell r="Z311">
            <v>0.56666666666666665</v>
          </cell>
          <cell r="AC311">
            <v>0.5161290322580645</v>
          </cell>
          <cell r="AD311">
            <v>0.67741935483870963</v>
          </cell>
          <cell r="AE311">
            <v>0.26666666666666666</v>
          </cell>
          <cell r="AF311">
            <v>0.5161290322580645</v>
          </cell>
          <cell r="AG311">
            <v>0.33333333333333337</v>
          </cell>
          <cell r="AH311">
            <v>0.45161290322580644</v>
          </cell>
          <cell r="AI311">
            <v>0.4838709677419355</v>
          </cell>
          <cell r="AJ311">
            <v>0.8928571428571429</v>
          </cell>
          <cell r="AM311">
            <v>3.2258064516129031E-2</v>
          </cell>
          <cell r="AO311">
            <v>0.67741935483870963</v>
          </cell>
          <cell r="AP311">
            <v>1.096774193548387</v>
          </cell>
          <cell r="AQ311">
            <v>1.3666666666666667</v>
          </cell>
          <cell r="AR311">
            <v>2.032258064516129</v>
          </cell>
          <cell r="AS311">
            <v>1.2333333333333334</v>
          </cell>
          <cell r="AT311">
            <v>0.35483870967741937</v>
          </cell>
          <cell r="AU311">
            <v>1</v>
          </cell>
          <cell r="AV311">
            <v>0.75</v>
          </cell>
        </row>
        <row r="312">
          <cell r="C312" t="str">
            <v>Community Care/S.Attleboro/543Newpo 3</v>
          </cell>
          <cell r="D312" t="str">
            <v>Cape Cod Area Office</v>
          </cell>
          <cell r="AD312">
            <v>0.16129032258064516</v>
          </cell>
          <cell r="AE312">
            <v>6.6666666666666666E-2</v>
          </cell>
          <cell r="AG312">
            <v>3.3333333333333333E-2</v>
          </cell>
          <cell r="AL312">
            <v>0.5</v>
          </cell>
          <cell r="AY312">
            <v>3.2258064516129031E-2</v>
          </cell>
        </row>
        <row r="313">
          <cell r="C313" t="str">
            <v>Community Care/S.Attleboro/543Newpo 4</v>
          </cell>
          <cell r="D313" t="str">
            <v>Coastal Area Office</v>
          </cell>
          <cell r="AM313">
            <v>9.6774193548387094E-2</v>
          </cell>
        </row>
        <row r="314">
          <cell r="C314" t="str">
            <v>Community Care/S.Attleboro/543Newpo 5</v>
          </cell>
          <cell r="D314" t="str">
            <v>Dimock St. Area Office</v>
          </cell>
          <cell r="AD314">
            <v>3.2258064516129031E-2</v>
          </cell>
          <cell r="AJ314">
            <v>3.5714285714285712E-2</v>
          </cell>
        </row>
        <row r="315">
          <cell r="C315" t="str">
            <v>Community Care/S.Attleboro/543Newpo 6</v>
          </cell>
          <cell r="D315" t="str">
            <v>Fall River Area Office</v>
          </cell>
          <cell r="H315">
            <v>0.22580645161290322</v>
          </cell>
          <cell r="I315">
            <v>1</v>
          </cell>
          <cell r="J315">
            <v>0.38709677419354838</v>
          </cell>
          <cell r="T315">
            <v>9.6774193548387094E-2</v>
          </cell>
          <cell r="U315">
            <v>3.3333333333333333E-2</v>
          </cell>
          <cell r="V315">
            <v>6.4516129032258063E-2</v>
          </cell>
          <cell r="W315">
            <v>1</v>
          </cell>
          <cell r="X315">
            <v>0.5862068965517242</v>
          </cell>
          <cell r="Y315">
            <v>0.22580645161290322</v>
          </cell>
          <cell r="AA315">
            <v>0.41935483870967744</v>
          </cell>
          <cell r="AB315">
            <v>0.33333333333333331</v>
          </cell>
          <cell r="AC315">
            <v>0.41935483870967744</v>
          </cell>
          <cell r="AD315">
            <v>1</v>
          </cell>
          <cell r="AE315">
            <v>0.6</v>
          </cell>
          <cell r="AO315">
            <v>6.4516129032258063E-2</v>
          </cell>
          <cell r="AS315">
            <v>3.3333333333333333E-2</v>
          </cell>
          <cell r="AW315">
            <v>0.41935483870967744</v>
          </cell>
          <cell r="AX315">
            <v>0.46666666666666667</v>
          </cell>
          <cell r="AZ315">
            <v>3.3333333333333333E-2</v>
          </cell>
        </row>
        <row r="316">
          <cell r="C316" t="str">
            <v>Community Care/S.Attleboro/543Newpo 7</v>
          </cell>
          <cell r="D316" t="str">
            <v>Framingham Area Office</v>
          </cell>
          <cell r="AI316">
            <v>0.12903225806451613</v>
          </cell>
        </row>
        <row r="317">
          <cell r="C317" t="str">
            <v>Community Care/S.Attleboro/543Newpo 8</v>
          </cell>
          <cell r="D317" t="str">
            <v>New Bedford Area Office</v>
          </cell>
          <cell r="P317">
            <v>0.1</v>
          </cell>
          <cell r="Q317">
            <v>0.61290322580645162</v>
          </cell>
          <cell r="R317">
            <v>0.25806451612903225</v>
          </cell>
          <cell r="W317">
            <v>0.12903225806451613</v>
          </cell>
          <cell r="X317">
            <v>0.10344827586206896</v>
          </cell>
          <cell r="Z317">
            <v>0.1</v>
          </cell>
          <cell r="AA317">
            <v>0.19354838709677419</v>
          </cell>
          <cell r="AB317">
            <v>0.1</v>
          </cell>
          <cell r="AC317">
            <v>0.22580645161290322</v>
          </cell>
          <cell r="AD317">
            <v>0.32258064516129031</v>
          </cell>
          <cell r="AE317">
            <v>0.13333333333333333</v>
          </cell>
          <cell r="AO317">
            <v>0.12903225806451613</v>
          </cell>
          <cell r="AP317">
            <v>0.38709677419354838</v>
          </cell>
          <cell r="AQ317">
            <v>0.1</v>
          </cell>
          <cell r="AV317">
            <v>0.3571428571428571</v>
          </cell>
          <cell r="AW317">
            <v>1.5483870967741935</v>
          </cell>
          <cell r="AX317">
            <v>0.73333333333333339</v>
          </cell>
          <cell r="AY317">
            <v>1</v>
          </cell>
          <cell r="AZ317">
            <v>1.6</v>
          </cell>
        </row>
        <row r="318">
          <cell r="C318" t="str">
            <v>Community Care/S.Attleboro/543Newpo 9</v>
          </cell>
          <cell r="D318" t="str">
            <v>New Bedford Child and Family (Adop)</v>
          </cell>
          <cell r="AC318">
            <v>0.90322580645161288</v>
          </cell>
          <cell r="AI318">
            <v>0.38709677419354838</v>
          </cell>
          <cell r="AJ318">
            <v>1</v>
          </cell>
          <cell r="AK318">
            <v>0.80645161290322576</v>
          </cell>
          <cell r="AL318">
            <v>0.3</v>
          </cell>
        </row>
        <row r="319">
          <cell r="C319" t="str">
            <v>Community Care/S.Attleboro/543Newpo 10</v>
          </cell>
          <cell r="D319" t="str">
            <v>Plymouth Area Office</v>
          </cell>
          <cell r="H319">
            <v>0.12903225806451613</v>
          </cell>
          <cell r="I319">
            <v>1</v>
          </cell>
          <cell r="J319">
            <v>0.64516129032258063</v>
          </cell>
          <cell r="K319">
            <v>1</v>
          </cell>
          <cell r="L319">
            <v>1</v>
          </cell>
          <cell r="M319">
            <v>0.90322580645161288</v>
          </cell>
          <cell r="N319">
            <v>1</v>
          </cell>
          <cell r="O319">
            <v>1.4838709677419355</v>
          </cell>
          <cell r="P319">
            <v>0.33333333333333331</v>
          </cell>
          <cell r="AA319">
            <v>3.2258064516129031E-2</v>
          </cell>
          <cell r="AB319">
            <v>6.6666666666666666E-2</v>
          </cell>
          <cell r="AD319">
            <v>0.22580645161290322</v>
          </cell>
          <cell r="AE319">
            <v>1</v>
          </cell>
          <cell r="AF319">
            <v>0.29032258064516125</v>
          </cell>
          <cell r="AG319">
            <v>0.2</v>
          </cell>
          <cell r="AK319">
            <v>3.2258064516129031E-2</v>
          </cell>
          <cell r="AN319">
            <v>0.4</v>
          </cell>
          <cell r="AQ319">
            <v>0.26666666666666666</v>
          </cell>
          <cell r="AU319">
            <v>0.12903225806451613</v>
          </cell>
          <cell r="AV319">
            <v>0.21428571428571427</v>
          </cell>
        </row>
        <row r="320">
          <cell r="C320" t="str">
            <v>Community Care/S.Attleboro/543Newpo 11</v>
          </cell>
          <cell r="D320" t="str">
            <v>Solutions for Living (PAS SE)</v>
          </cell>
          <cell r="AI320">
            <v>0.64516129032258063</v>
          </cell>
          <cell r="AJ320">
            <v>0.8571428571428571</v>
          </cell>
          <cell r="AL320">
            <v>0.26666666666666666</v>
          </cell>
          <cell r="AM320">
            <v>1</v>
          </cell>
          <cell r="AN320">
            <v>0.33333333333333331</v>
          </cell>
        </row>
        <row r="321">
          <cell r="C321" t="str">
            <v>Community Care/S.Attleboro/543Newpo 12</v>
          </cell>
          <cell r="D321" t="str">
            <v>Taunton/Attleboro Area Office</v>
          </cell>
          <cell r="H321">
            <v>3.709677419354839</v>
          </cell>
          <cell r="I321">
            <v>8.3333333333333339</v>
          </cell>
          <cell r="J321">
            <v>8.3225806451612918</v>
          </cell>
          <cell r="K321">
            <v>9.129032258064516</v>
          </cell>
          <cell r="L321">
            <v>9.8571428571428577</v>
          </cell>
          <cell r="M321">
            <v>10.29032258064516</v>
          </cell>
          <cell r="N321">
            <v>9</v>
          </cell>
          <cell r="O321">
            <v>9.387096774193548</v>
          </cell>
          <cell r="P321">
            <v>10.866666666666665</v>
          </cell>
          <cell r="Q321">
            <v>9.8387096774193541</v>
          </cell>
          <cell r="R321">
            <v>11.387096774193548</v>
          </cell>
          <cell r="S321">
            <v>10.5</v>
          </cell>
          <cell r="T321">
            <v>10.29032258064516</v>
          </cell>
          <cell r="U321">
            <v>10.766666666666667</v>
          </cell>
          <cell r="V321">
            <v>9.806451612903226</v>
          </cell>
          <cell r="W321">
            <v>6.806451612903226</v>
          </cell>
          <cell r="X321">
            <v>9.4137931034482758</v>
          </cell>
          <cell r="Y321">
            <v>10.129032258064516</v>
          </cell>
          <cell r="Z321">
            <v>11</v>
          </cell>
          <cell r="AA321">
            <v>9.9354838709677402</v>
          </cell>
          <cell r="AB321">
            <v>11.266666666666667</v>
          </cell>
          <cell r="AC321">
            <v>8.8387096774193541</v>
          </cell>
          <cell r="AD321">
            <v>7.8709677419354831</v>
          </cell>
          <cell r="AE321">
            <v>7.4333333333333327</v>
          </cell>
          <cell r="AF321">
            <v>9.4838709677419359</v>
          </cell>
          <cell r="AG321">
            <v>8.966666666666665</v>
          </cell>
          <cell r="AH321">
            <v>7.967741935483871</v>
          </cell>
          <cell r="AI321">
            <v>10.129032258064516</v>
          </cell>
          <cell r="AJ321">
            <v>7.2857142857142856</v>
          </cell>
          <cell r="AK321">
            <v>9.3548387096774199</v>
          </cell>
          <cell r="AL321">
            <v>9.1</v>
          </cell>
          <cell r="AM321">
            <v>8.0322580645161281</v>
          </cell>
          <cell r="AN321">
            <v>9.0666666666666664</v>
          </cell>
          <cell r="AO321">
            <v>8.4516129032258043</v>
          </cell>
          <cell r="AP321">
            <v>8.7096774193548399</v>
          </cell>
          <cell r="AQ321">
            <v>6.7</v>
          </cell>
          <cell r="AR321">
            <v>8.9677419354838719</v>
          </cell>
          <cell r="AS321">
            <v>8.1</v>
          </cell>
          <cell r="AT321">
            <v>8.129032258064516</v>
          </cell>
          <cell r="AU321">
            <v>8.67741935483871</v>
          </cell>
          <cell r="AV321">
            <v>7.1785714285714288</v>
          </cell>
          <cell r="AW321">
            <v>7.3225806451612909</v>
          </cell>
          <cell r="AX321">
            <v>9.5</v>
          </cell>
          <cell r="AY321">
            <v>9.67741935483871</v>
          </cell>
          <cell r="AZ321">
            <v>7.666666666666667</v>
          </cell>
        </row>
        <row r="322">
          <cell r="C322" t="str">
            <v>EliotCommunityHS / Waltham/ 130Dale 1</v>
          </cell>
          <cell r="D322" t="str">
            <v>Arlington Area Office</v>
          </cell>
          <cell r="I322">
            <v>0.33333333333333337</v>
          </cell>
          <cell r="J322">
            <v>2.709677419354839</v>
          </cell>
          <cell r="K322">
            <v>1.4838709677419355</v>
          </cell>
          <cell r="L322">
            <v>0.9642857142857143</v>
          </cell>
          <cell r="M322">
            <v>1.5806451612903225</v>
          </cell>
          <cell r="N322">
            <v>1.1000000000000001</v>
          </cell>
          <cell r="O322">
            <v>1.096774193548387</v>
          </cell>
          <cell r="P322">
            <v>1.8666666666666667</v>
          </cell>
          <cell r="Q322">
            <v>0.83870967741935487</v>
          </cell>
          <cell r="R322">
            <v>1.6129032258064515</v>
          </cell>
          <cell r="S322">
            <v>2.7333333333333334</v>
          </cell>
          <cell r="T322">
            <v>1.8709677419354838</v>
          </cell>
          <cell r="U322">
            <v>1</v>
          </cell>
          <cell r="V322">
            <v>0.19354838709677419</v>
          </cell>
          <cell r="W322">
            <v>0.16129032258064516</v>
          </cell>
          <cell r="X322">
            <v>1.103448275862069</v>
          </cell>
          <cell r="Y322">
            <v>3</v>
          </cell>
          <cell r="Z322">
            <v>2.4666666666666668</v>
          </cell>
          <cell r="AA322">
            <v>2.193548387096774</v>
          </cell>
          <cell r="AB322">
            <v>3.6</v>
          </cell>
          <cell r="AC322">
            <v>2.3548387096774195</v>
          </cell>
          <cell r="AD322">
            <v>0.16129032258064516</v>
          </cell>
          <cell r="AE322">
            <v>1</v>
          </cell>
          <cell r="AF322">
            <v>1.3548387096774195</v>
          </cell>
          <cell r="AG322">
            <v>0.4</v>
          </cell>
          <cell r="AJ322">
            <v>7.1428571428571425E-2</v>
          </cell>
          <cell r="AM322">
            <v>0.32258064516129031</v>
          </cell>
          <cell r="AN322">
            <v>1.1333333333333333</v>
          </cell>
          <cell r="AO322">
            <v>3</v>
          </cell>
          <cell r="AP322">
            <v>2.741935483870968</v>
          </cell>
          <cell r="AQ322">
            <v>1.2666666666666666</v>
          </cell>
          <cell r="AR322">
            <v>2.129032258064516</v>
          </cell>
          <cell r="AS322">
            <v>2</v>
          </cell>
          <cell r="AT322">
            <v>2</v>
          </cell>
          <cell r="AU322">
            <v>1.7419354838709677</v>
          </cell>
          <cell r="AV322">
            <v>0.5714285714285714</v>
          </cell>
          <cell r="AX322">
            <v>0.76666666666666672</v>
          </cell>
          <cell r="AY322">
            <v>1</v>
          </cell>
          <cell r="AZ322">
            <v>0.3</v>
          </cell>
        </row>
        <row r="323">
          <cell r="C323" t="str">
            <v>EliotCommunityHS / Waltham/ 130Dale 2</v>
          </cell>
          <cell r="D323" t="str">
            <v>Brockton Area Office</v>
          </cell>
          <cell r="N323">
            <v>1.8</v>
          </cell>
          <cell r="O323">
            <v>2</v>
          </cell>
          <cell r="X323">
            <v>0.48275862068965519</v>
          </cell>
        </row>
        <row r="324">
          <cell r="C324" t="str">
            <v>EliotCommunityHS / Waltham/ 130Dale 3</v>
          </cell>
          <cell r="D324" t="str">
            <v>Cambridge Area Office</v>
          </cell>
          <cell r="G324">
            <v>1.5</v>
          </cell>
          <cell r="H324">
            <v>2.2580645161290325</v>
          </cell>
          <cell r="I324">
            <v>1.4</v>
          </cell>
          <cell r="J324">
            <v>0.38709677419354838</v>
          </cell>
          <cell r="K324">
            <v>0.4838709677419355</v>
          </cell>
          <cell r="L324">
            <v>1.9642857142857144</v>
          </cell>
          <cell r="M324">
            <v>2.967741935483871</v>
          </cell>
          <cell r="N324">
            <v>0.66666666666666663</v>
          </cell>
          <cell r="W324">
            <v>1.935483870967742</v>
          </cell>
          <cell r="X324">
            <v>0.96551724137931039</v>
          </cell>
          <cell r="AG324">
            <v>0.93333333333333335</v>
          </cell>
          <cell r="AH324">
            <v>0.61290322580645162</v>
          </cell>
          <cell r="AJ324">
            <v>0.8214285714285714</v>
          </cell>
          <cell r="AK324">
            <v>2.67741935483871</v>
          </cell>
          <cell r="AL324">
            <v>1.9666666666666666</v>
          </cell>
          <cell r="AM324">
            <v>1.4838709677419355</v>
          </cell>
          <cell r="AN324">
            <v>1.7666666666666666</v>
          </cell>
          <cell r="AO324">
            <v>0.4838709677419355</v>
          </cell>
          <cell r="AS324">
            <v>0.7</v>
          </cell>
          <cell r="AT324">
            <v>0.54838709677419351</v>
          </cell>
          <cell r="AX324">
            <v>0.43333333333333335</v>
          </cell>
        </row>
        <row r="325">
          <cell r="C325" t="str">
            <v>EliotCommunityHS / Waltham/ 130Dale 4</v>
          </cell>
          <cell r="D325" t="str">
            <v>Coastal Area Office</v>
          </cell>
          <cell r="H325">
            <v>3.2258064516129031E-2</v>
          </cell>
          <cell r="I325">
            <v>0.36666666666666664</v>
          </cell>
          <cell r="J325">
            <v>1</v>
          </cell>
          <cell r="K325">
            <v>1</v>
          </cell>
          <cell r="L325">
            <v>0.9285714285714286</v>
          </cell>
          <cell r="M325">
            <v>0.16129032258064516</v>
          </cell>
          <cell r="N325">
            <v>0.83333333333333337</v>
          </cell>
          <cell r="O325">
            <v>1</v>
          </cell>
          <cell r="P325">
            <v>2.8</v>
          </cell>
          <cell r="Q325">
            <v>1.870967741935484</v>
          </cell>
          <cell r="R325">
            <v>0.77419354838709675</v>
          </cell>
          <cell r="V325">
            <v>3.2258064516129031E-2</v>
          </cell>
          <cell r="W325">
            <v>1.5161290322580645</v>
          </cell>
          <cell r="X325">
            <v>1.4137931034482758</v>
          </cell>
          <cell r="Y325">
            <v>1</v>
          </cell>
          <cell r="Z325">
            <v>1.0666666666666667</v>
          </cell>
          <cell r="AA325">
            <v>1.6451612903225805</v>
          </cell>
          <cell r="AB325">
            <v>0.66666666666666663</v>
          </cell>
          <cell r="AC325">
            <v>3.2258064516129031E-2</v>
          </cell>
          <cell r="AD325">
            <v>1</v>
          </cell>
          <cell r="AE325">
            <v>1</v>
          </cell>
          <cell r="AG325">
            <v>1.6333333333333333</v>
          </cell>
          <cell r="AH325">
            <v>0.80645161290322576</v>
          </cell>
          <cell r="AI325">
            <v>0.90322580645161299</v>
          </cell>
          <cell r="AJ325">
            <v>1</v>
          </cell>
          <cell r="AK325">
            <v>0.90322580645161288</v>
          </cell>
          <cell r="AL325">
            <v>0.76666666666666672</v>
          </cell>
          <cell r="AM325">
            <v>0.87096774193548387</v>
          </cell>
          <cell r="AN325">
            <v>1</v>
          </cell>
          <cell r="AO325">
            <v>1.161290322580645</v>
          </cell>
          <cell r="AP325">
            <v>0.83870967741935487</v>
          </cell>
          <cell r="AQ325">
            <v>1.1000000000000001</v>
          </cell>
          <cell r="AR325">
            <v>2.193548387096774</v>
          </cell>
          <cell r="AS325">
            <v>2.0333333333333332</v>
          </cell>
          <cell r="AT325">
            <v>0.74193548387096775</v>
          </cell>
          <cell r="AV325">
            <v>0.75</v>
          </cell>
          <cell r="AW325">
            <v>1</v>
          </cell>
          <cell r="AX325">
            <v>0.3666666666666667</v>
          </cell>
          <cell r="AY325">
            <v>1</v>
          </cell>
          <cell r="AZ325">
            <v>1.4333333333333333</v>
          </cell>
        </row>
        <row r="326">
          <cell r="C326" t="str">
            <v>EliotCommunityHS / Waltham/ 130Dale 5</v>
          </cell>
          <cell r="D326" t="str">
            <v>Framingham Area Office</v>
          </cell>
          <cell r="L326">
            <v>0.4642857142857143</v>
          </cell>
          <cell r="Q326">
            <v>1</v>
          </cell>
          <cell r="R326">
            <v>1</v>
          </cell>
          <cell r="S326">
            <v>0.1</v>
          </cell>
          <cell r="T326">
            <v>0.29032258064516131</v>
          </cell>
          <cell r="U326">
            <v>0.6</v>
          </cell>
          <cell r="V326">
            <v>0.80645161290322576</v>
          </cell>
          <cell r="W326">
            <v>1</v>
          </cell>
          <cell r="X326">
            <v>0.2413793103448276</v>
          </cell>
          <cell r="Z326">
            <v>0.5</v>
          </cell>
          <cell r="AA326">
            <v>0.967741935483871</v>
          </cell>
          <cell r="AB326">
            <v>0.23333333333333334</v>
          </cell>
          <cell r="AC326">
            <v>1.4838709677419355</v>
          </cell>
          <cell r="AD326">
            <v>0.67741935483870963</v>
          </cell>
          <cell r="AE326">
            <v>0.43333333333333335</v>
          </cell>
          <cell r="AF326">
            <v>2</v>
          </cell>
          <cell r="AG326">
            <v>1.9666666666666666</v>
          </cell>
          <cell r="AH326">
            <v>1.5806451612903225</v>
          </cell>
          <cell r="AI326">
            <v>0.77419354838709675</v>
          </cell>
          <cell r="AL326">
            <v>0.46666666666666667</v>
          </cell>
          <cell r="AM326">
            <v>0.25806451612903225</v>
          </cell>
          <cell r="AO326">
            <v>3.2258064516129031E-2</v>
          </cell>
          <cell r="AP326">
            <v>0.967741935483871</v>
          </cell>
          <cell r="AS326">
            <v>6.6666666666666666E-2</v>
          </cell>
          <cell r="AV326">
            <v>0.6071428571428571</v>
          </cell>
          <cell r="AW326">
            <v>1</v>
          </cell>
          <cell r="AX326">
            <v>0.1</v>
          </cell>
          <cell r="AY326">
            <v>1</v>
          </cell>
          <cell r="AZ326">
            <v>0.56666666666666665</v>
          </cell>
        </row>
        <row r="327">
          <cell r="C327" t="str">
            <v>EliotCommunityHS / Waltham/ 130Dale 6</v>
          </cell>
          <cell r="D327" t="str">
            <v>Lawrence Area Office</v>
          </cell>
          <cell r="AZ327">
            <v>3.3333333333333333E-2</v>
          </cell>
        </row>
        <row r="328">
          <cell r="C328" t="str">
            <v>EliotCommunityHS / Waltham/ 130Dale 7</v>
          </cell>
          <cell r="D328" t="str">
            <v>Malden Area Office</v>
          </cell>
          <cell r="G328">
            <v>3</v>
          </cell>
          <cell r="H328">
            <v>1.161290322580645</v>
          </cell>
          <cell r="J328">
            <v>0.61290322580645162</v>
          </cell>
          <cell r="K328">
            <v>1</v>
          </cell>
          <cell r="L328">
            <v>0.4642857142857143</v>
          </cell>
          <cell r="M328">
            <v>1</v>
          </cell>
          <cell r="N328">
            <v>1</v>
          </cell>
          <cell r="O328">
            <v>0.74193548387096775</v>
          </cell>
          <cell r="R328">
            <v>0.83870967741935487</v>
          </cell>
          <cell r="S328">
            <v>1</v>
          </cell>
          <cell r="T328">
            <v>0.41935483870967744</v>
          </cell>
          <cell r="U328">
            <v>1.5333333333333332</v>
          </cell>
          <cell r="V328">
            <v>1.064516129032258</v>
          </cell>
          <cell r="X328">
            <v>0.17241379310344829</v>
          </cell>
          <cell r="Y328">
            <v>0.93548387096774188</v>
          </cell>
          <cell r="Z328">
            <v>0.46666666666666667</v>
          </cell>
          <cell r="AB328">
            <v>0.36666666666666664</v>
          </cell>
          <cell r="AC328">
            <v>1</v>
          </cell>
          <cell r="AD328">
            <v>0.83870967741935476</v>
          </cell>
          <cell r="AE328">
            <v>2</v>
          </cell>
          <cell r="AF328">
            <v>1.161290322580645</v>
          </cell>
          <cell r="AH328">
            <v>9.6774193548387094E-2</v>
          </cell>
          <cell r="AI328">
            <v>2.161290322580645</v>
          </cell>
          <cell r="AJ328">
            <v>2.3214285714285712</v>
          </cell>
          <cell r="AK328">
            <v>0.67741935483870963</v>
          </cell>
          <cell r="AL328">
            <v>0.76666666666666672</v>
          </cell>
          <cell r="AQ328">
            <v>0.93333333333333335</v>
          </cell>
          <cell r="AS328">
            <v>3.3333333333333333E-2</v>
          </cell>
          <cell r="AT328">
            <v>1</v>
          </cell>
          <cell r="AU328">
            <v>1.6451612903225805</v>
          </cell>
          <cell r="AV328">
            <v>1.6071428571428572</v>
          </cell>
          <cell r="AW328">
            <v>3</v>
          </cell>
          <cell r="AX328">
            <v>2.7</v>
          </cell>
          <cell r="AY328">
            <v>2</v>
          </cell>
          <cell r="AZ328">
            <v>1.8666666666666667</v>
          </cell>
        </row>
        <row r="329">
          <cell r="C329" t="str">
            <v>EliotCommunityHS / Waltham/ 130Dale 8</v>
          </cell>
          <cell r="D329" t="str">
            <v>South Central Area Office</v>
          </cell>
          <cell r="T329">
            <v>0.54838709677419351</v>
          </cell>
          <cell r="U329">
            <v>1</v>
          </cell>
          <cell r="V329">
            <v>1</v>
          </cell>
          <cell r="W329">
            <v>9.6774193548387094E-2</v>
          </cell>
          <cell r="AD329">
            <v>0.54838709677419351</v>
          </cell>
          <cell r="AE329">
            <v>0.1</v>
          </cell>
          <cell r="AM329">
            <v>0.67741935483870963</v>
          </cell>
          <cell r="AN329">
            <v>0.93333333333333335</v>
          </cell>
        </row>
        <row r="330">
          <cell r="C330" t="str">
            <v>EliotCommunityHS/Arling/734-736Mass 1</v>
          </cell>
          <cell r="D330" t="str">
            <v>Arlington Area Office</v>
          </cell>
          <cell r="H330">
            <v>0.16129032258064516</v>
          </cell>
          <cell r="I330">
            <v>0.93333333333333335</v>
          </cell>
          <cell r="J330">
            <v>1.4193548387096775</v>
          </cell>
          <cell r="K330">
            <v>1.4838709677419355</v>
          </cell>
          <cell r="L330">
            <v>1.892857142857143</v>
          </cell>
          <cell r="M330">
            <v>0.87096774193548387</v>
          </cell>
          <cell r="N330">
            <v>1.6666666666666665</v>
          </cell>
          <cell r="O330">
            <v>1.935483870967742</v>
          </cell>
          <cell r="P330">
            <v>1.6666666666666665</v>
          </cell>
          <cell r="Q330">
            <v>1.7741935483870968</v>
          </cell>
          <cell r="R330">
            <v>1.5806451612903225</v>
          </cell>
          <cell r="S330">
            <v>2.5333333333333332</v>
          </cell>
          <cell r="T330">
            <v>1.161290322580645</v>
          </cell>
          <cell r="U330">
            <v>2.2333333333333334</v>
          </cell>
          <cell r="V330">
            <v>1.5806451612903225</v>
          </cell>
          <cell r="W330">
            <v>1.5161290322580645</v>
          </cell>
          <cell r="X330">
            <v>0.86206896551724133</v>
          </cell>
          <cell r="Y330">
            <v>2.3870967741935485</v>
          </cell>
          <cell r="Z330">
            <v>3</v>
          </cell>
          <cell r="AA330">
            <v>2.806451612903226</v>
          </cell>
          <cell r="AB330">
            <v>3.0666666666666669</v>
          </cell>
          <cell r="AC330">
            <v>2</v>
          </cell>
          <cell r="AD330">
            <v>1.9677419354838708</v>
          </cell>
          <cell r="AE330">
            <v>2.4</v>
          </cell>
          <cell r="AF330">
            <v>2.3548387096774195</v>
          </cell>
          <cell r="AG330">
            <v>0.73333333333333339</v>
          </cell>
          <cell r="AH330">
            <v>1.1935483870967742</v>
          </cell>
          <cell r="AI330">
            <v>0.87096774193548387</v>
          </cell>
          <cell r="AJ330">
            <v>0.5714285714285714</v>
          </cell>
          <cell r="AK330">
            <v>0.16129032258064516</v>
          </cell>
          <cell r="AL330">
            <v>1.8</v>
          </cell>
          <cell r="AM330">
            <v>1.9354838709677418</v>
          </cell>
          <cell r="AN330">
            <v>1.3666666666666667</v>
          </cell>
          <cell r="AO330">
            <v>1.1612903225806452</v>
          </cell>
          <cell r="AP330">
            <v>2.3870967741935485</v>
          </cell>
          <cell r="AQ330">
            <v>0.56666666666666665</v>
          </cell>
          <cell r="AR330">
            <v>1.096774193548387</v>
          </cell>
          <cell r="AS330">
            <v>2.9333333333333336</v>
          </cell>
          <cell r="AT330">
            <v>2.4838709677419355</v>
          </cell>
          <cell r="AU330">
            <v>1.3870967741935485</v>
          </cell>
          <cell r="AV330">
            <v>0.9285714285714286</v>
          </cell>
          <cell r="AW330">
            <v>1.4516129032258065</v>
          </cell>
          <cell r="AX330">
            <v>1.1333333333333333</v>
          </cell>
          <cell r="AY330">
            <v>1.4838709677419355</v>
          </cell>
          <cell r="AZ330">
            <v>1.7666666666666666</v>
          </cell>
        </row>
        <row r="331">
          <cell r="C331" t="str">
            <v>EliotCommunityHS/Arling/734-736Mass 2</v>
          </cell>
          <cell r="D331" t="str">
            <v>Cambridge Area Office</v>
          </cell>
          <cell r="H331">
            <v>1.935483870967742</v>
          </cell>
          <cell r="I331">
            <v>0.96666666666666667</v>
          </cell>
          <cell r="M331">
            <v>0.25806451612903225</v>
          </cell>
          <cell r="N331">
            <v>1.7</v>
          </cell>
          <cell r="O331">
            <v>1</v>
          </cell>
          <cell r="P331">
            <v>1.3333333333333333</v>
          </cell>
          <cell r="Q331">
            <v>1.4516129032258065</v>
          </cell>
          <cell r="R331">
            <v>1.2580645161290323</v>
          </cell>
          <cell r="X331">
            <v>0.65517241379310343</v>
          </cell>
          <cell r="Y331">
            <v>1</v>
          </cell>
          <cell r="Z331">
            <v>0.96666666666666656</v>
          </cell>
          <cell r="AA331">
            <v>0.93548387096774188</v>
          </cell>
          <cell r="AC331">
            <v>6.4516129032258063E-2</v>
          </cell>
          <cell r="AD331">
            <v>6.4516129032258063E-2</v>
          </cell>
          <cell r="AI331">
            <v>0.83870967741935487</v>
          </cell>
          <cell r="AJ331">
            <v>1</v>
          </cell>
          <cell r="AK331">
            <v>1</v>
          </cell>
          <cell r="AL331">
            <v>1</v>
          </cell>
          <cell r="AM331">
            <v>0.19354838709677419</v>
          </cell>
          <cell r="AN331">
            <v>3.3333333333333333E-2</v>
          </cell>
          <cell r="AO331">
            <v>1.5806451612903225</v>
          </cell>
          <cell r="AP331">
            <v>1.7741935483870968</v>
          </cell>
          <cell r="AQ331">
            <v>0.23333333333333334</v>
          </cell>
          <cell r="AX331">
            <v>0.3</v>
          </cell>
          <cell r="AY331">
            <v>1</v>
          </cell>
          <cell r="AZ331">
            <v>1</v>
          </cell>
        </row>
        <row r="332">
          <cell r="C332" t="str">
            <v>EliotCommunityHS/Arling/734-736Mass 3</v>
          </cell>
          <cell r="D332" t="str">
            <v>Coastal Area Office</v>
          </cell>
          <cell r="J332">
            <v>0.83870967741935487</v>
          </cell>
          <cell r="K332">
            <v>1.6451612903225805</v>
          </cell>
          <cell r="L332">
            <v>1.1785714285714284</v>
          </cell>
          <cell r="M332">
            <v>0.16129032258064516</v>
          </cell>
          <cell r="T332">
            <v>0.32258064516129037</v>
          </cell>
          <cell r="U332">
            <v>2.1666666666666665</v>
          </cell>
          <cell r="V332">
            <v>1.6451612903225805</v>
          </cell>
          <cell r="W332">
            <v>9.6774193548387094E-2</v>
          </cell>
          <cell r="X332">
            <v>1</v>
          </cell>
          <cell r="Y332">
            <v>0.5161290322580645</v>
          </cell>
          <cell r="AC332">
            <v>0.41935483870967744</v>
          </cell>
          <cell r="AE332">
            <v>0.66666666666666674</v>
          </cell>
          <cell r="AG332">
            <v>0.56666666666666665</v>
          </cell>
          <cell r="AH332">
            <v>0.45161290322580644</v>
          </cell>
          <cell r="AK332">
            <v>0.45161290322580644</v>
          </cell>
          <cell r="AL332">
            <v>6.6666666666666666E-2</v>
          </cell>
          <cell r="AM332">
            <v>0.83870967741935487</v>
          </cell>
          <cell r="AN332">
            <v>0.23333333333333334</v>
          </cell>
          <cell r="AX332">
            <v>0.3</v>
          </cell>
          <cell r="AY332">
            <v>0.74193548387096775</v>
          </cell>
        </row>
        <row r="333">
          <cell r="C333" t="str">
            <v>EliotCommunityHS/Arling/734-736Mass 4</v>
          </cell>
          <cell r="D333" t="str">
            <v>Framingham Area Office</v>
          </cell>
          <cell r="I333">
            <v>0.13333333333333333</v>
          </cell>
          <cell r="J333">
            <v>1.4516129032258065</v>
          </cell>
          <cell r="K333">
            <v>0.32258064516129031</v>
          </cell>
          <cell r="M333">
            <v>0.29032258064516131</v>
          </cell>
          <cell r="N333">
            <v>1</v>
          </cell>
          <cell r="O333">
            <v>1</v>
          </cell>
          <cell r="P333">
            <v>1</v>
          </cell>
          <cell r="Q333">
            <v>0.70967741935483875</v>
          </cell>
          <cell r="W333">
            <v>0.93548387096774199</v>
          </cell>
          <cell r="X333">
            <v>0.13793103448275862</v>
          </cell>
          <cell r="Z333">
            <v>1.8666666666666667</v>
          </cell>
          <cell r="AA333">
            <v>1.129032258064516</v>
          </cell>
          <cell r="AE333">
            <v>0.4</v>
          </cell>
          <cell r="AF333">
            <v>1.064516129032258</v>
          </cell>
          <cell r="AG333">
            <v>1.8666666666666669</v>
          </cell>
          <cell r="AH333">
            <v>1.967741935483871</v>
          </cell>
          <cell r="AI333">
            <v>2.5161290322580645</v>
          </cell>
          <cell r="AJ333">
            <v>3</v>
          </cell>
          <cell r="AK333">
            <v>1.161290322580645</v>
          </cell>
          <cell r="AL333">
            <v>1.0333333333333334</v>
          </cell>
          <cell r="AM333">
            <v>1.8064516129032258</v>
          </cell>
          <cell r="AN333">
            <v>2.2000000000000002</v>
          </cell>
          <cell r="AO333">
            <v>1.096774193548387</v>
          </cell>
          <cell r="AP333">
            <v>6.4516129032258063E-2</v>
          </cell>
          <cell r="AQ333">
            <v>1.1333333333333333</v>
          </cell>
          <cell r="AR333">
            <v>1.5806451612903225</v>
          </cell>
          <cell r="AS333">
            <v>6.6666666666666666E-2</v>
          </cell>
          <cell r="AT333">
            <v>6.4516129032258063E-2</v>
          </cell>
          <cell r="AU333">
            <v>2.4838709677419355</v>
          </cell>
          <cell r="AV333">
            <v>2.6071428571428572</v>
          </cell>
          <cell r="AW333">
            <v>2</v>
          </cell>
          <cell r="AX333">
            <v>2</v>
          </cell>
          <cell r="AY333">
            <v>1.4838709677419355</v>
          </cell>
          <cell r="AZ333">
            <v>2.7666666666666666</v>
          </cell>
        </row>
        <row r="334">
          <cell r="C334" t="str">
            <v>EliotCommunityHS/Arling/734-736Mass 5</v>
          </cell>
          <cell r="D334" t="str">
            <v>Hyde Park Area Office</v>
          </cell>
          <cell r="Q334">
            <v>3.2258064516129031E-2</v>
          </cell>
        </row>
        <row r="335">
          <cell r="C335" t="str">
            <v>EliotCommunityHS/Arling/734-736Mass 6</v>
          </cell>
          <cell r="D335" t="str">
            <v>Malden Area Office</v>
          </cell>
          <cell r="H335">
            <v>1.6451612903225805</v>
          </cell>
          <cell r="I335">
            <v>1.9666666666666668</v>
          </cell>
          <cell r="J335">
            <v>1.064516129032258</v>
          </cell>
          <cell r="K335">
            <v>2.032258064516129</v>
          </cell>
          <cell r="L335">
            <v>2.4642857142857144</v>
          </cell>
          <cell r="M335">
            <v>0.64516129032258063</v>
          </cell>
          <cell r="N335">
            <v>0.4</v>
          </cell>
          <cell r="O335">
            <v>2</v>
          </cell>
          <cell r="P335">
            <v>1.7666666666666666</v>
          </cell>
          <cell r="Q335">
            <v>1</v>
          </cell>
          <cell r="R335">
            <v>1.3870967741935483</v>
          </cell>
          <cell r="S335">
            <v>1.4</v>
          </cell>
          <cell r="T335">
            <v>0.967741935483871</v>
          </cell>
          <cell r="U335">
            <v>0.73333333333333328</v>
          </cell>
          <cell r="W335">
            <v>1.8387096774193548</v>
          </cell>
          <cell r="X335">
            <v>2.4827586206896552</v>
          </cell>
          <cell r="Y335">
            <v>1.129032258064516</v>
          </cell>
          <cell r="AA335">
            <v>0.12903225806451613</v>
          </cell>
          <cell r="AB335">
            <v>2.2333333333333334</v>
          </cell>
          <cell r="AC335">
            <v>1.2903225806451613</v>
          </cell>
          <cell r="AF335">
            <v>0.93548387096774199</v>
          </cell>
          <cell r="AG335">
            <v>1.3333333333333335</v>
          </cell>
          <cell r="AH335">
            <v>0.77419354838709675</v>
          </cell>
          <cell r="AI335">
            <v>0.5161290322580645</v>
          </cell>
          <cell r="AJ335">
            <v>0.7142857142857143</v>
          </cell>
          <cell r="AK335">
            <v>1.6774193548387095</v>
          </cell>
          <cell r="AL335">
            <v>2</v>
          </cell>
          <cell r="AM335">
            <v>1.096774193548387</v>
          </cell>
          <cell r="AN335">
            <v>1.7</v>
          </cell>
          <cell r="AO335">
            <v>1.5483870967741935</v>
          </cell>
          <cell r="AP335">
            <v>1.9677419354838712</v>
          </cell>
          <cell r="AQ335">
            <v>2.9</v>
          </cell>
          <cell r="AR335">
            <v>3</v>
          </cell>
          <cell r="AS335">
            <v>2.9333333333333331</v>
          </cell>
          <cell r="AT335">
            <v>2.32258064516129</v>
          </cell>
          <cell r="AU335">
            <v>2</v>
          </cell>
          <cell r="AV335">
            <v>2</v>
          </cell>
          <cell r="AW335">
            <v>2.129032258064516</v>
          </cell>
          <cell r="AX335">
            <v>1.2333333333333334</v>
          </cell>
          <cell r="AY335">
            <v>1</v>
          </cell>
          <cell r="AZ335">
            <v>6.6666666666666666E-2</v>
          </cell>
        </row>
        <row r="336">
          <cell r="C336" t="str">
            <v>EliotCommunityHS/Arling/734-736Mass 7</v>
          </cell>
          <cell r="D336" t="str">
            <v>South Central Area Office</v>
          </cell>
          <cell r="AK336">
            <v>0.25806451612903225</v>
          </cell>
        </row>
        <row r="337">
          <cell r="C337" t="str">
            <v>EliotCommunityHS/Arling/734-736Mass 8</v>
          </cell>
          <cell r="D337" t="str">
            <v>Worcester East Area Office</v>
          </cell>
          <cell r="AK337">
            <v>0.32258064516129031</v>
          </cell>
        </row>
        <row r="338">
          <cell r="C338" t="str">
            <v>EliotCommunityHS/Dedham/20Harvey 1</v>
          </cell>
          <cell r="D338" t="str">
            <v>Arlington Area Office</v>
          </cell>
          <cell r="H338">
            <v>0.70967741935483875</v>
          </cell>
          <cell r="I338">
            <v>0.83333333333333337</v>
          </cell>
          <cell r="L338">
            <v>2.7142857142857144</v>
          </cell>
          <cell r="M338">
            <v>1.32258064516129</v>
          </cell>
          <cell r="N338">
            <v>0.96666666666666656</v>
          </cell>
          <cell r="O338">
            <v>1.064516129032258</v>
          </cell>
          <cell r="P338">
            <v>1.9333333333333333</v>
          </cell>
          <cell r="Q338">
            <v>0.5161290322580645</v>
          </cell>
          <cell r="S338">
            <v>0.16666666666666666</v>
          </cell>
          <cell r="T338">
            <v>1.2258064516129032</v>
          </cell>
          <cell r="U338">
            <v>2</v>
          </cell>
          <cell r="V338">
            <v>2</v>
          </cell>
          <cell r="W338">
            <v>2</v>
          </cell>
          <cell r="X338">
            <v>1.1379310344827587</v>
          </cell>
          <cell r="Y338">
            <v>1</v>
          </cell>
          <cell r="Z338">
            <v>1</v>
          </cell>
          <cell r="AA338">
            <v>1</v>
          </cell>
          <cell r="AB338">
            <v>1.7333333333333334</v>
          </cell>
          <cell r="AC338">
            <v>0.77419354838709675</v>
          </cell>
          <cell r="AD338">
            <v>0.93548387096774188</v>
          </cell>
          <cell r="AE338">
            <v>0.3</v>
          </cell>
          <cell r="AF338">
            <v>1</v>
          </cell>
          <cell r="AG338">
            <v>1</v>
          </cell>
          <cell r="AH338">
            <v>1</v>
          </cell>
          <cell r="AI338">
            <v>1.064516129032258</v>
          </cell>
          <cell r="AJ338">
            <v>2.0714285714285712</v>
          </cell>
          <cell r="AK338">
            <v>2</v>
          </cell>
          <cell r="AL338">
            <v>1.0666666666666667</v>
          </cell>
          <cell r="AN338">
            <v>1</v>
          </cell>
          <cell r="AO338">
            <v>1</v>
          </cell>
          <cell r="AP338">
            <v>0.41935483870967744</v>
          </cell>
          <cell r="AR338">
            <v>9.6774193548387094E-2</v>
          </cell>
          <cell r="AS338">
            <v>0.96666666666666667</v>
          </cell>
          <cell r="AV338">
            <v>0.42857142857142855</v>
          </cell>
          <cell r="AW338">
            <v>0.19354838709677419</v>
          </cell>
          <cell r="AX338">
            <v>1</v>
          </cell>
          <cell r="AY338">
            <v>1</v>
          </cell>
          <cell r="AZ338">
            <v>1</v>
          </cell>
        </row>
        <row r="339">
          <cell r="C339" t="str">
            <v>EliotCommunityHS/Dedham/20Harvey 2</v>
          </cell>
          <cell r="D339" t="str">
            <v>Cambridge Area Office</v>
          </cell>
          <cell r="H339">
            <v>0.83870967741935487</v>
          </cell>
          <cell r="I339">
            <v>1</v>
          </cell>
          <cell r="J339">
            <v>0.83870967741935487</v>
          </cell>
          <cell r="K339">
            <v>0.64516129032258063</v>
          </cell>
          <cell r="L339">
            <v>1.3214285714285714</v>
          </cell>
          <cell r="M339">
            <v>0.25806451612903225</v>
          </cell>
          <cell r="N339">
            <v>3.3333333333333333E-2</v>
          </cell>
          <cell r="O339">
            <v>1</v>
          </cell>
          <cell r="P339">
            <v>0.56666666666666665</v>
          </cell>
          <cell r="W339">
            <v>0.35483870967741937</v>
          </cell>
          <cell r="X339">
            <v>1</v>
          </cell>
          <cell r="Y339">
            <v>1.129032258064516</v>
          </cell>
          <cell r="Z339">
            <v>1</v>
          </cell>
          <cell r="AA339">
            <v>0.70967741935483875</v>
          </cell>
          <cell r="AB339">
            <v>0.73333333333333328</v>
          </cell>
          <cell r="AC339">
            <v>1</v>
          </cell>
          <cell r="AD339">
            <v>1.4193548387096775</v>
          </cell>
          <cell r="AE339">
            <v>1</v>
          </cell>
          <cell r="AF339">
            <v>1</v>
          </cell>
          <cell r="AG339">
            <v>1</v>
          </cell>
          <cell r="AH339">
            <v>0.87096774193548387</v>
          </cell>
          <cell r="AI339">
            <v>1.4838709677419355</v>
          </cell>
          <cell r="AJ339">
            <v>1</v>
          </cell>
          <cell r="AK339">
            <v>1</v>
          </cell>
          <cell r="AL339">
            <v>1</v>
          </cell>
          <cell r="AM339">
            <v>1.096774193548387</v>
          </cell>
          <cell r="AN339">
            <v>1.0666666666666667</v>
          </cell>
          <cell r="AO339">
            <v>1.2580645161290323</v>
          </cell>
          <cell r="AP339">
            <v>2.774193548387097</v>
          </cell>
          <cell r="AQ339">
            <v>2.333333333333333</v>
          </cell>
          <cell r="AR339">
            <v>2.4193548387096775</v>
          </cell>
          <cell r="AS339">
            <v>1</v>
          </cell>
          <cell r="AT339">
            <v>0.70967741935483875</v>
          </cell>
          <cell r="AW339">
            <v>0.64516129032258063</v>
          </cell>
          <cell r="AX339">
            <v>1</v>
          </cell>
          <cell r="AY339">
            <v>0.54838709677419351</v>
          </cell>
        </row>
        <row r="340">
          <cell r="C340" t="str">
            <v>EliotCommunityHS/Dedham/20Harvey 3</v>
          </cell>
          <cell r="D340" t="str">
            <v>Coastal Area Office</v>
          </cell>
          <cell r="G340">
            <v>2</v>
          </cell>
          <cell r="H340">
            <v>1.2258064516129032</v>
          </cell>
          <cell r="I340">
            <v>2.4333333333333331</v>
          </cell>
          <cell r="J340">
            <v>3.2580645161290325</v>
          </cell>
          <cell r="K340">
            <v>2.129032258064516</v>
          </cell>
          <cell r="M340">
            <v>0.90322580645161288</v>
          </cell>
          <cell r="N340">
            <v>1.8333333333333335</v>
          </cell>
          <cell r="O340">
            <v>0.70967741935483875</v>
          </cell>
          <cell r="P340">
            <v>0.43333333333333335</v>
          </cell>
          <cell r="Q340">
            <v>3</v>
          </cell>
          <cell r="R340">
            <v>3.290322580645161</v>
          </cell>
          <cell r="S340">
            <v>3.8666666666666663</v>
          </cell>
          <cell r="T340">
            <v>2.967741935483871</v>
          </cell>
          <cell r="U340">
            <v>3.4</v>
          </cell>
          <cell r="V340">
            <v>4</v>
          </cell>
          <cell r="W340">
            <v>1.2580645161290323</v>
          </cell>
          <cell r="X340">
            <v>1</v>
          </cell>
          <cell r="Y340">
            <v>1</v>
          </cell>
          <cell r="Z340">
            <v>1.5</v>
          </cell>
          <cell r="AA340">
            <v>3</v>
          </cell>
          <cell r="AB340">
            <v>1.5666666666666667</v>
          </cell>
          <cell r="AC340">
            <v>2.32258064516129</v>
          </cell>
          <cell r="AD340">
            <v>2.387096774193548</v>
          </cell>
          <cell r="AE340">
            <v>3.3666666666666667</v>
          </cell>
          <cell r="AF340">
            <v>3.096774193548387</v>
          </cell>
          <cell r="AG340">
            <v>2</v>
          </cell>
          <cell r="AH340">
            <v>1.5161290322580645</v>
          </cell>
          <cell r="AI340">
            <v>0.19354838709677419</v>
          </cell>
          <cell r="AJ340">
            <v>0.35714285714285715</v>
          </cell>
          <cell r="AK340">
            <v>1.2580645161290323</v>
          </cell>
          <cell r="AL340">
            <v>1.2333333333333334</v>
          </cell>
          <cell r="AM340">
            <v>1.032258064516129</v>
          </cell>
          <cell r="AN340">
            <v>0.9</v>
          </cell>
          <cell r="AO340">
            <v>0.70967741935483863</v>
          </cell>
          <cell r="AS340">
            <v>0.76666666666666672</v>
          </cell>
          <cell r="AT340">
            <v>0.5161290322580645</v>
          </cell>
          <cell r="AU340">
            <v>0.90322580645161288</v>
          </cell>
          <cell r="AV340">
            <v>0.6071428571428571</v>
          </cell>
          <cell r="AW340">
            <v>1</v>
          </cell>
          <cell r="AX340">
            <v>0.5</v>
          </cell>
          <cell r="AZ340">
            <v>0.46666666666666667</v>
          </cell>
        </row>
        <row r="341">
          <cell r="C341" t="str">
            <v>EliotCommunityHS/Dedham/20Harvey 4</v>
          </cell>
          <cell r="D341" t="str">
            <v>Dimock St. Area Office</v>
          </cell>
          <cell r="AA341">
            <v>1</v>
          </cell>
          <cell r="AB341">
            <v>0.5</v>
          </cell>
        </row>
        <row r="342">
          <cell r="C342" t="str">
            <v>EliotCommunityHS/Dedham/20Harvey 5</v>
          </cell>
          <cell r="D342" t="str">
            <v>Framingham Area Office</v>
          </cell>
          <cell r="R342">
            <v>0.83870967741935487</v>
          </cell>
          <cell r="S342">
            <v>0.8666666666666667</v>
          </cell>
          <cell r="W342">
            <v>0.96774193548387089</v>
          </cell>
          <cell r="X342">
            <v>1.6206896551724137</v>
          </cell>
          <cell r="Y342">
            <v>1.870967741935484</v>
          </cell>
          <cell r="Z342">
            <v>1.1333333333333333</v>
          </cell>
          <cell r="AH342">
            <v>0.77419354838709675</v>
          </cell>
          <cell r="AI342">
            <v>1</v>
          </cell>
          <cell r="AJ342">
            <v>0.8214285714285714</v>
          </cell>
          <cell r="AK342">
            <v>0.29032258064516131</v>
          </cell>
          <cell r="AL342">
            <v>1.3</v>
          </cell>
          <cell r="AM342">
            <v>1.6774193548387095</v>
          </cell>
          <cell r="AN342">
            <v>1</v>
          </cell>
          <cell r="AO342">
            <v>1.7741935483870968</v>
          </cell>
          <cell r="AP342">
            <v>1.3225806451612903</v>
          </cell>
          <cell r="AQ342">
            <v>0.36666666666666664</v>
          </cell>
          <cell r="AR342">
            <v>1</v>
          </cell>
          <cell r="AS342">
            <v>1.5333333333333334</v>
          </cell>
          <cell r="AT342">
            <v>2.806451612903226</v>
          </cell>
          <cell r="AU342">
            <v>2</v>
          </cell>
          <cell r="AV342">
            <v>1.7857142857142856</v>
          </cell>
          <cell r="AW342">
            <v>1</v>
          </cell>
          <cell r="AX342">
            <v>2</v>
          </cell>
          <cell r="AY342">
            <v>3.935483870967742</v>
          </cell>
          <cell r="AZ342">
            <v>4</v>
          </cell>
        </row>
        <row r="343">
          <cell r="C343" t="str">
            <v>EliotCommunityHS/Dedham/20Harvey 6</v>
          </cell>
          <cell r="D343" t="str">
            <v>Greenfield Area Office</v>
          </cell>
          <cell r="AP343">
            <v>0.45161290322580644</v>
          </cell>
        </row>
        <row r="344">
          <cell r="C344" t="str">
            <v>EliotCommunityHS/Dedham/20Harvey 7</v>
          </cell>
          <cell r="D344" t="str">
            <v>Malden Area Office</v>
          </cell>
          <cell r="G344">
            <v>2</v>
          </cell>
          <cell r="H344">
            <v>1.096774193548387</v>
          </cell>
          <cell r="L344">
            <v>0.2857142857142857</v>
          </cell>
          <cell r="M344">
            <v>1</v>
          </cell>
          <cell r="N344">
            <v>0.8666666666666667</v>
          </cell>
          <cell r="O344">
            <v>1.7741935483870968</v>
          </cell>
          <cell r="P344">
            <v>3</v>
          </cell>
          <cell r="Q344">
            <v>2</v>
          </cell>
          <cell r="R344">
            <v>1.3225806451612905</v>
          </cell>
          <cell r="Y344">
            <v>0.19354838709677419</v>
          </cell>
          <cell r="Z344">
            <v>0.56666666666666665</v>
          </cell>
          <cell r="AB344">
            <v>0.76666666666666672</v>
          </cell>
          <cell r="AC344">
            <v>1</v>
          </cell>
          <cell r="AD344">
            <v>0.35483870967741937</v>
          </cell>
          <cell r="AF344">
            <v>0.29032258064516131</v>
          </cell>
          <cell r="AG344">
            <v>1</v>
          </cell>
          <cell r="AH344">
            <v>9.6774193548387094E-2</v>
          </cell>
          <cell r="AJ344">
            <v>0.35714285714285715</v>
          </cell>
          <cell r="AK344">
            <v>1</v>
          </cell>
          <cell r="AL344">
            <v>0.93333333333333335</v>
          </cell>
          <cell r="AM344">
            <v>2</v>
          </cell>
          <cell r="AN344">
            <v>1.9666666666666668</v>
          </cell>
          <cell r="AO344">
            <v>0.5161290322580645</v>
          </cell>
          <cell r="AS344">
            <v>0.23333333333333334</v>
          </cell>
        </row>
        <row r="345">
          <cell r="C345" t="str">
            <v>EliotCommunityHS/Dedham/20Harvey 8</v>
          </cell>
          <cell r="D345" t="str">
            <v>North Central Area Office</v>
          </cell>
          <cell r="AF345">
            <v>6.4516129032258063E-2</v>
          </cell>
          <cell r="AG345">
            <v>1</v>
          </cell>
          <cell r="AH345">
            <v>1</v>
          </cell>
          <cell r="AI345">
            <v>1</v>
          </cell>
          <cell r="AJ345">
            <v>0.5714285714285714</v>
          </cell>
        </row>
        <row r="346">
          <cell r="C346" t="str">
            <v>EliotCommunityHS/JamPlain/281HydePk 1</v>
          </cell>
          <cell r="D346" t="str">
            <v>Dimock St. Area Office</v>
          </cell>
          <cell r="E346">
            <v>2.161290322580645</v>
          </cell>
          <cell r="F346">
            <v>1.161290322580645</v>
          </cell>
          <cell r="G346">
            <v>3.5666666666666664</v>
          </cell>
          <cell r="H346">
            <v>1.7096774193548385</v>
          </cell>
          <cell r="I346">
            <v>2.0333333333333332</v>
          </cell>
          <cell r="J346">
            <v>0.58064516129032251</v>
          </cell>
          <cell r="L346">
            <v>2.6785714285714288</v>
          </cell>
          <cell r="M346">
            <v>3.612903225806452</v>
          </cell>
          <cell r="N346">
            <v>1.8666666666666667</v>
          </cell>
          <cell r="O346">
            <v>2.7419354838709675</v>
          </cell>
          <cell r="P346">
            <v>3.3333333333333335</v>
          </cell>
          <cell r="Q346">
            <v>3.161290322580645</v>
          </cell>
          <cell r="R346">
            <v>3.7096774193548385</v>
          </cell>
          <cell r="S346">
            <v>3.0666666666666664</v>
          </cell>
          <cell r="T346">
            <v>3.838709677419355</v>
          </cell>
          <cell r="U346">
            <v>0.7</v>
          </cell>
          <cell r="V346">
            <v>1.3225806451612903</v>
          </cell>
          <cell r="W346">
            <v>1.161290322580645</v>
          </cell>
          <cell r="X346">
            <v>2.7586206896551722</v>
          </cell>
          <cell r="Y346">
            <v>1.3870967741935483</v>
          </cell>
          <cell r="Z346">
            <v>6.6666666666666666E-2</v>
          </cell>
        </row>
        <row r="347">
          <cell r="C347" t="str">
            <v>EliotCommunityHS/JamPlain/281HydePk 2</v>
          </cell>
          <cell r="D347" t="str">
            <v>Harbor Area Office</v>
          </cell>
          <cell r="E347">
            <v>0.4838709677419355</v>
          </cell>
          <cell r="F347">
            <v>1</v>
          </cell>
          <cell r="G347">
            <v>0.8666666666666667</v>
          </cell>
          <cell r="I347">
            <v>2.2666666666666666</v>
          </cell>
          <cell r="J347">
            <v>0.70967741935483875</v>
          </cell>
          <cell r="K347">
            <v>6.4516129032258063E-2</v>
          </cell>
          <cell r="L347">
            <v>1.6071428571428572</v>
          </cell>
          <cell r="M347">
            <v>2.290322580645161</v>
          </cell>
          <cell r="N347">
            <v>2.5333333333333332</v>
          </cell>
          <cell r="O347">
            <v>2.129032258064516</v>
          </cell>
          <cell r="P347">
            <v>3</v>
          </cell>
          <cell r="Q347">
            <v>2.6129032258064515</v>
          </cell>
          <cell r="R347">
            <v>2.7741935483870965</v>
          </cell>
          <cell r="S347">
            <v>2.2999999999999998</v>
          </cell>
          <cell r="T347">
            <v>2.193548387096774</v>
          </cell>
          <cell r="U347">
            <v>0.2</v>
          </cell>
          <cell r="V347">
            <v>1.967741935483871</v>
          </cell>
          <cell r="W347">
            <v>4.161290322580645</v>
          </cell>
          <cell r="X347">
            <v>6.6551724137931032</v>
          </cell>
          <cell r="Y347">
            <v>3.258064516129032</v>
          </cell>
          <cell r="Z347">
            <v>6.6666666666666666E-2</v>
          </cell>
        </row>
        <row r="348">
          <cell r="C348" t="str">
            <v>EliotCommunityHS/JamPlain/281HydePk 3</v>
          </cell>
          <cell r="D348" t="str">
            <v>Hyde Park Area Office</v>
          </cell>
          <cell r="E348">
            <v>1</v>
          </cell>
          <cell r="F348">
            <v>2.096774193548387</v>
          </cell>
          <cell r="G348">
            <v>1.9666666666666668</v>
          </cell>
          <cell r="H348">
            <v>1.161290322580645</v>
          </cell>
          <cell r="I348">
            <v>1</v>
          </cell>
          <cell r="J348">
            <v>2.5806451612903225</v>
          </cell>
          <cell r="K348">
            <v>2.161290322580645</v>
          </cell>
          <cell r="L348">
            <v>1.2857142857142856</v>
          </cell>
          <cell r="M348">
            <v>1.5806451612903225</v>
          </cell>
          <cell r="N348">
            <v>0.56666666666666665</v>
          </cell>
          <cell r="O348">
            <v>1.838709677419355</v>
          </cell>
          <cell r="P348">
            <v>2.4333333333333331</v>
          </cell>
          <cell r="Q348">
            <v>2.6129032258064515</v>
          </cell>
          <cell r="R348">
            <v>0.61290322580645162</v>
          </cell>
          <cell r="S348">
            <v>0.53333333333333333</v>
          </cell>
          <cell r="T348">
            <v>1.903225806451613</v>
          </cell>
          <cell r="U348">
            <v>1.5666666666666667</v>
          </cell>
          <cell r="V348">
            <v>3.032258064516129</v>
          </cell>
          <cell r="W348">
            <v>2.709677419354839</v>
          </cell>
          <cell r="X348">
            <v>0.68965517241379315</v>
          </cell>
          <cell r="Y348">
            <v>1.967741935483871</v>
          </cell>
          <cell r="Z348">
            <v>0.2</v>
          </cell>
        </row>
        <row r="349">
          <cell r="C349" t="str">
            <v>EliotCommunityHS/JamPlain/281HydePk 4</v>
          </cell>
          <cell r="D349" t="str">
            <v>Park St. Area Office</v>
          </cell>
          <cell r="E349">
            <v>1.3548387096774193</v>
          </cell>
          <cell r="F349">
            <v>3</v>
          </cell>
          <cell r="G349">
            <v>2.9666666666666663</v>
          </cell>
          <cell r="H349">
            <v>2.967741935483871</v>
          </cell>
          <cell r="I349">
            <v>4.2</v>
          </cell>
          <cell r="J349">
            <v>2.774193548387097</v>
          </cell>
          <cell r="K349">
            <v>3.032258064516129</v>
          </cell>
          <cell r="L349">
            <v>4.3571428571428568</v>
          </cell>
          <cell r="M349">
            <v>3.4516129032258065</v>
          </cell>
          <cell r="N349">
            <v>3.6</v>
          </cell>
          <cell r="O349">
            <v>4.5483870967741931</v>
          </cell>
          <cell r="P349">
            <v>2.2999999999999998</v>
          </cell>
          <cell r="Q349">
            <v>2</v>
          </cell>
          <cell r="R349">
            <v>3.193548387096774</v>
          </cell>
          <cell r="S349">
            <v>3.8</v>
          </cell>
          <cell r="T349">
            <v>3.6129032258064515</v>
          </cell>
          <cell r="U349">
            <v>1.0666666666666667</v>
          </cell>
          <cell r="V349">
            <v>2.709677419354839</v>
          </cell>
          <cell r="W349">
            <v>2.129032258064516</v>
          </cell>
          <cell r="X349">
            <v>1.5172413793103448</v>
          </cell>
          <cell r="Y349">
            <v>2.032258064516129</v>
          </cell>
          <cell r="Z349">
            <v>0.2</v>
          </cell>
        </row>
        <row r="350">
          <cell r="C350" t="str">
            <v>EliotCommunityHS/Lynn/12OrchardSt 1</v>
          </cell>
          <cell r="D350" t="str">
            <v>Arlington Area Office</v>
          </cell>
          <cell r="L350">
            <v>7.1428571428571425E-2</v>
          </cell>
          <cell r="M350">
            <v>3.2258064516129031E-2</v>
          </cell>
        </row>
        <row r="351">
          <cell r="C351" t="str">
            <v>EliotCommunityHS/Lynn/12OrchardSt 2</v>
          </cell>
          <cell r="D351" t="str">
            <v>Cape Ann Area Office</v>
          </cell>
          <cell r="G351">
            <v>0.26666666666666666</v>
          </cell>
          <cell r="H351">
            <v>1.7096774193548385</v>
          </cell>
          <cell r="I351">
            <v>1.9333333333333331</v>
          </cell>
          <cell r="J351">
            <v>2.4193548387096775</v>
          </cell>
          <cell r="K351">
            <v>1.4516129032258065</v>
          </cell>
          <cell r="L351">
            <v>3.0357142857142856</v>
          </cell>
          <cell r="M351">
            <v>2.32258064516129</v>
          </cell>
          <cell r="N351">
            <v>2.8666666666666667</v>
          </cell>
          <cell r="O351">
            <v>2.387096774193548</v>
          </cell>
          <cell r="P351">
            <v>2</v>
          </cell>
          <cell r="Q351">
            <v>1.870967741935484</v>
          </cell>
          <cell r="R351">
            <v>1.967741935483871</v>
          </cell>
          <cell r="S351">
            <v>1.1666666666666667</v>
          </cell>
          <cell r="T351">
            <v>3</v>
          </cell>
          <cell r="U351">
            <v>1.7333333333333334</v>
          </cell>
          <cell r="V351">
            <v>0.64516129032258063</v>
          </cell>
          <cell r="W351">
            <v>0.80645161290322576</v>
          </cell>
          <cell r="X351">
            <v>0.34482758620689657</v>
          </cell>
          <cell r="AB351">
            <v>0.96666666666666667</v>
          </cell>
          <cell r="AC351">
            <v>1.096774193548387</v>
          </cell>
          <cell r="AD351">
            <v>0.54838709677419351</v>
          </cell>
          <cell r="AE351">
            <v>1.5333333333333332</v>
          </cell>
          <cell r="AF351">
            <v>3.4838709677419351</v>
          </cell>
          <cell r="AG351">
            <v>0.8666666666666667</v>
          </cell>
          <cell r="AH351">
            <v>3.2258064516129031E-2</v>
          </cell>
          <cell r="AI351">
            <v>1.935483870967742</v>
          </cell>
          <cell r="AJ351">
            <v>1.4285714285714284</v>
          </cell>
          <cell r="AK351">
            <v>2.3225806451612905</v>
          </cell>
          <cell r="AL351">
            <v>1.5666666666666667</v>
          </cell>
          <cell r="AM351">
            <v>2.709677419354839</v>
          </cell>
          <cell r="AN351">
            <v>0.4</v>
          </cell>
          <cell r="AO351">
            <v>2.161290322580645</v>
          </cell>
          <cell r="AP351">
            <v>2.67741935483871</v>
          </cell>
          <cell r="AQ351">
            <v>2.2000000000000002</v>
          </cell>
          <cell r="AR351">
            <v>2.5483870967741935</v>
          </cell>
          <cell r="AS351">
            <v>0.7</v>
          </cell>
          <cell r="AT351">
            <v>0.19354838709677419</v>
          </cell>
          <cell r="AU351">
            <v>3</v>
          </cell>
          <cell r="AV351">
            <v>0.89285714285714279</v>
          </cell>
          <cell r="AW351">
            <v>0.64516129032258063</v>
          </cell>
          <cell r="AX351">
            <v>2.5333333333333332</v>
          </cell>
          <cell r="AY351">
            <v>3.4193548387096775</v>
          </cell>
          <cell r="AZ351">
            <v>2.7666666666666666</v>
          </cell>
        </row>
        <row r="352">
          <cell r="C352" t="str">
            <v>EliotCommunityHS/Lynn/12OrchardSt 3</v>
          </cell>
          <cell r="D352" t="str">
            <v>Haverhill Area Office</v>
          </cell>
          <cell r="J352">
            <v>9.6774193548387094E-2</v>
          </cell>
          <cell r="K352">
            <v>0.25806451612903225</v>
          </cell>
          <cell r="L352">
            <v>1</v>
          </cell>
          <cell r="M352">
            <v>0.35483870967741937</v>
          </cell>
          <cell r="P352">
            <v>0.13333333333333333</v>
          </cell>
          <cell r="Q352">
            <v>3.2258064516129031E-2</v>
          </cell>
          <cell r="R352">
            <v>0.74193548387096775</v>
          </cell>
          <cell r="W352">
            <v>0.25806451612903225</v>
          </cell>
        </row>
        <row r="353">
          <cell r="C353" t="str">
            <v>EliotCommunityHS/Lynn/12OrchardSt 4</v>
          </cell>
          <cell r="D353" t="str">
            <v>Lawrence Area Office</v>
          </cell>
          <cell r="V353">
            <v>1.7419354838709677</v>
          </cell>
          <cell r="W353">
            <v>1.4838709677419355</v>
          </cell>
          <cell r="AJ353">
            <v>0.39285714285714285</v>
          </cell>
          <cell r="AK353">
            <v>0.32258064516129031</v>
          </cell>
          <cell r="AW353">
            <v>0.70967741935483863</v>
          </cell>
          <cell r="AX353">
            <v>0.26666666666666666</v>
          </cell>
        </row>
        <row r="354">
          <cell r="C354" t="str">
            <v>EliotCommunityHS/Lynn/12OrchardSt 5</v>
          </cell>
          <cell r="D354" t="str">
            <v>Lowell Area Office</v>
          </cell>
          <cell r="AT354">
            <v>0.967741935483871</v>
          </cell>
          <cell r="AW354">
            <v>0.90322580645161288</v>
          </cell>
          <cell r="AX354">
            <v>0.5</v>
          </cell>
        </row>
        <row r="355">
          <cell r="C355" t="str">
            <v>EliotCommunityHS/Lynn/12OrchardSt 6</v>
          </cell>
          <cell r="D355" t="str">
            <v>Lynn Area Office</v>
          </cell>
          <cell r="F355">
            <v>3.129032258064516</v>
          </cell>
          <cell r="G355">
            <v>3.1666666666666665</v>
          </cell>
          <cell r="H355">
            <v>2.5161290322580645</v>
          </cell>
          <cell r="I355">
            <v>2.8666666666666667</v>
          </cell>
          <cell r="J355">
            <v>2.193548387096774</v>
          </cell>
          <cell r="K355">
            <v>2.032258064516129</v>
          </cell>
          <cell r="L355">
            <v>1.6071428571428572</v>
          </cell>
          <cell r="M355">
            <v>2.935483870967742</v>
          </cell>
          <cell r="N355">
            <v>1.6666666666666665</v>
          </cell>
          <cell r="O355">
            <v>2.064516129032258</v>
          </cell>
          <cell r="P355">
            <v>2.5333333333333332</v>
          </cell>
          <cell r="Q355">
            <v>2.064516129032258</v>
          </cell>
          <cell r="R355">
            <v>1.6451612903225807</v>
          </cell>
          <cell r="S355">
            <v>1.8</v>
          </cell>
          <cell r="T355">
            <v>2.935483870967742</v>
          </cell>
          <cell r="U355">
            <v>2.2666666666666666</v>
          </cell>
          <cell r="V355">
            <v>0.67741935483870974</v>
          </cell>
          <cell r="W355">
            <v>1.3870967741935485</v>
          </cell>
          <cell r="X355">
            <v>1.9310344827586208</v>
          </cell>
          <cell r="Y355">
            <v>3</v>
          </cell>
          <cell r="Z355">
            <v>2.5333333333333332</v>
          </cell>
          <cell r="AA355">
            <v>2.6774193548387095</v>
          </cell>
          <cell r="AB355">
            <v>3.9</v>
          </cell>
          <cell r="AC355">
            <v>2.838709677419355</v>
          </cell>
          <cell r="AD355">
            <v>3.032258064516129</v>
          </cell>
          <cell r="AE355">
            <v>3</v>
          </cell>
          <cell r="AF355">
            <v>1.3870967741935485</v>
          </cell>
          <cell r="AG355">
            <v>2.2000000000000002</v>
          </cell>
          <cell r="AH355">
            <v>1.967741935483871</v>
          </cell>
          <cell r="AI355">
            <v>2.193548387096774</v>
          </cell>
          <cell r="AJ355">
            <v>2.6071428571428572</v>
          </cell>
          <cell r="AK355">
            <v>2.354838709677419</v>
          </cell>
          <cell r="AL355">
            <v>2.8666666666666667</v>
          </cell>
          <cell r="AM355">
            <v>2.806451612903226</v>
          </cell>
          <cell r="AN355">
            <v>2.9333333333333336</v>
          </cell>
          <cell r="AO355">
            <v>2.612903225806452</v>
          </cell>
          <cell r="AP355">
            <v>2</v>
          </cell>
          <cell r="AQ355">
            <v>3.1</v>
          </cell>
          <cell r="AR355">
            <v>2.096774193548387</v>
          </cell>
          <cell r="AS355">
            <v>2.8</v>
          </cell>
          <cell r="AT355">
            <v>1.4516129032258065</v>
          </cell>
          <cell r="AU355">
            <v>2.6129032258064515</v>
          </cell>
          <cell r="AV355">
            <v>1.8928571428571428</v>
          </cell>
          <cell r="AW355">
            <v>1.838709677419355</v>
          </cell>
          <cell r="AX355">
            <v>1.4666666666666668</v>
          </cell>
          <cell r="AY355">
            <v>2.161290322580645</v>
          </cell>
          <cell r="AZ355">
            <v>1.2333333333333332</v>
          </cell>
        </row>
        <row r="356">
          <cell r="C356" t="str">
            <v>EliotCommunityHS/Lynn/12OrchardSt 7</v>
          </cell>
          <cell r="D356" t="str">
            <v>Malden Area Office</v>
          </cell>
          <cell r="Y356">
            <v>6.4516129032258063E-2</v>
          </cell>
          <cell r="Z356">
            <v>0.5</v>
          </cell>
          <cell r="AF356">
            <v>0.45161290322580644</v>
          </cell>
          <cell r="AZ356">
            <v>6.6666666666666666E-2</v>
          </cell>
        </row>
        <row r="357">
          <cell r="C357" t="str">
            <v>EliotCommunityHS/Medford/159Allston 1</v>
          </cell>
          <cell r="D357" t="str">
            <v>Arlington Area Office</v>
          </cell>
          <cell r="R357">
            <v>6.4516129032258063E-2</v>
          </cell>
          <cell r="AO357">
            <v>0.29032258064516131</v>
          </cell>
          <cell r="AW357">
            <v>0.45161290322580644</v>
          </cell>
          <cell r="AX357">
            <v>3.3333333333333333E-2</v>
          </cell>
        </row>
        <row r="358">
          <cell r="C358" t="str">
            <v>EliotCommunityHS/Medford/159Allston 2</v>
          </cell>
          <cell r="D358" t="str">
            <v>Coastal Area Office</v>
          </cell>
          <cell r="AG358">
            <v>0.3</v>
          </cell>
          <cell r="AH358">
            <v>1.5161290322580645</v>
          </cell>
          <cell r="AI358">
            <v>0.80645161290322576</v>
          </cell>
        </row>
        <row r="359">
          <cell r="C359" t="str">
            <v>EliotCommunityHS/Medford/159Allston 3</v>
          </cell>
          <cell r="D359" t="str">
            <v>Dimock St. Area Office</v>
          </cell>
          <cell r="E359">
            <v>2.3548387096774195</v>
          </cell>
          <cell r="F359">
            <v>2.32258064516129</v>
          </cell>
          <cell r="G359">
            <v>1.1666666666666667</v>
          </cell>
          <cell r="H359">
            <v>0.80645161290322576</v>
          </cell>
          <cell r="I359">
            <v>3.5666666666666669</v>
          </cell>
          <cell r="J359">
            <v>4.6451612903225801</v>
          </cell>
          <cell r="K359">
            <v>3.129032258064516</v>
          </cell>
          <cell r="L359">
            <v>1.3928571428571428</v>
          </cell>
          <cell r="M359">
            <v>0.64516129032258063</v>
          </cell>
          <cell r="N359">
            <v>0.76666666666666661</v>
          </cell>
          <cell r="O359">
            <v>1.4838709677419355</v>
          </cell>
          <cell r="P359">
            <v>1.5</v>
          </cell>
          <cell r="Q359">
            <v>0.45161290322580644</v>
          </cell>
          <cell r="R359">
            <v>0.16129032258064516</v>
          </cell>
          <cell r="T359">
            <v>0.83870967741935476</v>
          </cell>
          <cell r="U359">
            <v>0.6333333333333333</v>
          </cell>
          <cell r="V359">
            <v>1.032258064516129</v>
          </cell>
          <cell r="W359">
            <v>2.4516129032258061</v>
          </cell>
          <cell r="X359">
            <v>0.2413793103448276</v>
          </cell>
          <cell r="Y359">
            <v>2</v>
          </cell>
          <cell r="Z359">
            <v>2.9666666666666663</v>
          </cell>
          <cell r="AA359">
            <v>0.45161290322580644</v>
          </cell>
          <cell r="AC359">
            <v>0.54838709677419351</v>
          </cell>
          <cell r="AD359">
            <v>2.6451612903225805</v>
          </cell>
          <cell r="AE359">
            <v>2.0333333333333332</v>
          </cell>
          <cell r="AF359">
            <v>1.1612903225806452</v>
          </cell>
          <cell r="AG359">
            <v>0.23333333333333334</v>
          </cell>
          <cell r="AH359">
            <v>1</v>
          </cell>
          <cell r="AI359">
            <v>0.22580645161290322</v>
          </cell>
          <cell r="AK359">
            <v>0.29032258064516131</v>
          </cell>
          <cell r="AL359">
            <v>0.93333333333333324</v>
          </cell>
          <cell r="AM359">
            <v>1.4516129032258065</v>
          </cell>
          <cell r="AO359">
            <v>0.35483870967741937</v>
          </cell>
          <cell r="AR359">
            <v>0.22580645161290322</v>
          </cell>
          <cell r="AS359">
            <v>1.6666666666666665</v>
          </cell>
          <cell r="AT359">
            <v>0.32258064516129031</v>
          </cell>
          <cell r="AU359">
            <v>0.87096774193548387</v>
          </cell>
          <cell r="AV359">
            <v>1.75</v>
          </cell>
          <cell r="AW359">
            <v>1.2903225806451613</v>
          </cell>
          <cell r="AX359">
            <v>0.33333333333333331</v>
          </cell>
          <cell r="AY359">
            <v>1.3548387096774193</v>
          </cell>
          <cell r="AZ359">
            <v>3.8666666666666667</v>
          </cell>
        </row>
        <row r="360">
          <cell r="C360" t="str">
            <v>EliotCommunityHS/Medford/159Allston 4</v>
          </cell>
          <cell r="D360" t="str">
            <v>Framingham Area Office</v>
          </cell>
          <cell r="AS360">
            <v>0.36666666666666664</v>
          </cell>
          <cell r="AT360">
            <v>0.58064516129032251</v>
          </cell>
          <cell r="AW360">
            <v>0.29032258064516131</v>
          </cell>
          <cell r="AX360">
            <v>0.16666666666666666</v>
          </cell>
        </row>
        <row r="361">
          <cell r="C361" t="str">
            <v>EliotCommunityHS/Medford/159Allston 5</v>
          </cell>
          <cell r="D361" t="str">
            <v>Harbor Area Office</v>
          </cell>
          <cell r="F361">
            <v>1.4193548387096775</v>
          </cell>
          <cell r="G361">
            <v>0.8666666666666667</v>
          </cell>
          <cell r="H361">
            <v>1.6451612903225805</v>
          </cell>
          <cell r="I361">
            <v>0.46666666666666667</v>
          </cell>
          <cell r="J361">
            <v>0.32258064516129031</v>
          </cell>
          <cell r="K361">
            <v>2.4516129032258065</v>
          </cell>
          <cell r="L361">
            <v>2.3928571428571428</v>
          </cell>
          <cell r="M361">
            <v>2</v>
          </cell>
          <cell r="N361">
            <v>2.4</v>
          </cell>
          <cell r="O361">
            <v>1.3548387096774195</v>
          </cell>
          <cell r="P361">
            <v>2.7</v>
          </cell>
          <cell r="Q361">
            <v>2.967741935483871</v>
          </cell>
          <cell r="R361">
            <v>2.903225806451613</v>
          </cell>
          <cell r="S361">
            <v>2.5666666666666664</v>
          </cell>
          <cell r="T361">
            <v>1.3870967741935485</v>
          </cell>
          <cell r="V361">
            <v>0.58064516129032262</v>
          </cell>
          <cell r="W361">
            <v>2.064516129032258</v>
          </cell>
          <cell r="X361">
            <v>1.0689655172413794</v>
          </cell>
          <cell r="Y361">
            <v>1.4516129032258065</v>
          </cell>
          <cell r="Z361">
            <v>0.33333333333333337</v>
          </cell>
          <cell r="AA361">
            <v>0.87096774193548387</v>
          </cell>
          <cell r="AB361">
            <v>0.16666666666666666</v>
          </cell>
          <cell r="AC361">
            <v>0.93548387096774188</v>
          </cell>
          <cell r="AD361">
            <v>0.90322580645161288</v>
          </cell>
          <cell r="AE361">
            <v>0.3</v>
          </cell>
          <cell r="AF361">
            <v>0.67741935483870974</v>
          </cell>
          <cell r="AG361">
            <v>1.6</v>
          </cell>
          <cell r="AH361">
            <v>6.4516129032258063E-2</v>
          </cell>
          <cell r="AJ361">
            <v>0.5714285714285714</v>
          </cell>
          <cell r="AK361">
            <v>2</v>
          </cell>
          <cell r="AL361">
            <v>1.2</v>
          </cell>
          <cell r="AM361">
            <v>3.935483870967742</v>
          </cell>
          <cell r="AN361">
            <v>1.8666666666666669</v>
          </cell>
          <cell r="AO361">
            <v>2.064516129032258</v>
          </cell>
          <cell r="AP361">
            <v>1.7741935483870968</v>
          </cell>
          <cell r="AQ361">
            <v>0.6</v>
          </cell>
          <cell r="AR361">
            <v>2.032258064516129</v>
          </cell>
          <cell r="AS361">
            <v>1.1000000000000001</v>
          </cell>
          <cell r="AT361">
            <v>3</v>
          </cell>
          <cell r="AU361">
            <v>3.4838709677419355</v>
          </cell>
          <cell r="AV361">
            <v>3.6428571428571432</v>
          </cell>
          <cell r="AW361">
            <v>1.290322580645161</v>
          </cell>
          <cell r="AX361">
            <v>3.5</v>
          </cell>
          <cell r="AY361">
            <v>3.290322580645161</v>
          </cell>
          <cell r="AZ361">
            <v>2.5333333333333337</v>
          </cell>
        </row>
        <row r="362">
          <cell r="C362" t="str">
            <v>EliotCommunityHS/Medford/159Allston 6</v>
          </cell>
          <cell r="D362" t="str">
            <v>Hyde Park Area Office</v>
          </cell>
          <cell r="F362">
            <v>0.93548387096774188</v>
          </cell>
          <cell r="G362">
            <v>0.93333333333333335</v>
          </cell>
          <cell r="H362">
            <v>1.4838709677419355</v>
          </cell>
          <cell r="I362">
            <v>2</v>
          </cell>
          <cell r="J362">
            <v>1.161290322580645</v>
          </cell>
          <cell r="K362">
            <v>0.77419354838709675</v>
          </cell>
          <cell r="L362">
            <v>0.7142857142857143</v>
          </cell>
          <cell r="M362">
            <v>1.967741935483871</v>
          </cell>
          <cell r="N362">
            <v>2.6333333333333333</v>
          </cell>
          <cell r="O362">
            <v>2.6451612903225805</v>
          </cell>
          <cell r="P362">
            <v>3</v>
          </cell>
          <cell r="Q362">
            <v>2.32258064516129</v>
          </cell>
          <cell r="R362">
            <v>1.193548387096774</v>
          </cell>
          <cell r="S362">
            <v>1.1666666666666665</v>
          </cell>
          <cell r="T362">
            <v>0.5161290322580645</v>
          </cell>
          <cell r="U362">
            <v>2.3666666666666667</v>
          </cell>
          <cell r="V362">
            <v>2.4516129032258065</v>
          </cell>
          <cell r="W362">
            <v>1.935483870967742</v>
          </cell>
          <cell r="X362">
            <v>0.72413793103448276</v>
          </cell>
          <cell r="Z362">
            <v>1.1666666666666665</v>
          </cell>
          <cell r="AA362">
            <v>2.8064516129032255</v>
          </cell>
          <cell r="AB362">
            <v>3.8666666666666667</v>
          </cell>
          <cell r="AC362">
            <v>1.6451612903225805</v>
          </cell>
          <cell r="AD362">
            <v>2.4193548387096775</v>
          </cell>
          <cell r="AE362">
            <v>3.2333333333333334</v>
          </cell>
          <cell r="AF362">
            <v>1.032258064516129</v>
          </cell>
          <cell r="AG362">
            <v>1</v>
          </cell>
          <cell r="AH362">
            <v>1.290322580645161</v>
          </cell>
          <cell r="AI362">
            <v>2.419354838709677</v>
          </cell>
          <cell r="AJ362">
            <v>2.3571428571428568</v>
          </cell>
          <cell r="AK362">
            <v>2.806451612903226</v>
          </cell>
          <cell r="AL362">
            <v>2.1333333333333333</v>
          </cell>
          <cell r="AM362">
            <v>1.3548387096774193</v>
          </cell>
          <cell r="AN362">
            <v>2.2999999999999998</v>
          </cell>
          <cell r="AO362">
            <v>2.32258064516129</v>
          </cell>
          <cell r="AP362">
            <v>1.8064516129032258</v>
          </cell>
          <cell r="AQ362">
            <v>1.6</v>
          </cell>
          <cell r="AR362">
            <v>2.225806451612903</v>
          </cell>
          <cell r="AS362">
            <v>1.5</v>
          </cell>
          <cell r="AT362">
            <v>1.4838709677419355</v>
          </cell>
          <cell r="AU362">
            <v>1.064516129032258</v>
          </cell>
          <cell r="AW362">
            <v>0.74193548387096775</v>
          </cell>
          <cell r="AX362">
            <v>0.8666666666666667</v>
          </cell>
          <cell r="AY362">
            <v>0.19354838709677419</v>
          </cell>
        </row>
        <row r="363">
          <cell r="C363" t="str">
            <v>EliotCommunityHS/Medford/159Allston 7</v>
          </cell>
          <cell r="D363" t="str">
            <v>Lynn Area Office</v>
          </cell>
          <cell r="X363">
            <v>0.10344827586206896</v>
          </cell>
          <cell r="AE363">
            <v>0.2</v>
          </cell>
          <cell r="AP363">
            <v>0.45161290322580644</v>
          </cell>
        </row>
        <row r="364">
          <cell r="C364" t="str">
            <v>EliotCommunityHS/Medford/159Allston 8</v>
          </cell>
          <cell r="D364" t="str">
            <v>Park St. Area Office</v>
          </cell>
          <cell r="E364">
            <v>3.290322580645161</v>
          </cell>
          <cell r="F364">
            <v>2.161290322580645</v>
          </cell>
          <cell r="G364">
            <v>1</v>
          </cell>
          <cell r="H364">
            <v>1.1935483870967742</v>
          </cell>
          <cell r="I364">
            <v>1</v>
          </cell>
          <cell r="J364">
            <v>1</v>
          </cell>
          <cell r="K364">
            <v>9.6774193548387094E-2</v>
          </cell>
          <cell r="L364">
            <v>2.0357142857142856</v>
          </cell>
          <cell r="M364">
            <v>3.225806451612903</v>
          </cell>
          <cell r="N364">
            <v>1.5666666666666667</v>
          </cell>
          <cell r="O364">
            <v>1.3225806451612903</v>
          </cell>
          <cell r="Q364">
            <v>1.3870967741935485</v>
          </cell>
          <cell r="R364">
            <v>2.225806451612903</v>
          </cell>
          <cell r="S364">
            <v>0.76666666666666661</v>
          </cell>
          <cell r="T364">
            <v>3.2258064516129035</v>
          </cell>
          <cell r="U364">
            <v>2.1666666666666665</v>
          </cell>
          <cell r="V364">
            <v>2.774193548387097</v>
          </cell>
          <cell r="W364">
            <v>0.70967741935483875</v>
          </cell>
          <cell r="X364">
            <v>0.86206896551724144</v>
          </cell>
          <cell r="Y364">
            <v>2.6129032258064515</v>
          </cell>
          <cell r="Z364">
            <v>2.5</v>
          </cell>
          <cell r="AA364">
            <v>3</v>
          </cell>
          <cell r="AB364">
            <v>2.1666666666666665</v>
          </cell>
          <cell r="AC364">
            <v>2.741935483870968</v>
          </cell>
          <cell r="AD364">
            <v>1.903225806451613</v>
          </cell>
          <cell r="AE364">
            <v>1.2666666666666668</v>
          </cell>
          <cell r="AF364">
            <v>2.7096774193548385</v>
          </cell>
          <cell r="AG364">
            <v>0.93333333333333335</v>
          </cell>
          <cell r="AH364">
            <v>2.064516129032258</v>
          </cell>
          <cell r="AI364">
            <v>3.4516129032258061</v>
          </cell>
          <cell r="AJ364">
            <v>3.1428571428571428</v>
          </cell>
          <cell r="AK364">
            <v>2.2903225806451615</v>
          </cell>
          <cell r="AL364">
            <v>2.5333333333333332</v>
          </cell>
          <cell r="AM364">
            <v>1.064516129032258</v>
          </cell>
          <cell r="AN364">
            <v>2.166666666666667</v>
          </cell>
          <cell r="AO364">
            <v>2.096774193548387</v>
          </cell>
          <cell r="AP364">
            <v>2.5806451612903225</v>
          </cell>
          <cell r="AQ364">
            <v>2.8</v>
          </cell>
          <cell r="AR364">
            <v>3.064516129032258</v>
          </cell>
          <cell r="AS364">
            <v>2.2333333333333338</v>
          </cell>
          <cell r="AT364">
            <v>1.4193548387096775</v>
          </cell>
          <cell r="AU364">
            <v>1.3870967741935485</v>
          </cell>
          <cell r="AV364">
            <v>1.8928571428571428</v>
          </cell>
          <cell r="AW364">
            <v>0.90322580645161288</v>
          </cell>
          <cell r="AX364">
            <v>1.3</v>
          </cell>
          <cell r="AY364">
            <v>1.1935483870967742</v>
          </cell>
          <cell r="AZ364">
            <v>0.76666666666666661</v>
          </cell>
        </row>
        <row r="365">
          <cell r="C365" t="str">
            <v>EliotCommunityHS/NewBedford/163Coun 1</v>
          </cell>
          <cell r="D365" t="str">
            <v>Brockton Area Office</v>
          </cell>
          <cell r="L365">
            <v>0.6428571428571429</v>
          </cell>
          <cell r="AA365">
            <v>3.2258064516129031E-2</v>
          </cell>
          <cell r="AB365">
            <v>1</v>
          </cell>
          <cell r="AC365">
            <v>1</v>
          </cell>
          <cell r="AD365">
            <v>1</v>
          </cell>
          <cell r="AE365">
            <v>1</v>
          </cell>
          <cell r="AF365">
            <v>0.83870967741935487</v>
          </cell>
          <cell r="AM365">
            <v>0.22580645161290322</v>
          </cell>
          <cell r="AX365">
            <v>1.3</v>
          </cell>
          <cell r="AY365">
            <v>1</v>
          </cell>
          <cell r="AZ365">
            <v>6.6666666666666666E-2</v>
          </cell>
        </row>
        <row r="366">
          <cell r="C366" t="str">
            <v>EliotCommunityHS/NewBedford/163Coun 2</v>
          </cell>
          <cell r="D366" t="str">
            <v>Coastal Area Office</v>
          </cell>
          <cell r="AB366">
            <v>0.1</v>
          </cell>
        </row>
        <row r="367">
          <cell r="C367" t="str">
            <v>EliotCommunityHS/NewBedford/163Coun 3</v>
          </cell>
          <cell r="D367" t="str">
            <v>Fall River Area Office</v>
          </cell>
          <cell r="T367">
            <v>3.2258064516129031E-2</v>
          </cell>
          <cell r="U367">
            <v>3.3333333333333333E-2</v>
          </cell>
          <cell r="AL367">
            <v>1</v>
          </cell>
          <cell r="AM367">
            <v>0.45161290322580644</v>
          </cell>
          <cell r="AN367">
            <v>0.56666666666666665</v>
          </cell>
          <cell r="AO367">
            <v>3.2258064516129031E-2</v>
          </cell>
          <cell r="AR367">
            <v>0.29032258064516131</v>
          </cell>
          <cell r="AS367">
            <v>1</v>
          </cell>
          <cell r="AT367">
            <v>0.4838709677419355</v>
          </cell>
          <cell r="AZ367">
            <v>0.2</v>
          </cell>
        </row>
        <row r="368">
          <cell r="C368" t="str">
            <v>EliotCommunityHS/NewBedford/163Coun 4</v>
          </cell>
          <cell r="D368" t="str">
            <v>Framingham Area Office</v>
          </cell>
          <cell r="AO368">
            <v>1.4838709677419355</v>
          </cell>
          <cell r="AP368">
            <v>0.77419354838709675</v>
          </cell>
        </row>
        <row r="369">
          <cell r="C369" t="str">
            <v>EliotCommunityHS/NewBedford/163Coun 5</v>
          </cell>
          <cell r="D369" t="str">
            <v>New Bedford Area Office</v>
          </cell>
          <cell r="H369">
            <v>0.61290322580645151</v>
          </cell>
          <cell r="I369">
            <v>6.4333333333333336</v>
          </cell>
          <cell r="J369">
            <v>6.9677419354838719</v>
          </cell>
          <cell r="K369">
            <v>5.5161290322580649</v>
          </cell>
          <cell r="L369">
            <v>5.3214285714285712</v>
          </cell>
          <cell r="M369">
            <v>7.1935483870967749</v>
          </cell>
          <cell r="N369">
            <v>7.4333333333333336</v>
          </cell>
          <cell r="O369">
            <v>4.935483870967742</v>
          </cell>
          <cell r="P369">
            <v>5.4333333333333336</v>
          </cell>
          <cell r="Q369">
            <v>7.0322580645161281</v>
          </cell>
          <cell r="R369">
            <v>7.645161290322581</v>
          </cell>
          <cell r="S369">
            <v>8.0333333333333332</v>
          </cell>
          <cell r="T369">
            <v>6.9677419354838701</v>
          </cell>
          <cell r="U369">
            <v>7.0666666666666673</v>
          </cell>
          <cell r="V369">
            <v>6.4838709677419359</v>
          </cell>
          <cell r="W369">
            <v>7.4838709677419351</v>
          </cell>
          <cell r="X369">
            <v>6.6896551724137927</v>
          </cell>
          <cell r="Y369">
            <v>6.4838709677419351</v>
          </cell>
          <cell r="Z369">
            <v>6.7333333333333325</v>
          </cell>
          <cell r="AA369">
            <v>7.9032258064516139</v>
          </cell>
          <cell r="AB369">
            <v>6.6</v>
          </cell>
          <cell r="AC369">
            <v>5.709677419354839</v>
          </cell>
          <cell r="AD369">
            <v>6.806451612903226</v>
          </cell>
          <cell r="AE369">
            <v>6.9</v>
          </cell>
          <cell r="AF369">
            <v>6.67741935483871</v>
          </cell>
          <cell r="AG369">
            <v>5.7</v>
          </cell>
          <cell r="AH369">
            <v>4.838709677419355</v>
          </cell>
          <cell r="AI369">
            <v>6.5161290322580649</v>
          </cell>
          <cell r="AJ369">
            <v>7.0714285714285703</v>
          </cell>
          <cell r="AK369">
            <v>7.161290322580645</v>
          </cell>
          <cell r="AL369">
            <v>5.833333333333333</v>
          </cell>
          <cell r="AM369">
            <v>5.3225806451612891</v>
          </cell>
          <cell r="AN369">
            <v>6.9666666666666668</v>
          </cell>
          <cell r="AO369">
            <v>6.064516129032258</v>
          </cell>
          <cell r="AP369">
            <v>5.129032258064516</v>
          </cell>
          <cell r="AQ369">
            <v>5.8666666666666671</v>
          </cell>
          <cell r="AR369">
            <v>5.032258064516129</v>
          </cell>
          <cell r="AS369">
            <v>4.833333333333333</v>
          </cell>
          <cell r="AT369">
            <v>5.4193548387096779</v>
          </cell>
          <cell r="AU369">
            <v>6.5483870967741931</v>
          </cell>
          <cell r="AV369">
            <v>6.7857142857142856</v>
          </cell>
          <cell r="AW369">
            <v>6</v>
          </cell>
          <cell r="AX369">
            <v>4.166666666666667</v>
          </cell>
          <cell r="AY369">
            <v>5.4838709677419359</v>
          </cell>
          <cell r="AZ369">
            <v>6.3</v>
          </cell>
        </row>
        <row r="370">
          <cell r="C370" t="str">
            <v>EliotCommunityHS/NewBedford/163Coun 6</v>
          </cell>
          <cell r="D370" t="str">
            <v>Plymouth Area Office</v>
          </cell>
          <cell r="V370">
            <v>0.45161290322580644</v>
          </cell>
          <cell r="AV370">
            <v>0.21428571428571427</v>
          </cell>
          <cell r="AW370">
            <v>3.2258064516129031E-2</v>
          </cell>
        </row>
        <row r="371">
          <cell r="C371" t="str">
            <v>EliotCommunityHS/NewBedford/163Coun 7</v>
          </cell>
          <cell r="D371" t="str">
            <v>Robert Van Wart Area Office</v>
          </cell>
          <cell r="AZ371">
            <v>0.73333333333333328</v>
          </cell>
        </row>
        <row r="372">
          <cell r="C372" t="str">
            <v>EliotCommunityHS/NewBedford/163Coun 8</v>
          </cell>
          <cell r="D372" t="str">
            <v>Springfield Area Office</v>
          </cell>
          <cell r="Y372">
            <v>0.12903225806451613</v>
          </cell>
        </row>
        <row r="373">
          <cell r="C373" t="str">
            <v>EliotCommunityHS/NewBedford/163Coun 9</v>
          </cell>
          <cell r="D373" t="str">
            <v>Taunton/Attleboro Area Office</v>
          </cell>
          <cell r="Q373">
            <v>3.2258064516129031E-2</v>
          </cell>
          <cell r="AY373">
            <v>0.16129032258064516</v>
          </cell>
          <cell r="AZ373">
            <v>3.3333333333333333E-2</v>
          </cell>
        </row>
        <row r="374">
          <cell r="C374" t="str">
            <v>EliotCommunityHS/Wakefield/18 Lafay 1</v>
          </cell>
          <cell r="D374" t="str">
            <v>Arlington Area Office</v>
          </cell>
          <cell r="N374">
            <v>0.4</v>
          </cell>
          <cell r="R374">
            <v>0.16129032258064516</v>
          </cell>
          <cell r="S374">
            <v>0.36666666666666664</v>
          </cell>
          <cell r="AA374">
            <v>0.45161290322580644</v>
          </cell>
        </row>
        <row r="375">
          <cell r="C375" t="str">
            <v>EliotCommunityHS/Wakefield/18 Lafay 2</v>
          </cell>
          <cell r="D375" t="str">
            <v>Cambridge Area Office</v>
          </cell>
          <cell r="I375">
            <v>0.23333333333333334</v>
          </cell>
          <cell r="J375">
            <v>2</v>
          </cell>
          <cell r="K375">
            <v>2</v>
          </cell>
          <cell r="L375">
            <v>2.4642857142857144</v>
          </cell>
          <cell r="M375">
            <v>1.4516129032258065</v>
          </cell>
          <cell r="N375">
            <v>0.73333333333333328</v>
          </cell>
          <cell r="O375">
            <v>2.096774193548387</v>
          </cell>
          <cell r="P375">
            <v>2</v>
          </cell>
          <cell r="Q375">
            <v>2</v>
          </cell>
          <cell r="R375">
            <v>1.935483870967742</v>
          </cell>
          <cell r="S375">
            <v>0.8666666666666667</v>
          </cell>
          <cell r="T375">
            <v>1.2258064516129032</v>
          </cell>
          <cell r="U375">
            <v>2.2000000000000002</v>
          </cell>
          <cell r="V375">
            <v>1.3870967741935485</v>
          </cell>
          <cell r="W375">
            <v>1.4838709677419355</v>
          </cell>
          <cell r="X375">
            <v>1.9655172413793105</v>
          </cell>
          <cell r="Y375">
            <v>1.3870967741935485</v>
          </cell>
          <cell r="Z375">
            <v>2</v>
          </cell>
          <cell r="AA375">
            <v>0.67741935483870963</v>
          </cell>
          <cell r="AB375">
            <v>1.9</v>
          </cell>
          <cell r="AC375">
            <v>1.935483870967742</v>
          </cell>
          <cell r="AD375">
            <v>1.6129032258064515</v>
          </cell>
          <cell r="AE375">
            <v>1</v>
          </cell>
          <cell r="AF375">
            <v>1.8064516129032258</v>
          </cell>
          <cell r="AG375">
            <v>2</v>
          </cell>
          <cell r="AH375">
            <v>1.9354838709677418</v>
          </cell>
          <cell r="AI375">
            <v>1.7419354838709677</v>
          </cell>
          <cell r="AJ375">
            <v>1.0714285714285714</v>
          </cell>
          <cell r="AK375">
            <v>1.8064516129032258</v>
          </cell>
          <cell r="AL375">
            <v>1.8666666666666667</v>
          </cell>
          <cell r="AM375">
            <v>2</v>
          </cell>
          <cell r="AN375">
            <v>0.96666666666666656</v>
          </cell>
          <cell r="AO375">
            <v>1.032258064516129</v>
          </cell>
          <cell r="AP375">
            <v>0.29032258064516131</v>
          </cell>
          <cell r="AQ375">
            <v>0.23333333333333334</v>
          </cell>
          <cell r="AR375">
            <v>1.870967741935484</v>
          </cell>
          <cell r="AS375">
            <v>1.3333333333333335</v>
          </cell>
          <cell r="AT375">
            <v>2</v>
          </cell>
          <cell r="AU375">
            <v>1.4193548387096775</v>
          </cell>
          <cell r="AV375">
            <v>1.25</v>
          </cell>
          <cell r="AW375">
            <v>1.7096774193548387</v>
          </cell>
          <cell r="AX375">
            <v>1.6333333333333333</v>
          </cell>
          <cell r="AY375">
            <v>1.5806451612903225</v>
          </cell>
          <cell r="AZ375">
            <v>1.6333333333333333</v>
          </cell>
        </row>
        <row r="376">
          <cell r="C376" t="str">
            <v>EliotCommunityHS/Wakefield/18 Lafay 3</v>
          </cell>
          <cell r="D376" t="str">
            <v>Cape Ann Area Office</v>
          </cell>
          <cell r="AJ376">
            <v>3.5714285714285712E-2</v>
          </cell>
        </row>
        <row r="377">
          <cell r="C377" t="str">
            <v>EliotCommunityHS/Wakefield/18 Lafay 4</v>
          </cell>
          <cell r="D377" t="str">
            <v>Coastal Area Office</v>
          </cell>
          <cell r="K377">
            <v>0.19354838709677419</v>
          </cell>
          <cell r="Z377">
            <v>0.2</v>
          </cell>
          <cell r="AL377">
            <v>0.16666666666666666</v>
          </cell>
        </row>
        <row r="378">
          <cell r="C378" t="str">
            <v>EliotCommunityHS/Wakefield/18 Lafay 5</v>
          </cell>
          <cell r="D378" t="str">
            <v>Framingham Area Office</v>
          </cell>
          <cell r="O378">
            <v>0.16129032258064516</v>
          </cell>
          <cell r="AA378">
            <v>6.4516129032258063E-2</v>
          </cell>
          <cell r="AB378">
            <v>0.13333333333333333</v>
          </cell>
          <cell r="AC378">
            <v>0.90322580645161288</v>
          </cell>
          <cell r="AQ378">
            <v>0.7</v>
          </cell>
          <cell r="AR378">
            <v>6.4516129032258063E-2</v>
          </cell>
          <cell r="AS378">
            <v>0.43333333333333335</v>
          </cell>
          <cell r="AV378">
            <v>0.10714285714285714</v>
          </cell>
          <cell r="AW378">
            <v>0.32258064516129031</v>
          </cell>
          <cell r="AX378">
            <v>0.16666666666666666</v>
          </cell>
          <cell r="AY378">
            <v>0.12903225806451613</v>
          </cell>
          <cell r="AZ378">
            <v>3.3333333333333333E-2</v>
          </cell>
        </row>
        <row r="379">
          <cell r="C379" t="str">
            <v>EliotCommunityHS/Wakefield/18 Lafay 6</v>
          </cell>
          <cell r="D379" t="str">
            <v>Lynn Area Office</v>
          </cell>
          <cell r="AC379">
            <v>3.2258064516129031E-2</v>
          </cell>
          <cell r="AD379">
            <v>0.74193548387096775</v>
          </cell>
          <cell r="AE379">
            <v>0.1</v>
          </cell>
          <cell r="AQ379">
            <v>0.26666666666666666</v>
          </cell>
        </row>
        <row r="380">
          <cell r="C380" t="str">
            <v>EliotCommunityHS/Wakefield/18 Lafay 7</v>
          </cell>
          <cell r="D380" t="str">
            <v>Malden Area Office</v>
          </cell>
          <cell r="I380">
            <v>0.7</v>
          </cell>
          <cell r="J380">
            <v>2.129032258064516</v>
          </cell>
          <cell r="K380">
            <v>1.4193548387096775</v>
          </cell>
          <cell r="L380">
            <v>1.75</v>
          </cell>
          <cell r="M380">
            <v>2.806451612903226</v>
          </cell>
          <cell r="N380">
            <v>2.9333333333333331</v>
          </cell>
          <cell r="O380">
            <v>1.5806451612903225</v>
          </cell>
          <cell r="P380">
            <v>2.166666666666667</v>
          </cell>
          <cell r="Q380">
            <v>2.7419354838709675</v>
          </cell>
          <cell r="R380">
            <v>1.9032258064516128</v>
          </cell>
          <cell r="S380">
            <v>2.7</v>
          </cell>
          <cell r="T380">
            <v>2.8387096774193545</v>
          </cell>
          <cell r="U380">
            <v>2.5</v>
          </cell>
          <cell r="V380">
            <v>2.5806451612903225</v>
          </cell>
          <cell r="W380">
            <v>2.7419354838709675</v>
          </cell>
          <cell r="X380">
            <v>3</v>
          </cell>
          <cell r="Y380">
            <v>2.4838709677419355</v>
          </cell>
          <cell r="Z380">
            <v>2.6333333333333337</v>
          </cell>
          <cell r="AA380">
            <v>2.1612903225806455</v>
          </cell>
          <cell r="AB380">
            <v>2.4</v>
          </cell>
          <cell r="AC380">
            <v>2.935483870967742</v>
          </cell>
          <cell r="AD380">
            <v>1.6774193548387095</v>
          </cell>
          <cell r="AE380">
            <v>1.8333333333333335</v>
          </cell>
          <cell r="AF380">
            <v>2.935483870967742</v>
          </cell>
          <cell r="AG380">
            <v>2.3666666666666671</v>
          </cell>
          <cell r="AH380">
            <v>2.354838709677419</v>
          </cell>
          <cell r="AI380">
            <v>2.4838709677419355</v>
          </cell>
          <cell r="AJ380">
            <v>2.3928571428571428</v>
          </cell>
          <cell r="AK380">
            <v>2.7419354838709675</v>
          </cell>
          <cell r="AL380">
            <v>1.7333333333333334</v>
          </cell>
          <cell r="AM380">
            <v>2.4838709677419355</v>
          </cell>
          <cell r="AN380">
            <v>2.9666666666666668</v>
          </cell>
          <cell r="AO380">
            <v>3</v>
          </cell>
          <cell r="AP380">
            <v>2.6129032258064511</v>
          </cell>
          <cell r="AQ380">
            <v>2.4333333333333331</v>
          </cell>
          <cell r="AR380">
            <v>2.774193548387097</v>
          </cell>
          <cell r="AS380">
            <v>2.4</v>
          </cell>
          <cell r="AT380">
            <v>2.258064516129032</v>
          </cell>
          <cell r="AU380">
            <v>2.290322580645161</v>
          </cell>
          <cell r="AV380">
            <v>2.9285714285714288</v>
          </cell>
          <cell r="AW380">
            <v>2.258064516129032</v>
          </cell>
          <cell r="AX380">
            <v>2.5</v>
          </cell>
          <cell r="AY380">
            <v>2.806451612903226</v>
          </cell>
          <cell r="AZ380">
            <v>2.8333333333333335</v>
          </cell>
        </row>
        <row r="381">
          <cell r="C381" t="str">
            <v>Gandara / Greenfield / 107 Conway 1</v>
          </cell>
          <cell r="D381" t="str">
            <v>Ctr Human Dev (PAS West)</v>
          </cell>
          <cell r="O381">
            <v>3.2258064516129031E-2</v>
          </cell>
          <cell r="P381">
            <v>0.46666666666666667</v>
          </cell>
          <cell r="AW381">
            <v>0.967741935483871</v>
          </cell>
        </row>
        <row r="382">
          <cell r="C382" t="str">
            <v>Gandara / Greenfield / 107 Conway 2</v>
          </cell>
          <cell r="D382" t="str">
            <v>Greenfield Area Office</v>
          </cell>
          <cell r="I382">
            <v>2.2333333333333334</v>
          </cell>
          <cell r="J382">
            <v>1.129032258064516</v>
          </cell>
          <cell r="K382">
            <v>0.5161290322580645</v>
          </cell>
          <cell r="L382">
            <v>1.75</v>
          </cell>
          <cell r="M382">
            <v>5.387096774193548</v>
          </cell>
          <cell r="N382">
            <v>6.6</v>
          </cell>
          <cell r="O382">
            <v>5.5806451612903221</v>
          </cell>
          <cell r="P382">
            <v>4.4000000000000004</v>
          </cell>
          <cell r="Q382">
            <v>7.8709677419354822</v>
          </cell>
          <cell r="R382">
            <v>7.4838709677419359</v>
          </cell>
          <cell r="S382">
            <v>7.366666666666668</v>
          </cell>
          <cell r="T382">
            <v>8.064516129032258</v>
          </cell>
          <cell r="U382">
            <v>10.633333333333335</v>
          </cell>
          <cell r="V382">
            <v>9.1612903225806441</v>
          </cell>
          <cell r="W382">
            <v>7.8387096774193541</v>
          </cell>
          <cell r="X382">
            <v>8.3793103448275872</v>
          </cell>
          <cell r="Y382">
            <v>9.6451612903225801</v>
          </cell>
          <cell r="Z382">
            <v>8</v>
          </cell>
          <cell r="AA382">
            <v>8.935483870967742</v>
          </cell>
          <cell r="AB382">
            <v>9.4</v>
          </cell>
          <cell r="AC382">
            <v>10.290322580645162</v>
          </cell>
          <cell r="AD382">
            <v>11.322580645161292</v>
          </cell>
          <cell r="AE382">
            <v>10.033333333333333</v>
          </cell>
          <cell r="AF382">
            <v>10.677419354838708</v>
          </cell>
          <cell r="AG382">
            <v>10.733333333333336</v>
          </cell>
          <cell r="AH382">
            <v>10.741935483870968</v>
          </cell>
          <cell r="AI382">
            <v>10.64516129032258</v>
          </cell>
          <cell r="AJ382">
            <v>8.6071428571428577</v>
          </cell>
          <cell r="AK382">
            <v>9.193548387096774</v>
          </cell>
          <cell r="AL382">
            <v>10.733333333333333</v>
          </cell>
          <cell r="AM382">
            <v>11.483870967741936</v>
          </cell>
          <cell r="AN382">
            <v>8.4</v>
          </cell>
          <cell r="AO382">
            <v>8.387096774193548</v>
          </cell>
          <cell r="AP382">
            <v>9</v>
          </cell>
          <cell r="AQ382">
            <v>8.6333333333333329</v>
          </cell>
          <cell r="AR382">
            <v>10.193548387096774</v>
          </cell>
          <cell r="AS382">
            <v>10.766666666666667</v>
          </cell>
          <cell r="AT382">
            <v>10</v>
          </cell>
          <cell r="AU382">
            <v>9.32258064516129</v>
          </cell>
          <cell r="AV382">
            <v>10.535714285714285</v>
          </cell>
          <cell r="AW382">
            <v>10.419354838709678</v>
          </cell>
          <cell r="AX382">
            <v>12.866666666666667</v>
          </cell>
          <cell r="AY382">
            <v>10.35483870967742</v>
          </cell>
          <cell r="AZ382">
            <v>11.7</v>
          </cell>
        </row>
        <row r="383">
          <cell r="C383" t="str">
            <v>Gandara / Greenfield / 107 Conway 3</v>
          </cell>
          <cell r="D383" t="str">
            <v>Holyoke Area Office</v>
          </cell>
          <cell r="R383">
            <v>0.32258064516129031</v>
          </cell>
          <cell r="S383">
            <v>0.3666666666666667</v>
          </cell>
          <cell r="T383">
            <v>0.80645161290322587</v>
          </cell>
          <cell r="V383">
            <v>0.41935483870967744</v>
          </cell>
          <cell r="Y383">
            <v>0.80645161290322587</v>
          </cell>
          <cell r="Z383">
            <v>0.46666666666666667</v>
          </cell>
          <cell r="AE383">
            <v>0.13333333333333333</v>
          </cell>
          <cell r="AJ383">
            <v>0.42857142857142855</v>
          </cell>
          <cell r="AP383">
            <v>3.2258064516129031E-2</v>
          </cell>
          <cell r="AX383">
            <v>0.8</v>
          </cell>
          <cell r="AY383">
            <v>0.58064516129032251</v>
          </cell>
          <cell r="AZ383">
            <v>0.46666666666666667</v>
          </cell>
        </row>
        <row r="384">
          <cell r="C384" t="str">
            <v>Gandara / Greenfield / 107 Conway 4</v>
          </cell>
          <cell r="D384" t="str">
            <v>Lowell Area Office</v>
          </cell>
          <cell r="Y384">
            <v>9.6774193548387094E-2</v>
          </cell>
        </row>
        <row r="385">
          <cell r="C385" t="str">
            <v>Gandara / Greenfield / 107 Conway 5</v>
          </cell>
          <cell r="D385" t="str">
            <v>Pittsfield Area Office</v>
          </cell>
          <cell r="AJ385">
            <v>0.17857142857142858</v>
          </cell>
          <cell r="AP385">
            <v>0.4838709677419355</v>
          </cell>
          <cell r="AQ385">
            <v>1</v>
          </cell>
          <cell r="AR385">
            <v>0.38709677419354838</v>
          </cell>
          <cell r="AY385">
            <v>0.19354838709677419</v>
          </cell>
          <cell r="AZ385">
            <v>0.8</v>
          </cell>
        </row>
        <row r="386">
          <cell r="C386" t="str">
            <v>Gandara / Greenfield / 107 Conway 6</v>
          </cell>
          <cell r="D386" t="str">
            <v>Robert Van Wart Area Office</v>
          </cell>
          <cell r="Q386">
            <v>3.2258064516129031E-2</v>
          </cell>
          <cell r="R386">
            <v>0.967741935483871</v>
          </cell>
          <cell r="S386">
            <v>1</v>
          </cell>
          <cell r="T386">
            <v>0.12903225806451613</v>
          </cell>
          <cell r="X386">
            <v>6.8965517241379309E-2</v>
          </cell>
          <cell r="Z386">
            <v>1.1333333333333333</v>
          </cell>
          <cell r="AA386">
            <v>1.5806451612903225</v>
          </cell>
          <cell r="AB386">
            <v>1</v>
          </cell>
          <cell r="AC386">
            <v>0.41935483870967744</v>
          </cell>
          <cell r="AH386">
            <v>6.4516129032258063E-2</v>
          </cell>
          <cell r="AN386">
            <v>0.6333333333333333</v>
          </cell>
          <cell r="AO386">
            <v>0.38709677419354838</v>
          </cell>
          <cell r="AP386">
            <v>0.19354838709677419</v>
          </cell>
        </row>
        <row r="387">
          <cell r="C387" t="str">
            <v>Gandara / Greenfield / 107 Conway 7</v>
          </cell>
          <cell r="D387" t="str">
            <v>South Central Area Office</v>
          </cell>
          <cell r="AY387">
            <v>0.16129032258064516</v>
          </cell>
        </row>
        <row r="388">
          <cell r="C388" t="str">
            <v>Gandara / Greenfield / 107 Conway 8</v>
          </cell>
          <cell r="D388" t="str">
            <v>Springfield Area Office</v>
          </cell>
          <cell r="N388">
            <v>0.2</v>
          </cell>
          <cell r="O388">
            <v>0.25806451612903225</v>
          </cell>
          <cell r="S388">
            <v>0.4</v>
          </cell>
          <cell r="T388">
            <v>0.29032258064516131</v>
          </cell>
          <cell r="V388">
            <v>0.35483870967741937</v>
          </cell>
          <cell r="W388">
            <v>0.32258064516129031</v>
          </cell>
          <cell r="Y388">
            <v>0.19354838709677419</v>
          </cell>
          <cell r="Z388">
            <v>0.16666666666666666</v>
          </cell>
          <cell r="AD388">
            <v>3.2258064516129031E-2</v>
          </cell>
          <cell r="AY388">
            <v>0.41935483870967738</v>
          </cell>
          <cell r="AZ388">
            <v>0.83333333333333326</v>
          </cell>
        </row>
        <row r="389">
          <cell r="C389" t="str">
            <v>Gandara / Greenfield / 107 Conway 9</v>
          </cell>
          <cell r="D389" t="str">
            <v>Worcester East Area Office</v>
          </cell>
          <cell r="V389">
            <v>0.16129032258064516</v>
          </cell>
          <cell r="W389">
            <v>1</v>
          </cell>
          <cell r="X389">
            <v>1</v>
          </cell>
          <cell r="Y389">
            <v>0.19354838709677419</v>
          </cell>
        </row>
        <row r="390">
          <cell r="C390" t="str">
            <v>Gandara / Holyoke / 27-29 Canby St 1</v>
          </cell>
          <cell r="D390" t="str">
            <v>Greenfield Area Office</v>
          </cell>
          <cell r="N390">
            <v>0.1</v>
          </cell>
          <cell r="AD390">
            <v>0.12903225806451613</v>
          </cell>
          <cell r="AE390">
            <v>0.33333333333333331</v>
          </cell>
          <cell r="AH390">
            <v>0.22580645161290322</v>
          </cell>
        </row>
        <row r="391">
          <cell r="C391" t="str">
            <v>Gandara / Holyoke / 27-29 Canby St 2</v>
          </cell>
          <cell r="D391" t="str">
            <v>Holyoke Area Office</v>
          </cell>
          <cell r="I391">
            <v>2.8333333333333335</v>
          </cell>
          <cell r="J391">
            <v>2.774193548387097</v>
          </cell>
          <cell r="K391">
            <v>2.161290322580645</v>
          </cell>
          <cell r="L391">
            <v>3.3571428571428572</v>
          </cell>
          <cell r="M391">
            <v>5.967741935483871</v>
          </cell>
          <cell r="N391">
            <v>8.533333333333335</v>
          </cell>
          <cell r="O391">
            <v>5.774193548387097</v>
          </cell>
          <cell r="P391">
            <v>8.3333333333333339</v>
          </cell>
          <cell r="Q391">
            <v>8.2258064516129039</v>
          </cell>
          <cell r="R391">
            <v>7.580645161290323</v>
          </cell>
          <cell r="S391">
            <v>6.9</v>
          </cell>
          <cell r="T391">
            <v>8.064516129032258</v>
          </cell>
          <cell r="U391">
            <v>7.9333333333333345</v>
          </cell>
          <cell r="V391">
            <v>7.7741935483870961</v>
          </cell>
          <cell r="W391">
            <v>8.870967741935484</v>
          </cell>
          <cell r="X391">
            <v>9.0344827586206886</v>
          </cell>
          <cell r="Y391">
            <v>8.9677419354838701</v>
          </cell>
          <cell r="Z391">
            <v>8.6999999999999993</v>
          </cell>
          <cell r="AA391">
            <v>8.67741935483871</v>
          </cell>
          <cell r="AB391">
            <v>7.9666666666666668</v>
          </cell>
          <cell r="AC391">
            <v>8.3548387096774182</v>
          </cell>
          <cell r="AD391">
            <v>7.903225806451613</v>
          </cell>
          <cell r="AE391">
            <v>8.0666666666666664</v>
          </cell>
          <cell r="AF391">
            <v>8.6129032258064502</v>
          </cell>
          <cell r="AG391">
            <v>9.1999999999999993</v>
          </cell>
          <cell r="AH391">
            <v>8.258064516129032</v>
          </cell>
          <cell r="AI391">
            <v>7.2580645161290311</v>
          </cell>
          <cell r="AJ391">
            <v>6.5357142857142856</v>
          </cell>
          <cell r="AK391">
            <v>6.7096774193548381</v>
          </cell>
          <cell r="AL391">
            <v>5.7333333333333334</v>
          </cell>
          <cell r="AM391">
            <v>7.870967741935484</v>
          </cell>
          <cell r="AN391">
            <v>7.3</v>
          </cell>
          <cell r="AO391">
            <v>8.387096774193548</v>
          </cell>
          <cell r="AP391">
            <v>8.258064516129032</v>
          </cell>
          <cell r="AQ391">
            <v>7.1333333333333329</v>
          </cell>
          <cell r="AR391">
            <v>6.9677419354838701</v>
          </cell>
          <cell r="AS391">
            <v>6.7333333333333334</v>
          </cell>
          <cell r="AT391">
            <v>6.1935483870967731</v>
          </cell>
          <cell r="AU391">
            <v>8.4838709677419342</v>
          </cell>
          <cell r="AV391">
            <v>8.3928571428571423</v>
          </cell>
          <cell r="AW391">
            <v>8.193548387096774</v>
          </cell>
          <cell r="AX391">
            <v>8.8333333333333339</v>
          </cell>
          <cell r="AY391">
            <v>8.612903225806452</v>
          </cell>
          <cell r="AZ391">
            <v>9.1666666666666661</v>
          </cell>
        </row>
        <row r="392">
          <cell r="C392" t="str">
            <v>Gandara / Holyoke / 27-29 Canby St 3</v>
          </cell>
          <cell r="D392" t="str">
            <v>Pittsfield Area Office</v>
          </cell>
          <cell r="AD392">
            <v>0.41935483870967744</v>
          </cell>
          <cell r="AL392">
            <v>0.1</v>
          </cell>
        </row>
        <row r="393">
          <cell r="C393" t="str">
            <v>Gandara / Holyoke / 27-29 Canby St 4</v>
          </cell>
          <cell r="D393" t="str">
            <v>Robert Van Wart Area Office</v>
          </cell>
          <cell r="M393">
            <v>0.967741935483871</v>
          </cell>
          <cell r="N393">
            <v>2.4</v>
          </cell>
          <cell r="O393">
            <v>3.1290322580645165</v>
          </cell>
          <cell r="P393">
            <v>3.2</v>
          </cell>
          <cell r="Q393">
            <v>2.5483870967741935</v>
          </cell>
          <cell r="R393">
            <v>3.032258064516129</v>
          </cell>
          <cell r="S393">
            <v>3.8333333333333335</v>
          </cell>
          <cell r="T393">
            <v>3</v>
          </cell>
          <cell r="U393">
            <v>3.5333333333333332</v>
          </cell>
          <cell r="V393">
            <v>4</v>
          </cell>
          <cell r="W393">
            <v>2.935483870967742</v>
          </cell>
          <cell r="X393">
            <v>2.6896551724137931</v>
          </cell>
          <cell r="Y393">
            <v>2.806451612903226</v>
          </cell>
          <cell r="Z393">
            <v>3</v>
          </cell>
          <cell r="AA393">
            <v>3</v>
          </cell>
          <cell r="AB393">
            <v>2.9666666666666668</v>
          </cell>
          <cell r="AC393">
            <v>3.161290322580645</v>
          </cell>
          <cell r="AD393">
            <v>3</v>
          </cell>
          <cell r="AE393">
            <v>2.9666666666666668</v>
          </cell>
          <cell r="AF393">
            <v>3.096774193548387</v>
          </cell>
          <cell r="AG393">
            <v>3</v>
          </cell>
          <cell r="AH393">
            <v>2.9677419354838706</v>
          </cell>
          <cell r="AI393">
            <v>3.5161290322580645</v>
          </cell>
          <cell r="AJ393">
            <v>4.2857142857142856</v>
          </cell>
          <cell r="AK393">
            <v>4.096774193548387</v>
          </cell>
          <cell r="AL393">
            <v>3.2666666666666666</v>
          </cell>
          <cell r="AM393">
            <v>2.9677419354838706</v>
          </cell>
          <cell r="AN393">
            <v>3</v>
          </cell>
          <cell r="AO393">
            <v>3.032258064516129</v>
          </cell>
          <cell r="AP393">
            <v>2.7096774193548385</v>
          </cell>
          <cell r="AQ393">
            <v>3.5333333333333332</v>
          </cell>
          <cell r="AR393">
            <v>4.032258064516129</v>
          </cell>
          <cell r="AS393">
            <v>3.7666666666666666</v>
          </cell>
          <cell r="AT393">
            <v>2.6451612903225805</v>
          </cell>
          <cell r="AU393">
            <v>2.2903225806451615</v>
          </cell>
          <cell r="AV393">
            <v>2.2142857142857144</v>
          </cell>
          <cell r="AW393">
            <v>3.4838709677419355</v>
          </cell>
          <cell r="AX393">
            <v>4.2</v>
          </cell>
          <cell r="AY393">
            <v>4</v>
          </cell>
          <cell r="AZ393">
            <v>3.9666666666666668</v>
          </cell>
        </row>
        <row r="394">
          <cell r="C394" t="str">
            <v>Gandara / Holyoke / 27-29 Canby St 5</v>
          </cell>
          <cell r="D394" t="str">
            <v>Springfield Area Office</v>
          </cell>
          <cell r="N394">
            <v>0.4</v>
          </cell>
          <cell r="O394">
            <v>0.5161290322580645</v>
          </cell>
          <cell r="Q394">
            <v>6.4516129032258063E-2</v>
          </cell>
          <cell r="U394">
            <v>3.3333333333333333E-2</v>
          </cell>
          <cell r="V394">
            <v>3.2258064516129031E-2</v>
          </cell>
          <cell r="AA394">
            <v>3.2258064516129031E-2</v>
          </cell>
          <cell r="AC394">
            <v>3.2258064516129031E-2</v>
          </cell>
          <cell r="AF394">
            <v>0.22580645161290322</v>
          </cell>
          <cell r="AG394">
            <v>0.1</v>
          </cell>
          <cell r="AI394">
            <v>6.4516129032258063E-2</v>
          </cell>
          <cell r="AK394">
            <v>6.4516129032258063E-2</v>
          </cell>
          <cell r="AS394">
            <v>0.9</v>
          </cell>
          <cell r="AT394">
            <v>0.64516129032258063</v>
          </cell>
          <cell r="AW394">
            <v>0.32258064516129037</v>
          </cell>
          <cell r="AX394">
            <v>0.46666666666666667</v>
          </cell>
          <cell r="AY394">
            <v>0.5161290322580645</v>
          </cell>
          <cell r="AZ394">
            <v>3.3333333333333333E-2</v>
          </cell>
        </row>
        <row r="395">
          <cell r="C395" t="str">
            <v>Gandara / Holyoke / 27-29 Canby St 6</v>
          </cell>
          <cell r="D395" t="str">
            <v>(blank)</v>
          </cell>
          <cell r="AP395">
            <v>6.4516129032258063E-2</v>
          </cell>
        </row>
        <row r="396">
          <cell r="C396" t="str">
            <v>Gandara / Springfield / 25 Moorland 1</v>
          </cell>
          <cell r="D396" t="str">
            <v>Greenfield Area Office</v>
          </cell>
          <cell r="J396">
            <v>0.67741935483870963</v>
          </cell>
          <cell r="K396">
            <v>1</v>
          </cell>
          <cell r="L396">
            <v>0.5357142857142857</v>
          </cell>
          <cell r="O396">
            <v>0.70967741935483875</v>
          </cell>
          <cell r="P396">
            <v>0.4</v>
          </cell>
          <cell r="S396">
            <v>0.56666666666666665</v>
          </cell>
          <cell r="T396">
            <v>1.7096774193548387</v>
          </cell>
          <cell r="U396">
            <v>1</v>
          </cell>
          <cell r="V396">
            <v>0.54838709677419351</v>
          </cell>
          <cell r="X396">
            <v>0.51724137931034486</v>
          </cell>
          <cell r="Y396">
            <v>0.54838709677419351</v>
          </cell>
          <cell r="AC396">
            <v>0.12903225806451613</v>
          </cell>
          <cell r="AH396">
            <v>0.22580645161290322</v>
          </cell>
          <cell r="AL396">
            <v>0.13333333333333333</v>
          </cell>
          <cell r="AM396">
            <v>0.80645161290322576</v>
          </cell>
        </row>
        <row r="397">
          <cell r="C397" t="str">
            <v>Gandara / Springfield / 25 Moorland 2</v>
          </cell>
          <cell r="D397" t="str">
            <v>Holyoke Area Office</v>
          </cell>
          <cell r="K397">
            <v>1.6129032258064517</v>
          </cell>
          <cell r="L397">
            <v>2</v>
          </cell>
          <cell r="M397">
            <v>2.290322580645161</v>
          </cell>
          <cell r="N397">
            <v>2.0666666666666669</v>
          </cell>
          <cell r="P397">
            <v>1.4666666666666668</v>
          </cell>
          <cell r="Q397">
            <v>1.7419354838709677</v>
          </cell>
          <cell r="R397">
            <v>1.064516129032258</v>
          </cell>
          <cell r="S397">
            <v>2.9333333333333336</v>
          </cell>
          <cell r="T397">
            <v>0.93548387096774188</v>
          </cell>
          <cell r="U397">
            <v>1.1333333333333333</v>
          </cell>
          <cell r="V397">
            <v>2</v>
          </cell>
          <cell r="W397">
            <v>1.3870967741935483</v>
          </cell>
          <cell r="X397">
            <v>1.5862068965517242</v>
          </cell>
          <cell r="Y397">
            <v>2.5483870967741935</v>
          </cell>
          <cell r="Z397">
            <v>2.7</v>
          </cell>
          <cell r="AA397">
            <v>2.806451612903226</v>
          </cell>
          <cell r="AB397">
            <v>2.2333333333333334</v>
          </cell>
          <cell r="AC397">
            <v>1.5483870967741935</v>
          </cell>
          <cell r="AD397">
            <v>1.870967741935484</v>
          </cell>
          <cell r="AE397">
            <v>2.5</v>
          </cell>
          <cell r="AF397">
            <v>2.967741935483871</v>
          </cell>
          <cell r="AG397">
            <v>1.8</v>
          </cell>
          <cell r="AH397">
            <v>2.6451612903225805</v>
          </cell>
          <cell r="AI397">
            <v>1.3548387096774195</v>
          </cell>
          <cell r="AJ397">
            <v>1.4642857142857144</v>
          </cell>
          <cell r="AK397">
            <v>1.2580645161290323</v>
          </cell>
          <cell r="AL397">
            <v>2.0333333333333332</v>
          </cell>
          <cell r="AM397">
            <v>1.7419354838709677</v>
          </cell>
          <cell r="AN397">
            <v>2.333333333333333</v>
          </cell>
          <cell r="AO397">
            <v>2.903225806451613</v>
          </cell>
          <cell r="AP397">
            <v>2.064516129032258</v>
          </cell>
          <cell r="AQ397">
            <v>1.8666666666666667</v>
          </cell>
          <cell r="AR397">
            <v>2</v>
          </cell>
          <cell r="AS397">
            <v>2.1</v>
          </cell>
          <cell r="AT397">
            <v>1.3548387096774195</v>
          </cell>
          <cell r="AU397">
            <v>0.83870967741935487</v>
          </cell>
          <cell r="AV397">
            <v>1.0357142857142858</v>
          </cell>
          <cell r="AW397">
            <v>2.225806451612903</v>
          </cell>
          <cell r="AX397">
            <v>2.7666666666666666</v>
          </cell>
          <cell r="AY397">
            <v>1.903225806451613</v>
          </cell>
          <cell r="AZ397">
            <v>2.1333333333333333</v>
          </cell>
        </row>
        <row r="398">
          <cell r="C398" t="str">
            <v>Gandara / Springfield / 25 Moorland 3</v>
          </cell>
          <cell r="D398" t="str">
            <v>Pittsfield Area Office</v>
          </cell>
          <cell r="J398">
            <v>0.19354838709677419</v>
          </cell>
          <cell r="K398">
            <v>1</v>
          </cell>
          <cell r="L398">
            <v>1</v>
          </cell>
          <cell r="M398">
            <v>0.58064516129032262</v>
          </cell>
          <cell r="Z398">
            <v>0.46666666666666667</v>
          </cell>
          <cell r="AA398">
            <v>1.129032258064516</v>
          </cell>
          <cell r="AB398">
            <v>1.3666666666666667</v>
          </cell>
          <cell r="AC398">
            <v>0.22580645161290322</v>
          </cell>
          <cell r="AI398">
            <v>0.19354838709677419</v>
          </cell>
          <cell r="AJ398">
            <v>0.39285714285714285</v>
          </cell>
        </row>
        <row r="399">
          <cell r="C399" t="str">
            <v>Gandara / Springfield / 25 Moorland 4</v>
          </cell>
          <cell r="D399" t="str">
            <v>Robert Van Wart Area Office</v>
          </cell>
          <cell r="J399">
            <v>0.25806451612903225</v>
          </cell>
          <cell r="K399">
            <v>2</v>
          </cell>
          <cell r="L399">
            <v>1.2857142857142856</v>
          </cell>
          <cell r="M399">
            <v>3.096774193548387</v>
          </cell>
          <cell r="N399">
            <v>4</v>
          </cell>
          <cell r="O399">
            <v>3.387096774193548</v>
          </cell>
          <cell r="P399">
            <v>1.8</v>
          </cell>
          <cell r="Q399">
            <v>2.9032258064516125</v>
          </cell>
          <cell r="R399">
            <v>3.096774193548387</v>
          </cell>
          <cell r="S399">
            <v>3.4333333333333336</v>
          </cell>
          <cell r="T399">
            <v>2.4838709677419355</v>
          </cell>
          <cell r="U399">
            <v>2.7333333333333334</v>
          </cell>
          <cell r="V399">
            <v>2.8387096774193545</v>
          </cell>
          <cell r="W399">
            <v>3.806451612903226</v>
          </cell>
          <cell r="X399">
            <v>3.1724137931034484</v>
          </cell>
          <cell r="Y399">
            <v>1.9032258064516128</v>
          </cell>
          <cell r="Z399">
            <v>2</v>
          </cell>
          <cell r="AA399">
            <v>2</v>
          </cell>
          <cell r="AB399">
            <v>1.6666666666666667</v>
          </cell>
          <cell r="AC399">
            <v>2.7096774193548385</v>
          </cell>
          <cell r="AD399">
            <v>3.354838709677419</v>
          </cell>
          <cell r="AE399">
            <v>3.4</v>
          </cell>
          <cell r="AF399">
            <v>3</v>
          </cell>
          <cell r="AG399">
            <v>3.4333333333333336</v>
          </cell>
          <cell r="AH399">
            <v>2.354838709677419</v>
          </cell>
          <cell r="AI399">
            <v>2</v>
          </cell>
          <cell r="AJ399">
            <v>3.3214285714285712</v>
          </cell>
          <cell r="AK399">
            <v>3.129032258064516</v>
          </cell>
          <cell r="AL399">
            <v>3.5666666666666664</v>
          </cell>
          <cell r="AM399">
            <v>3.1612903225806446</v>
          </cell>
          <cell r="AN399">
            <v>3.4666666666666668</v>
          </cell>
          <cell r="AO399">
            <v>3</v>
          </cell>
          <cell r="AP399">
            <v>3.8064516129032255</v>
          </cell>
          <cell r="AQ399">
            <v>3.5666666666666664</v>
          </cell>
          <cell r="AR399">
            <v>2.935483870967742</v>
          </cell>
          <cell r="AS399">
            <v>2.6</v>
          </cell>
          <cell r="AT399">
            <v>3.419354838709677</v>
          </cell>
          <cell r="AU399">
            <v>3.258064516129032</v>
          </cell>
          <cell r="AV399">
            <v>2.5</v>
          </cell>
          <cell r="AW399">
            <v>2.741935483870968</v>
          </cell>
          <cell r="AX399">
            <v>2.8</v>
          </cell>
          <cell r="AY399">
            <v>3.0967741935483875</v>
          </cell>
          <cell r="AZ399">
            <v>2.5666666666666664</v>
          </cell>
        </row>
        <row r="400">
          <cell r="C400" t="str">
            <v>Gandara / Springfield / 25 Moorland 5</v>
          </cell>
          <cell r="D400" t="str">
            <v>Springfield Area Office</v>
          </cell>
          <cell r="J400">
            <v>0.87096774193548387</v>
          </cell>
          <cell r="K400">
            <v>2</v>
          </cell>
          <cell r="L400">
            <v>2.6071428571428572</v>
          </cell>
          <cell r="M400">
            <v>2.903225806451613</v>
          </cell>
          <cell r="N400">
            <v>2.4333333333333336</v>
          </cell>
          <cell r="O400">
            <v>1.967741935483871</v>
          </cell>
          <cell r="P400">
            <v>2.2666666666666666</v>
          </cell>
          <cell r="Q400">
            <v>1.6129032258064515</v>
          </cell>
          <cell r="R400">
            <v>3</v>
          </cell>
          <cell r="S400">
            <v>2.5333333333333332</v>
          </cell>
          <cell r="T400">
            <v>3.032258064516129</v>
          </cell>
          <cell r="U400">
            <v>2.9666666666666668</v>
          </cell>
          <cell r="V400">
            <v>2.6774193548387095</v>
          </cell>
          <cell r="W400">
            <v>2.8064516129032255</v>
          </cell>
          <cell r="X400">
            <v>2.6896551724137931</v>
          </cell>
          <cell r="Y400">
            <v>2.6451612903225805</v>
          </cell>
          <cell r="Z400">
            <v>2.9666666666666659</v>
          </cell>
          <cell r="AA400">
            <v>2.838709677419355</v>
          </cell>
          <cell r="AB400">
            <v>3</v>
          </cell>
          <cell r="AC400">
            <v>2.8064516129032255</v>
          </cell>
          <cell r="AD400">
            <v>2.806451612903226</v>
          </cell>
          <cell r="AE400">
            <v>2.6</v>
          </cell>
          <cell r="AF400">
            <v>3.870967741935484</v>
          </cell>
          <cell r="AG400">
            <v>4.1333333333333329</v>
          </cell>
          <cell r="AH400">
            <v>2.806451612903226</v>
          </cell>
          <cell r="AI400">
            <v>2.8064516129032255</v>
          </cell>
          <cell r="AJ400">
            <v>2.3928571428571428</v>
          </cell>
          <cell r="AK400">
            <v>2.645161290322581</v>
          </cell>
          <cell r="AL400">
            <v>2.5333333333333337</v>
          </cell>
          <cell r="AM400">
            <v>2.6451612903225801</v>
          </cell>
          <cell r="AN400">
            <v>4.1333333333333337</v>
          </cell>
          <cell r="AO400">
            <v>3</v>
          </cell>
          <cell r="AP400">
            <v>2.774193548387097</v>
          </cell>
          <cell r="AQ400">
            <v>2.9666666666666668</v>
          </cell>
          <cell r="AR400">
            <v>3.6129032258064515</v>
          </cell>
          <cell r="AS400">
            <v>2.8333333333333335</v>
          </cell>
          <cell r="AT400">
            <v>2.5806451612903225</v>
          </cell>
          <cell r="AU400">
            <v>3</v>
          </cell>
          <cell r="AV400">
            <v>2.8571428571428572</v>
          </cell>
          <cell r="AW400">
            <v>2.5161290322580645</v>
          </cell>
          <cell r="AX400">
            <v>2.7666666666666666</v>
          </cell>
          <cell r="AY400">
            <v>2.6774193548387095</v>
          </cell>
          <cell r="AZ400">
            <v>2.666666666666667</v>
          </cell>
        </row>
        <row r="401">
          <cell r="C401" t="str">
            <v>Gandara / Springfield / 25 Moorland 6</v>
          </cell>
          <cell r="D401" t="str">
            <v>Worcester West Area Office</v>
          </cell>
          <cell r="P401">
            <v>1</v>
          </cell>
        </row>
        <row r="402">
          <cell r="C402" t="str">
            <v>Gandara / Springfield / 353 MapleSt 1</v>
          </cell>
          <cell r="D402" t="str">
            <v>Ctr Human Dev (PAS West)</v>
          </cell>
          <cell r="AY402">
            <v>0.16129032258064516</v>
          </cell>
          <cell r="AZ402">
            <v>1</v>
          </cell>
        </row>
        <row r="403">
          <cell r="C403" t="str">
            <v>Gandara / Springfield / 353 MapleSt 2</v>
          </cell>
          <cell r="D403" t="str">
            <v>Greenfield Area Office</v>
          </cell>
          <cell r="J403">
            <v>1.8387096774193548</v>
          </cell>
          <cell r="K403">
            <v>2.2903225806451615</v>
          </cell>
          <cell r="L403">
            <v>1.9642857142857144</v>
          </cell>
          <cell r="M403">
            <v>0.4838709677419355</v>
          </cell>
          <cell r="N403">
            <v>0.8666666666666667</v>
          </cell>
          <cell r="O403">
            <v>6.4516129032258063E-2</v>
          </cell>
          <cell r="Q403">
            <v>3.2258064516129031E-2</v>
          </cell>
          <cell r="R403">
            <v>0.80645161290322576</v>
          </cell>
          <cell r="S403">
            <v>0.4</v>
          </cell>
          <cell r="AL403">
            <v>3.3333333333333333E-2</v>
          </cell>
          <cell r="AT403">
            <v>9.6774193548387094E-2</v>
          </cell>
        </row>
        <row r="404">
          <cell r="C404" t="str">
            <v>Gandara / Springfield / 353 MapleSt 3</v>
          </cell>
          <cell r="D404" t="str">
            <v>Holyoke Area Office</v>
          </cell>
          <cell r="S404">
            <v>0.8666666666666667</v>
          </cell>
          <cell r="T404">
            <v>0.45161290322580644</v>
          </cell>
          <cell r="U404">
            <v>0.33333333333333331</v>
          </cell>
          <cell r="V404">
            <v>0.19354838709677419</v>
          </cell>
          <cell r="AA404">
            <v>0.29032258064516131</v>
          </cell>
          <cell r="AB404">
            <v>0.26666666666666666</v>
          </cell>
          <cell r="AF404">
            <v>3.2258064516129031E-2</v>
          </cell>
          <cell r="AI404">
            <v>0.5161290322580645</v>
          </cell>
          <cell r="AJ404">
            <v>0.75</v>
          </cell>
          <cell r="AK404">
            <v>1</v>
          </cell>
          <cell r="AL404">
            <v>0.53333333333333333</v>
          </cell>
          <cell r="AR404">
            <v>1</v>
          </cell>
          <cell r="AS404">
            <v>1.5666666666666669</v>
          </cell>
          <cell r="AT404">
            <v>0.64516129032258063</v>
          </cell>
          <cell r="AX404">
            <v>0.5</v>
          </cell>
          <cell r="AY404">
            <v>0.22580645161290322</v>
          </cell>
          <cell r="AZ404">
            <v>0.2</v>
          </cell>
        </row>
        <row r="405">
          <cell r="C405" t="str">
            <v>Gandara / Springfield / 353 MapleSt 4</v>
          </cell>
          <cell r="D405" t="str">
            <v>Robert Van Wart Area Office</v>
          </cell>
          <cell r="I405">
            <v>3.1666666666666665</v>
          </cell>
          <cell r="J405">
            <v>3.8387096774193545</v>
          </cell>
          <cell r="K405">
            <v>3.67741935483871</v>
          </cell>
          <cell r="L405">
            <v>3.2857142857142856</v>
          </cell>
          <cell r="M405">
            <v>2.290322580645161</v>
          </cell>
          <cell r="N405">
            <v>3.5</v>
          </cell>
          <cell r="O405">
            <v>3.903225806451613</v>
          </cell>
          <cell r="P405">
            <v>5.533333333333335</v>
          </cell>
          <cell r="Q405">
            <v>6.580645161290323</v>
          </cell>
          <cell r="R405">
            <v>4.67741935483871</v>
          </cell>
          <cell r="S405">
            <v>4.4666666666666668</v>
          </cell>
          <cell r="T405">
            <v>5.419354838709677</v>
          </cell>
          <cell r="U405">
            <v>5.4666666666666659</v>
          </cell>
          <cell r="V405">
            <v>4.4516129032258061</v>
          </cell>
          <cell r="W405">
            <v>5.4516129032258061</v>
          </cell>
          <cell r="X405">
            <v>5.8965517241379306</v>
          </cell>
          <cell r="Y405">
            <v>5.7096774193548381</v>
          </cell>
          <cell r="Z405">
            <v>6.1</v>
          </cell>
          <cell r="AA405">
            <v>5.9354838709677411</v>
          </cell>
          <cell r="AB405">
            <v>5.8666666666666663</v>
          </cell>
          <cell r="AC405">
            <v>6</v>
          </cell>
          <cell r="AD405">
            <v>5.5161290322580632</v>
          </cell>
          <cell r="AE405">
            <v>5.6333333333333329</v>
          </cell>
          <cell r="AF405">
            <v>6</v>
          </cell>
          <cell r="AG405">
            <v>6</v>
          </cell>
          <cell r="AH405">
            <v>6</v>
          </cell>
          <cell r="AI405">
            <v>5</v>
          </cell>
          <cell r="AJ405">
            <v>4.6428571428571423</v>
          </cell>
          <cell r="AK405">
            <v>4.806451612903226</v>
          </cell>
          <cell r="AL405">
            <v>5.2666666666666666</v>
          </cell>
          <cell r="AM405">
            <v>5.935483870967742</v>
          </cell>
          <cell r="AN405">
            <v>5.9666666666666659</v>
          </cell>
          <cell r="AO405">
            <v>6</v>
          </cell>
          <cell r="AP405">
            <v>5.967741935483871</v>
          </cell>
          <cell r="AQ405">
            <v>5.9333333333333327</v>
          </cell>
          <cell r="AR405">
            <v>4.903225806451613</v>
          </cell>
          <cell r="AS405">
            <v>4.7333333333333334</v>
          </cell>
          <cell r="AT405">
            <v>5.2580645161290329</v>
          </cell>
          <cell r="AU405">
            <v>4.5483870967741931</v>
          </cell>
          <cell r="AV405">
            <v>5.5357142857142856</v>
          </cell>
          <cell r="AW405">
            <v>6.225806451612903</v>
          </cell>
          <cell r="AX405">
            <v>6.8666666666666663</v>
          </cell>
          <cell r="AY405">
            <v>6.258064516129032</v>
          </cell>
          <cell r="AZ405">
            <v>6.666666666666667</v>
          </cell>
        </row>
        <row r="406">
          <cell r="C406" t="str">
            <v>Gandara / Springfield / 353 MapleSt 5</v>
          </cell>
          <cell r="D406" t="str">
            <v>Springfield Area Office</v>
          </cell>
          <cell r="I406">
            <v>2.0333333333333332</v>
          </cell>
          <cell r="J406">
            <v>3.258064516129032</v>
          </cell>
          <cell r="K406">
            <v>4.9354838709677411</v>
          </cell>
          <cell r="L406">
            <v>4.1071428571428568</v>
          </cell>
          <cell r="M406">
            <v>4.67741935483871</v>
          </cell>
          <cell r="N406">
            <v>6.5333333333333341</v>
          </cell>
          <cell r="O406">
            <v>6.7096774193548363</v>
          </cell>
          <cell r="P406">
            <v>7.7666666666666675</v>
          </cell>
          <cell r="Q406">
            <v>7</v>
          </cell>
          <cell r="R406">
            <v>8.5483870967741922</v>
          </cell>
          <cell r="S406">
            <v>8.9</v>
          </cell>
          <cell r="T406">
            <v>8.9677419354838719</v>
          </cell>
          <cell r="U406">
            <v>8.8666666666666671</v>
          </cell>
          <cell r="V406">
            <v>6.2580645161290329</v>
          </cell>
          <cell r="W406">
            <v>7.32258064516129</v>
          </cell>
          <cell r="X406">
            <v>8.4137931034482758</v>
          </cell>
          <cell r="Y406">
            <v>8.8387096774193541</v>
          </cell>
          <cell r="Z406">
            <v>8.8000000000000007</v>
          </cell>
          <cell r="AA406">
            <v>8.7096774193548399</v>
          </cell>
          <cell r="AB406">
            <v>8.8000000000000007</v>
          </cell>
          <cell r="AC406">
            <v>7.967741935483871</v>
          </cell>
          <cell r="AD406">
            <v>8.806451612903226</v>
          </cell>
          <cell r="AE406">
            <v>8.9333333333333336</v>
          </cell>
          <cell r="AF406">
            <v>8.2258064516129039</v>
          </cell>
          <cell r="AG406">
            <v>7.9333333333333336</v>
          </cell>
          <cell r="AH406">
            <v>8.6451612903225801</v>
          </cell>
          <cell r="AI406">
            <v>8.67741935483871</v>
          </cell>
          <cell r="AJ406">
            <v>8.9285714285714306</v>
          </cell>
          <cell r="AK406">
            <v>8.6774193548387082</v>
          </cell>
          <cell r="AL406">
            <v>8.9333333333333336</v>
          </cell>
          <cell r="AM406">
            <v>8.5483870967741922</v>
          </cell>
          <cell r="AN406">
            <v>8.9</v>
          </cell>
          <cell r="AO406">
            <v>8.9677419354838719</v>
          </cell>
          <cell r="AP406">
            <v>8.9032258064516139</v>
          </cell>
          <cell r="AQ406">
            <v>8.4</v>
          </cell>
          <cell r="AR406">
            <v>8.67741935483871</v>
          </cell>
          <cell r="AS406">
            <v>7.5333333333333323</v>
          </cell>
          <cell r="AT406">
            <v>7.2258064516129039</v>
          </cell>
          <cell r="AU406">
            <v>8.3548387096774182</v>
          </cell>
          <cell r="AV406">
            <v>8.8928571428571423</v>
          </cell>
          <cell r="AW406">
            <v>10.06451612903226</v>
          </cell>
          <cell r="AX406">
            <v>10.366666666666667</v>
          </cell>
          <cell r="AY406">
            <v>10.193548387096772</v>
          </cell>
          <cell r="AZ406">
            <v>9.6333333333333329</v>
          </cell>
        </row>
        <row r="407">
          <cell r="C407" t="str">
            <v>Gandara / Springfield / 353 MapleSt 6</v>
          </cell>
          <cell r="D407" t="str">
            <v>(blank)</v>
          </cell>
          <cell r="AC407">
            <v>1</v>
          </cell>
        </row>
        <row r="408">
          <cell r="C408" t="str">
            <v>GermaineLawrence/Arlington/18Clarem 1</v>
          </cell>
          <cell r="D408" t="str">
            <v>Arlington Area Office</v>
          </cell>
          <cell r="G408">
            <v>1.9666666666666666</v>
          </cell>
          <cell r="H408">
            <v>1.8709677419354838</v>
          </cell>
          <cell r="I408">
            <v>1.4666666666666668</v>
          </cell>
          <cell r="J408">
            <v>1.7741935483870968</v>
          </cell>
          <cell r="K408">
            <v>1.7419354838709677</v>
          </cell>
          <cell r="L408">
            <v>2</v>
          </cell>
          <cell r="M408">
            <v>1.935483870967742</v>
          </cell>
          <cell r="N408">
            <v>2.333333333333333</v>
          </cell>
          <cell r="O408">
            <v>2</v>
          </cell>
          <cell r="P408">
            <v>1.7666666666666666</v>
          </cell>
          <cell r="Q408">
            <v>2</v>
          </cell>
          <cell r="R408">
            <v>2</v>
          </cell>
          <cell r="S408">
            <v>1.3333333333333335</v>
          </cell>
          <cell r="T408">
            <v>1.870967741935484</v>
          </cell>
          <cell r="U408">
            <v>1</v>
          </cell>
          <cell r="V408">
            <v>1.5483870967741935</v>
          </cell>
          <cell r="W408">
            <v>1.7096774193548387</v>
          </cell>
          <cell r="X408">
            <v>1.6896551724137931</v>
          </cell>
          <cell r="Y408">
            <v>2.5806451612903225</v>
          </cell>
          <cell r="Z408">
            <v>1.7666666666666668</v>
          </cell>
          <cell r="AA408">
            <v>1.6451612903225805</v>
          </cell>
          <cell r="AB408">
            <v>1.9666666666666668</v>
          </cell>
          <cell r="AC408">
            <v>1.7096774193548387</v>
          </cell>
          <cell r="AD408">
            <v>1.7419354838709677</v>
          </cell>
          <cell r="AE408">
            <v>1.6666666666666667</v>
          </cell>
          <cell r="AF408">
            <v>0.967741935483871</v>
          </cell>
          <cell r="AG408">
            <v>2</v>
          </cell>
          <cell r="AH408">
            <v>1.8387096774193545</v>
          </cell>
          <cell r="AI408">
            <v>2.5161290322580645</v>
          </cell>
          <cell r="AJ408">
            <v>1.7857142857142856</v>
          </cell>
          <cell r="AK408">
            <v>1.903225806451613</v>
          </cell>
          <cell r="AL408">
            <v>1.9333333333333331</v>
          </cell>
          <cell r="AM408">
            <v>2</v>
          </cell>
          <cell r="AN408">
            <v>1.9333333333333333</v>
          </cell>
          <cell r="AO408">
            <v>2.032258064516129</v>
          </cell>
          <cell r="AP408">
            <v>2.354838709677419</v>
          </cell>
          <cell r="AQ408">
            <v>2</v>
          </cell>
          <cell r="AR408">
            <v>1.967741935483871</v>
          </cell>
          <cell r="AS408">
            <v>1.8</v>
          </cell>
          <cell r="AT408">
            <v>2.7096774193548385</v>
          </cell>
          <cell r="AU408">
            <v>2.032258064516129</v>
          </cell>
          <cell r="AV408">
            <v>2.2142857142857144</v>
          </cell>
          <cell r="AW408">
            <v>2.032258064516129</v>
          </cell>
          <cell r="AX408">
            <v>2.1</v>
          </cell>
          <cell r="AY408">
            <v>1.8387096774193548</v>
          </cell>
          <cell r="AZ408">
            <v>2.0666666666666669</v>
          </cell>
        </row>
        <row r="409">
          <cell r="C409" t="str">
            <v>GermaineLawrence/Arlington/18Clarem 2</v>
          </cell>
          <cell r="D409" t="str">
            <v>Cambridge Area Office</v>
          </cell>
          <cell r="G409">
            <v>1</v>
          </cell>
          <cell r="H409">
            <v>0.93548387096774188</v>
          </cell>
          <cell r="I409">
            <v>0.96666666666666667</v>
          </cell>
          <cell r="J409">
            <v>0.54838709677419351</v>
          </cell>
          <cell r="K409">
            <v>0.77419354838709675</v>
          </cell>
          <cell r="L409">
            <v>1.2857142857142858</v>
          </cell>
          <cell r="M409">
            <v>1</v>
          </cell>
          <cell r="N409">
            <v>1</v>
          </cell>
          <cell r="O409">
            <v>0.83870967741935487</v>
          </cell>
          <cell r="P409">
            <v>1</v>
          </cell>
          <cell r="Q409">
            <v>0.61290322580645162</v>
          </cell>
          <cell r="R409">
            <v>1</v>
          </cell>
          <cell r="S409">
            <v>1</v>
          </cell>
          <cell r="T409">
            <v>0.61290322580645162</v>
          </cell>
          <cell r="U409">
            <v>0.96666666666666667</v>
          </cell>
          <cell r="V409">
            <v>0.58064516129032262</v>
          </cell>
          <cell r="W409">
            <v>1</v>
          </cell>
          <cell r="X409">
            <v>1</v>
          </cell>
          <cell r="Y409">
            <v>0.93548387096774188</v>
          </cell>
          <cell r="Z409">
            <v>1</v>
          </cell>
          <cell r="AA409">
            <v>0.80645161290322576</v>
          </cell>
          <cell r="AB409">
            <v>1</v>
          </cell>
          <cell r="AC409">
            <v>1.2580645161290323</v>
          </cell>
          <cell r="AD409">
            <v>0.4838709677419355</v>
          </cell>
          <cell r="AE409">
            <v>1</v>
          </cell>
          <cell r="AF409">
            <v>0.83870967741935476</v>
          </cell>
          <cell r="AG409">
            <v>1</v>
          </cell>
          <cell r="AH409">
            <v>1.3225806451612903</v>
          </cell>
          <cell r="AI409">
            <v>0.45161290322580644</v>
          </cell>
          <cell r="AJ409">
            <v>0.21428571428571427</v>
          </cell>
          <cell r="AK409">
            <v>0.83870967741935487</v>
          </cell>
          <cell r="AL409">
            <v>1</v>
          </cell>
          <cell r="AM409">
            <v>1</v>
          </cell>
          <cell r="AN409">
            <v>0.96666666666666667</v>
          </cell>
          <cell r="AO409">
            <v>0.77419354838709675</v>
          </cell>
          <cell r="AP409">
            <v>0.80645161290322576</v>
          </cell>
          <cell r="AR409">
            <v>0.32258064516129031</v>
          </cell>
          <cell r="AS409">
            <v>0.83333333333333326</v>
          </cell>
          <cell r="AT409">
            <v>1</v>
          </cell>
          <cell r="AU409">
            <v>0.16129032258064516</v>
          </cell>
          <cell r="AW409">
            <v>3.2258064516129031E-2</v>
          </cell>
          <cell r="AX409">
            <v>0.56666666666666665</v>
          </cell>
          <cell r="AY409">
            <v>1</v>
          </cell>
          <cell r="AZ409">
            <v>0.93333333333333335</v>
          </cell>
        </row>
        <row r="410">
          <cell r="C410" t="str">
            <v>GermaineLawrence/Arlington/18Clarem 3</v>
          </cell>
          <cell r="D410" t="str">
            <v>Coastal Area Office</v>
          </cell>
          <cell r="J410">
            <v>3.2258064516129031E-2</v>
          </cell>
          <cell r="O410">
            <v>0.64516129032258063</v>
          </cell>
          <cell r="T410">
            <v>9.6774193548387094E-2</v>
          </cell>
          <cell r="U410">
            <v>1</v>
          </cell>
          <cell r="V410">
            <v>0.38709677419354838</v>
          </cell>
          <cell r="X410">
            <v>6.8965517241379309E-2</v>
          </cell>
          <cell r="AD410">
            <v>0.19354838709677419</v>
          </cell>
        </row>
        <row r="411">
          <cell r="C411" t="str">
            <v>GermaineLawrence/Arlington/18Clarem 4</v>
          </cell>
          <cell r="D411" t="str">
            <v>Dimock St. Area Office</v>
          </cell>
          <cell r="N411">
            <v>0.6</v>
          </cell>
          <cell r="O411">
            <v>1.4193548387096775</v>
          </cell>
          <cell r="P411">
            <v>2.1</v>
          </cell>
          <cell r="Q411">
            <v>1.9032258064516128</v>
          </cell>
          <cell r="R411">
            <v>0.61290322580645162</v>
          </cell>
          <cell r="S411">
            <v>2.2333333333333334</v>
          </cell>
          <cell r="T411">
            <v>2.6451612903225805</v>
          </cell>
          <cell r="U411">
            <v>0.8666666666666667</v>
          </cell>
          <cell r="V411">
            <v>1.6451612903225805</v>
          </cell>
          <cell r="W411">
            <v>1.8387096774193548</v>
          </cell>
          <cell r="X411">
            <v>1.4827586206896552</v>
          </cell>
          <cell r="Y411">
            <v>1.8064516129032258</v>
          </cell>
          <cell r="Z411">
            <v>1.7</v>
          </cell>
          <cell r="AA411">
            <v>2</v>
          </cell>
          <cell r="AB411">
            <v>1.2666666666666666</v>
          </cell>
          <cell r="AC411">
            <v>2</v>
          </cell>
          <cell r="AD411">
            <v>0.16129032258064516</v>
          </cell>
          <cell r="AE411">
            <v>0.5</v>
          </cell>
          <cell r="AF411">
            <v>0.4838709677419355</v>
          </cell>
          <cell r="AG411">
            <v>1</v>
          </cell>
          <cell r="AH411">
            <v>1.193548387096774</v>
          </cell>
          <cell r="AI411">
            <v>0.83870967741935487</v>
          </cell>
          <cell r="AK411">
            <v>0.64516129032258063</v>
          </cell>
          <cell r="AL411">
            <v>0.96666666666666667</v>
          </cell>
          <cell r="AM411">
            <v>0.54838709677419351</v>
          </cell>
          <cell r="AP411">
            <v>0.38709677419354838</v>
          </cell>
          <cell r="AQ411">
            <v>0.1</v>
          </cell>
          <cell r="AR411">
            <v>1</v>
          </cell>
          <cell r="AS411">
            <v>6.6666666666666666E-2</v>
          </cell>
          <cell r="AV411">
            <v>0.21428571428571427</v>
          </cell>
          <cell r="AW411">
            <v>0.32258064516129031</v>
          </cell>
          <cell r="AX411">
            <v>1.5</v>
          </cell>
          <cell r="AY411">
            <v>2.838709677419355</v>
          </cell>
          <cell r="AZ411">
            <v>0.6333333333333333</v>
          </cell>
        </row>
        <row r="412">
          <cell r="C412" t="str">
            <v>GermaineLawrence/Arlington/18Clarem 5</v>
          </cell>
          <cell r="D412" t="str">
            <v>Framingham Area Office</v>
          </cell>
          <cell r="G412">
            <v>1</v>
          </cell>
          <cell r="H412">
            <v>1</v>
          </cell>
          <cell r="I412">
            <v>1</v>
          </cell>
          <cell r="J412">
            <v>0.967741935483871</v>
          </cell>
          <cell r="K412">
            <v>1</v>
          </cell>
          <cell r="L412">
            <v>0.4285714285714286</v>
          </cell>
          <cell r="M412">
            <v>0.83870967741935476</v>
          </cell>
          <cell r="N412">
            <v>0.96666666666666667</v>
          </cell>
          <cell r="O412">
            <v>0.77419354838709675</v>
          </cell>
          <cell r="P412">
            <v>1</v>
          </cell>
          <cell r="Q412">
            <v>1</v>
          </cell>
          <cell r="R412">
            <v>0.80645161290322576</v>
          </cell>
          <cell r="S412">
            <v>0.8666666666666667</v>
          </cell>
          <cell r="T412">
            <v>1</v>
          </cell>
          <cell r="U412">
            <v>0.96666666666666656</v>
          </cell>
          <cell r="V412">
            <v>1.096774193548387</v>
          </cell>
          <cell r="W412">
            <v>1</v>
          </cell>
          <cell r="X412">
            <v>1.103448275862069</v>
          </cell>
          <cell r="Y412">
            <v>1.129032258064516</v>
          </cell>
          <cell r="Z412">
            <v>1.5666666666666667</v>
          </cell>
          <cell r="AA412">
            <v>0.87096774193548387</v>
          </cell>
          <cell r="AB412">
            <v>1</v>
          </cell>
          <cell r="AC412">
            <v>1</v>
          </cell>
          <cell r="AD412">
            <v>0.93548387096774188</v>
          </cell>
          <cell r="AE412">
            <v>0.93333333333333335</v>
          </cell>
          <cell r="AF412">
            <v>0.58064516129032262</v>
          </cell>
          <cell r="AG412">
            <v>1</v>
          </cell>
          <cell r="AH412">
            <v>0.80645161290322576</v>
          </cell>
          <cell r="AJ412">
            <v>0.67857142857142849</v>
          </cell>
          <cell r="AK412">
            <v>1.1612903225806452</v>
          </cell>
          <cell r="AL412">
            <v>0.9</v>
          </cell>
          <cell r="AM412">
            <v>1</v>
          </cell>
          <cell r="AN412">
            <v>1</v>
          </cell>
          <cell r="AO412">
            <v>0.80645161290322576</v>
          </cell>
          <cell r="AP412">
            <v>0.87096774193548387</v>
          </cell>
          <cell r="AQ412">
            <v>0.7</v>
          </cell>
          <cell r="AS412">
            <v>1.0333333333333334</v>
          </cell>
          <cell r="AT412">
            <v>1.1612903225806452</v>
          </cell>
          <cell r="AU412">
            <v>1</v>
          </cell>
          <cell r="AV412">
            <v>1.25</v>
          </cell>
          <cell r="AW412">
            <v>1.4838709677419355</v>
          </cell>
          <cell r="AX412">
            <v>1</v>
          </cell>
          <cell r="AY412">
            <v>1</v>
          </cell>
          <cell r="AZ412">
            <v>1</v>
          </cell>
        </row>
        <row r="413">
          <cell r="C413" t="str">
            <v>GermaineLawrence/Arlington/18Clarem 6</v>
          </cell>
          <cell r="D413" t="str">
            <v>Harbor Area Office</v>
          </cell>
          <cell r="G413">
            <v>0.46666666666666667</v>
          </cell>
          <cell r="H413">
            <v>1</v>
          </cell>
          <cell r="I413">
            <v>0.5</v>
          </cell>
          <cell r="K413">
            <v>0.90322580645161288</v>
          </cell>
          <cell r="L413">
            <v>0.9642857142857143</v>
          </cell>
          <cell r="M413">
            <v>1</v>
          </cell>
          <cell r="N413">
            <v>0.13333333333333333</v>
          </cell>
          <cell r="O413">
            <v>0.67741935483870963</v>
          </cell>
          <cell r="P413">
            <v>1.6</v>
          </cell>
          <cell r="R413">
            <v>0.90322580645161288</v>
          </cell>
          <cell r="S413">
            <v>0.2</v>
          </cell>
          <cell r="T413">
            <v>1.4838709677419355</v>
          </cell>
          <cell r="U413">
            <v>2.9666666666666668</v>
          </cell>
          <cell r="V413">
            <v>2.5806451612903225</v>
          </cell>
          <cell r="W413">
            <v>1.4193548387096775</v>
          </cell>
          <cell r="X413">
            <v>1</v>
          </cell>
          <cell r="Y413">
            <v>1.4838709677419355</v>
          </cell>
          <cell r="Z413">
            <v>3</v>
          </cell>
          <cell r="AA413">
            <v>2.032258064516129</v>
          </cell>
          <cell r="AB413">
            <v>1.0666666666666667</v>
          </cell>
          <cell r="AC413">
            <v>0.45161290322580644</v>
          </cell>
          <cell r="AD413">
            <v>0.80645161290322576</v>
          </cell>
          <cell r="AE413">
            <v>0.7</v>
          </cell>
          <cell r="AG413">
            <v>0.2</v>
          </cell>
          <cell r="AH413">
            <v>0.96774193548387089</v>
          </cell>
          <cell r="AI413">
            <v>1.838709677419355</v>
          </cell>
          <cell r="AJ413">
            <v>2</v>
          </cell>
          <cell r="AK413">
            <v>1.6129032258064515</v>
          </cell>
          <cell r="AL413">
            <v>2.166666666666667</v>
          </cell>
          <cell r="AM413">
            <v>1.935483870967742</v>
          </cell>
          <cell r="AN413">
            <v>1.6666666666666665</v>
          </cell>
          <cell r="AO413">
            <v>1.935483870967742</v>
          </cell>
          <cell r="AP413">
            <v>1.129032258064516</v>
          </cell>
          <cell r="AQ413">
            <v>1.8</v>
          </cell>
          <cell r="AR413">
            <v>1.096774193548387</v>
          </cell>
          <cell r="AS413">
            <v>1.5</v>
          </cell>
          <cell r="AT413">
            <v>1.935483870967742</v>
          </cell>
          <cell r="AU413">
            <v>1.9677419354838708</v>
          </cell>
          <cell r="AV413">
            <v>1.25</v>
          </cell>
          <cell r="AW413">
            <v>1.7096774193548385</v>
          </cell>
          <cell r="AX413">
            <v>1</v>
          </cell>
          <cell r="AY413">
            <v>6.4516129032258063E-2</v>
          </cell>
          <cell r="AZ413">
            <v>2.4333333333333331</v>
          </cell>
        </row>
        <row r="414">
          <cell r="C414" t="str">
            <v>GermaineLawrence/Arlington/18Clarem 7</v>
          </cell>
          <cell r="D414" t="str">
            <v>Hyde Park Area Office</v>
          </cell>
          <cell r="I414">
            <v>0.6</v>
          </cell>
          <cell r="J414">
            <v>0.67741935483870963</v>
          </cell>
          <cell r="K414">
            <v>0.90322580645161288</v>
          </cell>
          <cell r="N414">
            <v>0.46666666666666667</v>
          </cell>
          <cell r="O414">
            <v>2.290322580645161</v>
          </cell>
          <cell r="P414">
            <v>0.36666666666666664</v>
          </cell>
          <cell r="Q414">
            <v>2.225806451612903</v>
          </cell>
          <cell r="R414">
            <v>1.8064516129032258</v>
          </cell>
          <cell r="S414">
            <v>0.23333333333333334</v>
          </cell>
          <cell r="T414">
            <v>1</v>
          </cell>
          <cell r="U414">
            <v>0.16666666666666666</v>
          </cell>
          <cell r="V414">
            <v>0.58064516129032262</v>
          </cell>
          <cell r="W414">
            <v>1.4516129032258065</v>
          </cell>
          <cell r="X414">
            <v>1.6551724137931034</v>
          </cell>
          <cell r="Y414">
            <v>0.4838709677419355</v>
          </cell>
          <cell r="Z414">
            <v>0.8</v>
          </cell>
          <cell r="AA414">
            <v>0.77419354838709675</v>
          </cell>
          <cell r="AB414">
            <v>0.73333333333333328</v>
          </cell>
          <cell r="AC414">
            <v>0.25806451612903225</v>
          </cell>
          <cell r="AD414">
            <v>2</v>
          </cell>
          <cell r="AE414">
            <v>0.83333333333333326</v>
          </cell>
          <cell r="AF414">
            <v>2</v>
          </cell>
          <cell r="AG414">
            <v>2.4</v>
          </cell>
          <cell r="AH414">
            <v>0.87096774193548376</v>
          </cell>
          <cell r="AJ414">
            <v>0.25</v>
          </cell>
          <cell r="AK414">
            <v>9.6774193548387094E-2</v>
          </cell>
          <cell r="AL414">
            <v>0.53333333333333333</v>
          </cell>
          <cell r="AM414">
            <v>1.2258064516129032</v>
          </cell>
          <cell r="AN414">
            <v>1.7333333333333334</v>
          </cell>
          <cell r="AO414">
            <v>2.935483870967742</v>
          </cell>
          <cell r="AP414">
            <v>0.74193548387096775</v>
          </cell>
          <cell r="AQ414">
            <v>0.96666666666666667</v>
          </cell>
          <cell r="AR414">
            <v>1</v>
          </cell>
          <cell r="AS414">
            <v>1.9666666666666668</v>
          </cell>
          <cell r="AT414">
            <v>1.064516129032258</v>
          </cell>
          <cell r="AU414">
            <v>0.80645161290322576</v>
          </cell>
          <cell r="AV414">
            <v>2.1071428571428572</v>
          </cell>
          <cell r="AW414">
            <v>1.903225806451613</v>
          </cell>
          <cell r="AX414">
            <v>1.3</v>
          </cell>
          <cell r="AY414">
            <v>2</v>
          </cell>
          <cell r="AZ414">
            <v>1</v>
          </cell>
        </row>
        <row r="415">
          <cell r="C415" t="str">
            <v>GermaineLawrence/Arlington/18Clarem 8</v>
          </cell>
          <cell r="D415" t="str">
            <v>Lawrence Area Office</v>
          </cell>
          <cell r="AQ415">
            <v>0.3</v>
          </cell>
          <cell r="AR415">
            <v>1</v>
          </cell>
        </row>
        <row r="416">
          <cell r="C416" t="str">
            <v>GermaineLawrence/Arlington/18Clarem 9</v>
          </cell>
          <cell r="D416" t="str">
            <v>Lynn Area Office</v>
          </cell>
          <cell r="Z416">
            <v>0.4</v>
          </cell>
          <cell r="AA416">
            <v>0.12903225806451613</v>
          </cell>
          <cell r="AD416">
            <v>9.6774193548387094E-2</v>
          </cell>
          <cell r="AH416">
            <v>0.70967741935483875</v>
          </cell>
          <cell r="AI416">
            <v>0.93548387096774199</v>
          </cell>
          <cell r="AJ416">
            <v>1</v>
          </cell>
          <cell r="AK416">
            <v>0.35483870967741937</v>
          </cell>
        </row>
        <row r="417">
          <cell r="C417" t="str">
            <v>GermaineLawrence/Arlington/18Clarem 10</v>
          </cell>
          <cell r="D417" t="str">
            <v>Malden Area Office</v>
          </cell>
          <cell r="G417">
            <v>2.7666666666666666</v>
          </cell>
          <cell r="H417">
            <v>2.612903225806452</v>
          </cell>
          <cell r="I417">
            <v>2.666666666666667</v>
          </cell>
          <cell r="J417">
            <v>2.709677419354839</v>
          </cell>
          <cell r="K417">
            <v>3.161290322580645</v>
          </cell>
          <cell r="L417">
            <v>2.4285714285714288</v>
          </cell>
          <cell r="M417">
            <v>3.193548387096774</v>
          </cell>
          <cell r="N417">
            <v>2.3666666666666667</v>
          </cell>
          <cell r="O417">
            <v>1.4193548387096773</v>
          </cell>
          <cell r="P417">
            <v>3.2</v>
          </cell>
          <cell r="Q417">
            <v>3</v>
          </cell>
          <cell r="R417">
            <v>2.7741935483870965</v>
          </cell>
          <cell r="S417">
            <v>1.7333333333333334</v>
          </cell>
          <cell r="T417">
            <v>2.967741935483871</v>
          </cell>
          <cell r="U417">
            <v>2.4666666666666668</v>
          </cell>
          <cell r="V417">
            <v>2.4516129032258065</v>
          </cell>
          <cell r="W417">
            <v>2.5161290322580645</v>
          </cell>
          <cell r="X417">
            <v>2.7586206896551726</v>
          </cell>
          <cell r="Y417">
            <v>1.4193548387096775</v>
          </cell>
          <cell r="Z417">
            <v>1.9666666666666668</v>
          </cell>
          <cell r="AA417">
            <v>2.032258064516129</v>
          </cell>
          <cell r="AB417">
            <v>2.5</v>
          </cell>
          <cell r="AC417">
            <v>2.8064516129032255</v>
          </cell>
          <cell r="AD417">
            <v>2.935483870967742</v>
          </cell>
          <cell r="AE417">
            <v>2.1</v>
          </cell>
          <cell r="AF417">
            <v>2.5161290322580645</v>
          </cell>
          <cell r="AG417">
            <v>2.6333333333333337</v>
          </cell>
          <cell r="AH417">
            <v>0.77419354838709675</v>
          </cell>
          <cell r="AI417">
            <v>1.5806451612903225</v>
          </cell>
          <cell r="AJ417">
            <v>2</v>
          </cell>
          <cell r="AK417">
            <v>2.3225806451612905</v>
          </cell>
          <cell r="AL417">
            <v>3</v>
          </cell>
          <cell r="AM417">
            <v>2.774193548387097</v>
          </cell>
          <cell r="AN417">
            <v>2.9333333333333336</v>
          </cell>
          <cell r="AO417">
            <v>2.6774193548387095</v>
          </cell>
          <cell r="AP417">
            <v>2.096774193548387</v>
          </cell>
          <cell r="AQ417">
            <v>2.7666666666666666</v>
          </cell>
          <cell r="AR417">
            <v>2.5483870967741935</v>
          </cell>
          <cell r="AS417">
            <v>2.4</v>
          </cell>
          <cell r="AT417">
            <v>1.8064516129032258</v>
          </cell>
          <cell r="AU417">
            <v>2.6129032258064515</v>
          </cell>
          <cell r="AV417">
            <v>2.6785714285714284</v>
          </cell>
          <cell r="AW417">
            <v>2.709677419354839</v>
          </cell>
          <cell r="AX417">
            <v>2.8666666666666667</v>
          </cell>
          <cell r="AY417">
            <v>2.4838709677419355</v>
          </cell>
          <cell r="AZ417">
            <v>2.9</v>
          </cell>
        </row>
        <row r="418">
          <cell r="C418" t="str">
            <v>GermaineLawrence/Arlington/18Clarem 11</v>
          </cell>
          <cell r="D418" t="str">
            <v>Park St. Area Office</v>
          </cell>
          <cell r="G418">
            <v>0.43333333333333335</v>
          </cell>
          <cell r="H418">
            <v>1</v>
          </cell>
          <cell r="I418">
            <v>0.66666666666666674</v>
          </cell>
          <cell r="J418">
            <v>0.58064516129032262</v>
          </cell>
          <cell r="K418">
            <v>6.4516129032258063E-2</v>
          </cell>
          <cell r="L418">
            <v>1</v>
          </cell>
          <cell r="M418">
            <v>0.967741935483871</v>
          </cell>
          <cell r="N418">
            <v>1.1666666666666665</v>
          </cell>
          <cell r="O418">
            <v>1.2903225806451613</v>
          </cell>
          <cell r="P418">
            <v>0.8666666666666667</v>
          </cell>
          <cell r="Q418">
            <v>1.3548387096774195</v>
          </cell>
          <cell r="R418">
            <v>1.806451612903226</v>
          </cell>
          <cell r="U418">
            <v>0.5</v>
          </cell>
          <cell r="V418">
            <v>0.12903225806451613</v>
          </cell>
          <cell r="X418">
            <v>1.103448275862069</v>
          </cell>
          <cell r="Y418">
            <v>1.6129032258064515</v>
          </cell>
          <cell r="AB418">
            <v>0.7</v>
          </cell>
          <cell r="AC418">
            <v>2.258064516129032</v>
          </cell>
          <cell r="AD418">
            <v>2.967741935483871</v>
          </cell>
          <cell r="AE418">
            <v>2.5333333333333332</v>
          </cell>
          <cell r="AF418">
            <v>2.354838709677419</v>
          </cell>
          <cell r="AG418">
            <v>0.6333333333333333</v>
          </cell>
          <cell r="AH418">
            <v>0.74193548387096775</v>
          </cell>
          <cell r="AI418">
            <v>2.4516129032258061</v>
          </cell>
          <cell r="AJ418">
            <v>1.6785714285714286</v>
          </cell>
          <cell r="AK418">
            <v>1.967741935483871</v>
          </cell>
          <cell r="AL418">
            <v>1.2666666666666666</v>
          </cell>
          <cell r="AM418">
            <v>2</v>
          </cell>
          <cell r="AN418">
            <v>1.4</v>
          </cell>
          <cell r="AO418">
            <v>0.4838709677419355</v>
          </cell>
          <cell r="AP418">
            <v>1.032258064516129</v>
          </cell>
          <cell r="AQ418">
            <v>1.7666666666666666</v>
          </cell>
          <cell r="AR418">
            <v>2.6129032258064515</v>
          </cell>
          <cell r="AS418">
            <v>1</v>
          </cell>
          <cell r="AT418">
            <v>1.967741935483871</v>
          </cell>
          <cell r="AU418">
            <v>2.7741935483870965</v>
          </cell>
          <cell r="AV418">
            <v>2.2857142857142856</v>
          </cell>
          <cell r="AW418">
            <v>1.2903225806451613</v>
          </cell>
          <cell r="AX418">
            <v>1.0666666666666667</v>
          </cell>
          <cell r="AY418">
            <v>0.93548387096774188</v>
          </cell>
          <cell r="AZ418">
            <v>0.73333333333333339</v>
          </cell>
        </row>
        <row r="419">
          <cell r="C419" t="str">
            <v>GermaineLawrence/Arlington/18Clarem 12</v>
          </cell>
          <cell r="D419" t="str">
            <v>Solutions for Living (PAS Metro)</v>
          </cell>
          <cell r="AA419">
            <v>0.64516129032258063</v>
          </cell>
          <cell r="AB419">
            <v>0.13333333333333333</v>
          </cell>
          <cell r="AJ419">
            <v>7.1428571428571425E-2</v>
          </cell>
          <cell r="AK419">
            <v>1</v>
          </cell>
          <cell r="AL419">
            <v>0.46666666666666667</v>
          </cell>
          <cell r="AO419">
            <v>0.38709677419354838</v>
          </cell>
          <cell r="AP419">
            <v>1</v>
          </cell>
          <cell r="AQ419">
            <v>6.6666666666666666E-2</v>
          </cell>
        </row>
        <row r="420">
          <cell r="C420" t="str">
            <v>GermaineLawrence/Arlington/18Clarem 13</v>
          </cell>
          <cell r="D420" t="str">
            <v>(blank)</v>
          </cell>
          <cell r="Y420">
            <v>3.2258064516129031E-2</v>
          </cell>
        </row>
        <row r="421">
          <cell r="C421" t="str">
            <v>Harbor Schools/ Merrimac /100W.Main 1</v>
          </cell>
          <cell r="D421" t="str">
            <v>Cape Ann Area Office</v>
          </cell>
          <cell r="V421">
            <v>0.16129032258064516</v>
          </cell>
        </row>
        <row r="422">
          <cell r="C422" t="str">
            <v>Harbor Schools/ Merrimac /100W.Main 2</v>
          </cell>
          <cell r="D422" t="str">
            <v>Haverhill Area Office</v>
          </cell>
          <cell r="J422">
            <v>0.16129032258064516</v>
          </cell>
          <cell r="P422">
            <v>0.56666666666666665</v>
          </cell>
          <cell r="Q422">
            <v>0.29032258064516125</v>
          </cell>
          <cell r="W422">
            <v>3.2258064516129031E-2</v>
          </cell>
          <cell r="AI422">
            <v>9.6774193548387094E-2</v>
          </cell>
          <cell r="AW422">
            <v>0.16129032258064516</v>
          </cell>
          <cell r="AX422">
            <v>0.4</v>
          </cell>
          <cell r="AY422">
            <v>3.2258064516129031E-2</v>
          </cell>
        </row>
        <row r="423">
          <cell r="C423" t="str">
            <v>Harbor Schools/ Merrimac /100W.Main 3</v>
          </cell>
          <cell r="D423" t="str">
            <v>Lawrence Area Office</v>
          </cell>
          <cell r="O423">
            <v>6.4516129032258063E-2</v>
          </cell>
          <cell r="R423">
            <v>0.58064516129032262</v>
          </cell>
          <cell r="S423">
            <v>0.3</v>
          </cell>
          <cell r="U423">
            <v>3.3333333333333333E-2</v>
          </cell>
          <cell r="AE423">
            <v>0.23333333333333334</v>
          </cell>
          <cell r="AG423">
            <v>0.33333333333333331</v>
          </cell>
          <cell r="AH423">
            <v>1.193548387096774</v>
          </cell>
          <cell r="AI423">
            <v>1</v>
          </cell>
          <cell r="AJ423">
            <v>1</v>
          </cell>
          <cell r="AK423">
            <v>0.32258064516129031</v>
          </cell>
          <cell r="AQ423">
            <v>3.3333333333333333E-2</v>
          </cell>
          <cell r="AR423">
            <v>0.22580645161290322</v>
          </cell>
          <cell r="AS423">
            <v>0.36666666666666664</v>
          </cell>
          <cell r="AT423">
            <v>0.90322580645161288</v>
          </cell>
          <cell r="AV423">
            <v>0.75</v>
          </cell>
          <cell r="AW423">
            <v>0.35483870967741937</v>
          </cell>
          <cell r="AY423">
            <v>3.2258064516129031E-2</v>
          </cell>
        </row>
        <row r="424">
          <cell r="C424" t="str">
            <v>Harbor Schools/ Merrimac /100W.Main 4</v>
          </cell>
          <cell r="D424" t="str">
            <v>Lowell Area Office</v>
          </cell>
          <cell r="F424">
            <v>0.35483870967741937</v>
          </cell>
          <cell r="G424">
            <v>5.3</v>
          </cell>
          <cell r="H424">
            <v>7.064516129032258</v>
          </cell>
          <cell r="I424">
            <v>7.5</v>
          </cell>
          <cell r="J424">
            <v>6.4838709677419351</v>
          </cell>
          <cell r="K424">
            <v>8.6451612903225801</v>
          </cell>
          <cell r="L424">
            <v>6.5714285714285721</v>
          </cell>
          <cell r="M424">
            <v>9.3225806451612883</v>
          </cell>
          <cell r="N424">
            <v>10.666666666666668</v>
          </cell>
          <cell r="O424">
            <v>11.193548387096774</v>
          </cell>
          <cell r="P424">
            <v>9</v>
          </cell>
          <cell r="Q424">
            <v>10.612903225806452</v>
          </cell>
          <cell r="R424">
            <v>9.870967741935484</v>
          </cell>
          <cell r="S424">
            <v>9.7333333333333343</v>
          </cell>
          <cell r="T424">
            <v>9.3548387096774182</v>
          </cell>
          <cell r="U424">
            <v>10.733333333333334</v>
          </cell>
          <cell r="V424">
            <v>9.612903225806452</v>
          </cell>
          <cell r="W424">
            <v>10.225806451612906</v>
          </cell>
          <cell r="X424">
            <v>10.827586206896553</v>
          </cell>
          <cell r="Y424">
            <v>11.064516129032258</v>
          </cell>
          <cell r="Z424">
            <v>10.9</v>
          </cell>
          <cell r="AA424">
            <v>11.516129032258064</v>
          </cell>
          <cell r="AB424">
            <v>11.533333333333333</v>
          </cell>
          <cell r="AC424">
            <v>11.129032258064516</v>
          </cell>
          <cell r="AD424">
            <v>10.709677419354838</v>
          </cell>
          <cell r="AE424">
            <v>11.233333333333334</v>
          </cell>
          <cell r="AF424">
            <v>11.741935483870968</v>
          </cell>
          <cell r="AG424">
            <v>11.166666666666668</v>
          </cell>
          <cell r="AH424">
            <v>10.451612903225806</v>
          </cell>
          <cell r="AI424">
            <v>10</v>
          </cell>
          <cell r="AJ424">
            <v>10.75</v>
          </cell>
          <cell r="AK424">
            <v>10.935483870967744</v>
          </cell>
          <cell r="AL424">
            <v>11.666666666666666</v>
          </cell>
          <cell r="AM424">
            <v>11.580645161290322</v>
          </cell>
          <cell r="AN424">
            <v>11.3</v>
          </cell>
          <cell r="AO424">
            <v>11.903225806451614</v>
          </cell>
          <cell r="AP424">
            <v>11.483870967741936</v>
          </cell>
          <cell r="AQ424">
            <v>11.533333333333333</v>
          </cell>
          <cell r="AR424">
            <v>10</v>
          </cell>
          <cell r="AS424">
            <v>10.233333333333334</v>
          </cell>
          <cell r="AT424">
            <v>8.9677419354838719</v>
          </cell>
          <cell r="AU424">
            <v>8.064516129032258</v>
          </cell>
          <cell r="AV424">
            <v>10.178571428571429</v>
          </cell>
          <cell r="AW424">
            <v>10.258064516129032</v>
          </cell>
          <cell r="AX424">
            <v>10.166666666666666</v>
          </cell>
          <cell r="AY424">
            <v>10.93548387096774</v>
          </cell>
          <cell r="AZ424">
            <v>10.199999999999999</v>
          </cell>
        </row>
        <row r="425">
          <cell r="C425" t="str">
            <v>Harbor Schools/ Merrimac /100W.Main 5</v>
          </cell>
          <cell r="D425" t="str">
            <v>Lynn Area Office</v>
          </cell>
          <cell r="S425">
            <v>0.46666666666666667</v>
          </cell>
          <cell r="T425">
            <v>3.2258064516129031E-2</v>
          </cell>
          <cell r="Z425">
            <v>0.16666666666666666</v>
          </cell>
          <cell r="AP425">
            <v>3.2258064516129031E-2</v>
          </cell>
        </row>
        <row r="426">
          <cell r="C426" t="str">
            <v>HES / Beverly / 6 Echo Ave. 1</v>
          </cell>
          <cell r="D426" t="str">
            <v>Cape Ann Area Office</v>
          </cell>
          <cell r="E426">
            <v>3.4838709677419351</v>
          </cell>
          <cell r="F426">
            <v>8.4193548387096762</v>
          </cell>
          <cell r="G426">
            <v>8.4666666666666668</v>
          </cell>
          <cell r="H426">
            <v>8.6451612903225801</v>
          </cell>
          <cell r="I426">
            <v>10.6</v>
          </cell>
          <cell r="J426">
            <v>10.129032258064516</v>
          </cell>
          <cell r="K426">
            <v>11.32258064516129</v>
          </cell>
          <cell r="L426">
            <v>9.5714285714285712</v>
          </cell>
          <cell r="M426">
            <v>10.258064516129034</v>
          </cell>
          <cell r="N426">
            <v>9.3333333333333357</v>
          </cell>
          <cell r="O426">
            <v>10.93548387096774</v>
          </cell>
          <cell r="P426">
            <v>9.3333333333333321</v>
          </cell>
          <cell r="Q426">
            <v>10.225806451612904</v>
          </cell>
          <cell r="R426">
            <v>10.161290322580644</v>
          </cell>
          <cell r="S426">
            <v>7.133333333333332</v>
          </cell>
          <cell r="T426">
            <v>8.2903225806451619</v>
          </cell>
          <cell r="U426">
            <v>4.5333333333333332</v>
          </cell>
          <cell r="V426">
            <v>6.967741935483871</v>
          </cell>
          <cell r="W426">
            <v>8.1612903225806441</v>
          </cell>
          <cell r="X426">
            <v>6.862068965517242</v>
          </cell>
          <cell r="Y426">
            <v>5.032258064516129</v>
          </cell>
          <cell r="Z426">
            <v>7.4666666666666668</v>
          </cell>
          <cell r="AA426">
            <v>9.6129032258064502</v>
          </cell>
          <cell r="AB426">
            <v>7.6666666666666661</v>
          </cell>
          <cell r="AC426">
            <v>7.8387096774193541</v>
          </cell>
          <cell r="AD426">
            <v>10</v>
          </cell>
          <cell r="AE426">
            <v>10.966666666666665</v>
          </cell>
          <cell r="AF426">
            <v>6.7096774193548381</v>
          </cell>
          <cell r="AG426">
            <v>8.9333333333333336</v>
          </cell>
          <cell r="AH426">
            <v>8.6129032258064502</v>
          </cell>
          <cell r="AI426">
            <v>8.4193548387096762</v>
          </cell>
          <cell r="AJ426">
            <v>9.75</v>
          </cell>
          <cell r="AK426">
            <v>8.8387096774193541</v>
          </cell>
          <cell r="AL426">
            <v>10.133333333333333</v>
          </cell>
          <cell r="AM426">
            <v>9.9677419354838719</v>
          </cell>
          <cell r="AN426">
            <v>7.7</v>
          </cell>
          <cell r="AO426">
            <v>9.7096774193548381</v>
          </cell>
          <cell r="AP426">
            <v>0.5161290322580645</v>
          </cell>
        </row>
        <row r="427">
          <cell r="C427" t="str">
            <v>HES / Beverly / 6 Echo Ave. 2</v>
          </cell>
          <cell r="D427" t="str">
            <v>Haverhill Area Office</v>
          </cell>
          <cell r="T427">
            <v>0.32258064516129031</v>
          </cell>
          <cell r="U427">
            <v>2.4333333333333336</v>
          </cell>
          <cell r="V427">
            <v>2.032258064516129</v>
          </cell>
          <cell r="W427">
            <v>9.6774193548387094E-2</v>
          </cell>
          <cell r="X427">
            <v>0.55172413793103448</v>
          </cell>
          <cell r="Z427">
            <v>0.6333333333333333</v>
          </cell>
        </row>
        <row r="428">
          <cell r="C428" t="str">
            <v>HES / Beverly / 6 Echo Ave. 3</v>
          </cell>
          <cell r="D428" t="str">
            <v>Lawrence Area Office</v>
          </cell>
          <cell r="F428">
            <v>3.2258064516129031E-2</v>
          </cell>
          <cell r="S428">
            <v>0.13333333333333333</v>
          </cell>
          <cell r="T428">
            <v>0.25806451612903225</v>
          </cell>
          <cell r="U428">
            <v>0.36666666666666664</v>
          </cell>
          <cell r="V428">
            <v>0.32258064516129031</v>
          </cell>
          <cell r="AF428">
            <v>9.6774193548387094E-2</v>
          </cell>
          <cell r="AG428">
            <v>0.33333333333333331</v>
          </cell>
          <cell r="AH428">
            <v>0.12903225806451613</v>
          </cell>
        </row>
        <row r="429">
          <cell r="C429" t="str">
            <v>HES / Beverly / 6 Echo Ave. 4</v>
          </cell>
          <cell r="D429" t="str">
            <v>Lowell Area Office</v>
          </cell>
          <cell r="N429">
            <v>0.16666666666666666</v>
          </cell>
          <cell r="Z429">
            <v>0.13333333333333333</v>
          </cell>
          <cell r="AB429">
            <v>3.3333333333333333E-2</v>
          </cell>
          <cell r="AD429">
            <v>3.2258064516129031E-2</v>
          </cell>
          <cell r="AF429">
            <v>1.4516129032258065</v>
          </cell>
          <cell r="AG429">
            <v>1.0666666666666667</v>
          </cell>
          <cell r="AH429">
            <v>0.38709677419354838</v>
          </cell>
          <cell r="AI429">
            <v>3.2258064516129031E-2</v>
          </cell>
          <cell r="AJ429">
            <v>7.1428571428571425E-2</v>
          </cell>
        </row>
        <row r="430">
          <cell r="C430" t="str">
            <v>HES / Beverly / 6 Echo Ave. 5</v>
          </cell>
          <cell r="D430" t="str">
            <v>Lynn Area Office</v>
          </cell>
          <cell r="N430">
            <v>0.13333333333333333</v>
          </cell>
          <cell r="Q430">
            <v>0.29032258064516131</v>
          </cell>
          <cell r="R430">
            <v>0.35483870967741937</v>
          </cell>
          <cell r="S430">
            <v>0.36666666666666664</v>
          </cell>
          <cell r="T430">
            <v>0.4838709677419355</v>
          </cell>
          <cell r="U430">
            <v>0.16666666666666666</v>
          </cell>
          <cell r="V430">
            <v>6.4516129032258063E-2</v>
          </cell>
          <cell r="X430">
            <v>1.4827586206896552</v>
          </cell>
          <cell r="Y430">
            <v>1.4838709677419355</v>
          </cell>
          <cell r="Z430">
            <v>0.26666666666666666</v>
          </cell>
          <cell r="AA430">
            <v>0.32258064516129031</v>
          </cell>
          <cell r="AB430">
            <v>0.46666666666666667</v>
          </cell>
          <cell r="AC430">
            <v>1.3548387096774193</v>
          </cell>
          <cell r="AD430">
            <v>0.5161290322580645</v>
          </cell>
          <cell r="AE430">
            <v>0.56666666666666665</v>
          </cell>
          <cell r="AF430">
            <v>0.32258064516129031</v>
          </cell>
          <cell r="AH430">
            <v>0.25806451612903225</v>
          </cell>
          <cell r="AI430">
            <v>0.35483870967741937</v>
          </cell>
          <cell r="AJ430">
            <v>0.42857142857142855</v>
          </cell>
          <cell r="AK430">
            <v>0.45161290322580649</v>
          </cell>
          <cell r="AL430">
            <v>0.16666666666666666</v>
          </cell>
          <cell r="AM430">
            <v>9.6774193548387094E-2</v>
          </cell>
          <cell r="AN430">
            <v>0.46666666666666667</v>
          </cell>
        </row>
        <row r="431">
          <cell r="C431" t="str">
            <v>HES / Beverly / 6 Echo Ave. 6</v>
          </cell>
          <cell r="D431" t="str">
            <v>Park St. Area Office</v>
          </cell>
          <cell r="AG431">
            <v>0.1</v>
          </cell>
        </row>
        <row r="432">
          <cell r="C432" t="str">
            <v>HES / Beverly / 6 Echo Ave. 7</v>
          </cell>
          <cell r="D432" t="str">
            <v>(blank)</v>
          </cell>
          <cell r="AJ432">
            <v>0.14285714285714285</v>
          </cell>
        </row>
        <row r="433">
          <cell r="C433" t="str">
            <v>HES / Haverhill / 8-10 Howard St 1</v>
          </cell>
          <cell r="D433" t="str">
            <v>Cape Ann Area Office</v>
          </cell>
          <cell r="M433">
            <v>0.61290322580645162</v>
          </cell>
          <cell r="N433">
            <v>1</v>
          </cell>
          <cell r="O433">
            <v>3.2258064516129031E-2</v>
          </cell>
          <cell r="T433">
            <v>0.93548387096774199</v>
          </cell>
          <cell r="U433">
            <v>1</v>
          </cell>
          <cell r="V433">
            <v>1</v>
          </cell>
          <cell r="W433">
            <v>0.67741935483870963</v>
          </cell>
        </row>
        <row r="434">
          <cell r="C434" t="str">
            <v>HES / Haverhill / 8-10 Howard St 2</v>
          </cell>
          <cell r="D434" t="str">
            <v>Haverhill Area Office</v>
          </cell>
          <cell r="M434">
            <v>1</v>
          </cell>
          <cell r="N434">
            <v>0.33333333333333331</v>
          </cell>
          <cell r="O434">
            <v>1.6774193548387095</v>
          </cell>
          <cell r="P434">
            <v>2.2333333333333334</v>
          </cell>
          <cell r="Q434">
            <v>2</v>
          </cell>
          <cell r="R434">
            <v>1.6774193548387097</v>
          </cell>
          <cell r="S434">
            <v>0.8</v>
          </cell>
          <cell r="T434">
            <v>0.25806451612903225</v>
          </cell>
          <cell r="U434">
            <v>1.5333333333333332</v>
          </cell>
          <cell r="V434">
            <v>2.6774193548387095</v>
          </cell>
          <cell r="W434">
            <v>2.967741935483871</v>
          </cell>
          <cell r="X434">
            <v>3.2413793103448274</v>
          </cell>
          <cell r="Y434">
            <v>2.096774193548387</v>
          </cell>
          <cell r="Z434">
            <v>2</v>
          </cell>
          <cell r="AA434">
            <v>2</v>
          </cell>
          <cell r="AB434">
            <v>1.8666666666666667</v>
          </cell>
          <cell r="AC434">
            <v>1</v>
          </cell>
          <cell r="AD434">
            <v>1.3870967741935485</v>
          </cell>
          <cell r="AE434">
            <v>1.9666666666666668</v>
          </cell>
          <cell r="AF434">
            <v>1.8064516129032258</v>
          </cell>
          <cell r="AG434">
            <v>0.3666666666666667</v>
          </cell>
        </row>
        <row r="435">
          <cell r="C435" t="str">
            <v>HES / Haverhill / 8-10 Howard St 3</v>
          </cell>
          <cell r="D435" t="str">
            <v>Lawrence Area Office</v>
          </cell>
          <cell r="M435">
            <v>1.3548387096774193</v>
          </cell>
          <cell r="N435">
            <v>2.8333333333333335</v>
          </cell>
          <cell r="O435">
            <v>1.193548387096774</v>
          </cell>
          <cell r="P435">
            <v>2.1666666666666665</v>
          </cell>
          <cell r="Q435">
            <v>2.4838709677419355</v>
          </cell>
          <cell r="R435">
            <v>2.6129032258064515</v>
          </cell>
          <cell r="S435">
            <v>1.2</v>
          </cell>
          <cell r="T435">
            <v>0.35483870967741937</v>
          </cell>
          <cell r="W435">
            <v>0.32258064516129031</v>
          </cell>
          <cell r="X435">
            <v>1</v>
          </cell>
          <cell r="Y435">
            <v>1.2903225806451613</v>
          </cell>
          <cell r="Z435">
            <v>1.7666666666666666</v>
          </cell>
          <cell r="AA435">
            <v>0.12903225806451613</v>
          </cell>
          <cell r="AC435">
            <v>0.29032258064516131</v>
          </cell>
          <cell r="AE435">
            <v>0.3</v>
          </cell>
          <cell r="AF435">
            <v>1</v>
          </cell>
          <cell r="AG435">
            <v>0.66666666666666663</v>
          </cell>
        </row>
        <row r="436">
          <cell r="C436" t="str">
            <v>HES / Haverhill / 8-10 Howard St 4</v>
          </cell>
          <cell r="D436" t="str">
            <v>Lowell Area Office</v>
          </cell>
          <cell r="L436">
            <v>1.4285714285714284</v>
          </cell>
          <cell r="M436">
            <v>3.5483870967741935</v>
          </cell>
          <cell r="N436">
            <v>3.3666666666666667</v>
          </cell>
          <cell r="O436">
            <v>2.774193548387097</v>
          </cell>
          <cell r="P436">
            <v>3</v>
          </cell>
          <cell r="Q436">
            <v>2.4838709677419355</v>
          </cell>
          <cell r="R436">
            <v>2.3548387096774195</v>
          </cell>
          <cell r="S436">
            <v>1.9</v>
          </cell>
          <cell r="T436">
            <v>2</v>
          </cell>
          <cell r="U436">
            <v>1.3666666666666665</v>
          </cell>
          <cell r="V436">
            <v>1.3870967741935485</v>
          </cell>
          <cell r="W436">
            <v>2.903225806451613</v>
          </cell>
          <cell r="X436">
            <v>1.3448275862068966</v>
          </cell>
          <cell r="Y436">
            <v>2.6129032258064515</v>
          </cell>
          <cell r="Z436">
            <v>2.2000000000000002</v>
          </cell>
          <cell r="AA436">
            <v>3.032258064516129</v>
          </cell>
          <cell r="AB436">
            <v>3.4666666666666663</v>
          </cell>
          <cell r="AC436">
            <v>2.6774193548387095</v>
          </cell>
          <cell r="AD436">
            <v>2.32258064516129</v>
          </cell>
          <cell r="AE436">
            <v>1.8333333333333333</v>
          </cell>
          <cell r="AF436">
            <v>2.806451612903226</v>
          </cell>
          <cell r="AG436">
            <v>1.2666666666666666</v>
          </cell>
        </row>
        <row r="437">
          <cell r="C437" t="str">
            <v>HES / Haverhill / 8-10 Howard St 5</v>
          </cell>
          <cell r="D437" t="str">
            <v>New Bedford Child and Family (Adop)</v>
          </cell>
          <cell r="AC437">
            <v>1</v>
          </cell>
          <cell r="AD437">
            <v>1</v>
          </cell>
          <cell r="AE437">
            <v>1</v>
          </cell>
          <cell r="AF437">
            <v>0.16129032258064516</v>
          </cell>
        </row>
        <row r="438">
          <cell r="C438" t="str">
            <v>HES / Salem / 39 1/2 Mason St 1</v>
          </cell>
          <cell r="D438" t="str">
            <v>Cape Ann Area Office</v>
          </cell>
          <cell r="AO438">
            <v>0.80645161290322576</v>
          </cell>
          <cell r="AP438">
            <v>8.1290322580645142</v>
          </cell>
          <cell r="AQ438">
            <v>6.3</v>
          </cell>
          <cell r="AR438">
            <v>6.7096774193548372</v>
          </cell>
          <cell r="AS438">
            <v>8.5666666666666664</v>
          </cell>
          <cell r="AT438">
            <v>7.32258064516129</v>
          </cell>
          <cell r="AU438">
            <v>8.64</v>
          </cell>
          <cell r="AV438">
            <v>8.0357142857142865</v>
          </cell>
          <cell r="AW438">
            <v>7.0322580645161281</v>
          </cell>
          <cell r="AX438">
            <v>9.3000000000000007</v>
          </cell>
          <cell r="AY438">
            <v>8.3225806451612883</v>
          </cell>
          <cell r="AZ438">
            <v>8.8333333333333304</v>
          </cell>
        </row>
        <row r="439">
          <cell r="C439" t="str">
            <v>HES / Salem / 39 1/2 Mason St 2</v>
          </cell>
          <cell r="D439" t="str">
            <v>Haverhill Area Office</v>
          </cell>
          <cell r="AZ439">
            <v>0.33333333333333331</v>
          </cell>
        </row>
        <row r="440">
          <cell r="C440" t="str">
            <v>HES / Salem / 39 1/2 Mason St 3</v>
          </cell>
          <cell r="D440" t="str">
            <v>Hyde Park Area Office</v>
          </cell>
          <cell r="AV440">
            <v>0.14285714285714285</v>
          </cell>
        </row>
        <row r="441">
          <cell r="C441" t="str">
            <v>HES / Salem / 39 1/2 Mason St 4</v>
          </cell>
          <cell r="D441" t="str">
            <v>Lawrence Area Office</v>
          </cell>
          <cell r="AR441">
            <v>9.6774193548387094E-2</v>
          </cell>
          <cell r="AT441">
            <v>9.6774193548387094E-2</v>
          </cell>
        </row>
        <row r="442">
          <cell r="C442" t="str">
            <v>HES / Salem / 39 1/2 Mason St 5</v>
          </cell>
          <cell r="D442" t="str">
            <v>Lowell Area Office</v>
          </cell>
          <cell r="AP442">
            <v>9.6774193548387094E-2</v>
          </cell>
        </row>
        <row r="443">
          <cell r="C443" t="str">
            <v>HES / Salem / 39 1/2 Mason St 6</v>
          </cell>
          <cell r="D443" t="str">
            <v>Lynn Area Office</v>
          </cell>
          <cell r="AP443">
            <v>1.5161290322580645</v>
          </cell>
          <cell r="AQ443">
            <v>0.83333333333333326</v>
          </cell>
          <cell r="AR443">
            <v>0.90322580645161299</v>
          </cell>
          <cell r="AS443">
            <v>0.83333333333333337</v>
          </cell>
          <cell r="AT443">
            <v>1.4516129032258065</v>
          </cell>
          <cell r="AV443">
            <v>0.75</v>
          </cell>
          <cell r="AW443">
            <v>0.19354838709677419</v>
          </cell>
          <cell r="AX443">
            <v>0.6333333333333333</v>
          </cell>
          <cell r="AY443">
            <v>0.12903225806451613</v>
          </cell>
          <cell r="AZ443">
            <v>0.5</v>
          </cell>
        </row>
        <row r="444">
          <cell r="C444" t="str">
            <v>ItalianHome/E. Freetown/9PinewoodCt 1</v>
          </cell>
          <cell r="D444" t="str">
            <v>Brockton Area Office</v>
          </cell>
          <cell r="G444">
            <v>0.76666666666666672</v>
          </cell>
          <cell r="H444">
            <v>1.3870967741935485</v>
          </cell>
          <cell r="I444">
            <v>2</v>
          </cell>
          <cell r="J444">
            <v>3</v>
          </cell>
          <cell r="K444">
            <v>5.096774193548387</v>
          </cell>
          <cell r="L444">
            <v>4.0357142857142847</v>
          </cell>
          <cell r="M444">
            <v>2.774193548387097</v>
          </cell>
          <cell r="N444">
            <v>2</v>
          </cell>
          <cell r="O444">
            <v>2.3548387096774195</v>
          </cell>
          <cell r="P444">
            <v>1.9666666666666668</v>
          </cell>
          <cell r="Q444">
            <v>1.2258064516129032</v>
          </cell>
          <cell r="R444">
            <v>3.096774193548387</v>
          </cell>
          <cell r="S444">
            <v>2.9333333333333336</v>
          </cell>
          <cell r="T444">
            <v>2.096774193548387</v>
          </cell>
          <cell r="U444">
            <v>1.4666666666666668</v>
          </cell>
          <cell r="V444">
            <v>0.41935483870967744</v>
          </cell>
          <cell r="W444">
            <v>1.7096774193548387</v>
          </cell>
          <cell r="X444">
            <v>4</v>
          </cell>
          <cell r="Y444">
            <v>3.967741935483871</v>
          </cell>
          <cell r="Z444">
            <v>1.7</v>
          </cell>
          <cell r="AA444">
            <v>1.741935483870968</v>
          </cell>
          <cell r="AB444">
            <v>2.4666666666666668</v>
          </cell>
          <cell r="AC444">
            <v>1.161290322580645</v>
          </cell>
          <cell r="AD444">
            <v>1.5483870967741935</v>
          </cell>
          <cell r="AE444">
            <v>0.76666666666666661</v>
          </cell>
          <cell r="AF444">
            <v>1</v>
          </cell>
          <cell r="AG444">
            <v>1.5666666666666667</v>
          </cell>
          <cell r="AH444">
            <v>2</v>
          </cell>
          <cell r="AI444">
            <v>1.5806451612903225</v>
          </cell>
          <cell r="AJ444">
            <v>3.3571428571428572</v>
          </cell>
          <cell r="AK444">
            <v>3.903225806451613</v>
          </cell>
          <cell r="AL444">
            <v>3.8666666666666667</v>
          </cell>
          <cell r="AM444">
            <v>1.1935483870967742</v>
          </cell>
          <cell r="AN444">
            <v>1.8666666666666667</v>
          </cell>
          <cell r="AO444">
            <v>1.6129032258064515</v>
          </cell>
          <cell r="AP444">
            <v>2</v>
          </cell>
          <cell r="AQ444">
            <v>1.3666666666666667</v>
          </cell>
          <cell r="AR444">
            <v>2.7419354838709675</v>
          </cell>
          <cell r="AS444">
            <v>4</v>
          </cell>
          <cell r="AT444">
            <v>4</v>
          </cell>
          <cell r="AU444">
            <v>4</v>
          </cell>
          <cell r="AV444">
            <v>4</v>
          </cell>
          <cell r="AW444">
            <v>1.9677419354838708</v>
          </cell>
          <cell r="AX444">
            <v>2.0333333333333332</v>
          </cell>
          <cell r="AY444">
            <v>0.54838709677419351</v>
          </cell>
          <cell r="AZ444">
            <v>1.1333333333333333</v>
          </cell>
        </row>
        <row r="445">
          <cell r="C445" t="str">
            <v>ItalianHome/E. Freetown/9PinewoodCt 2</v>
          </cell>
          <cell r="D445" t="str">
            <v>Cape Cod Area Office</v>
          </cell>
          <cell r="AC445">
            <v>1</v>
          </cell>
          <cell r="AD445">
            <v>2</v>
          </cell>
          <cell r="AE445">
            <v>1.0666666666666667</v>
          </cell>
          <cell r="AL445">
            <v>3.3333333333333333E-2</v>
          </cell>
          <cell r="AM445">
            <v>1</v>
          </cell>
          <cell r="AN445">
            <v>1</v>
          </cell>
          <cell r="AO445">
            <v>0.87096774193548387</v>
          </cell>
          <cell r="AY445">
            <v>0.41935483870967744</v>
          </cell>
          <cell r="AZ445">
            <v>1</v>
          </cell>
        </row>
        <row r="446">
          <cell r="C446" t="str">
            <v>ItalianHome/E. Freetown/9PinewoodCt 3</v>
          </cell>
          <cell r="D446" t="str">
            <v>Communities For People (Adop)</v>
          </cell>
          <cell r="AE446">
            <v>0.9</v>
          </cell>
          <cell r="AF446">
            <v>1</v>
          </cell>
          <cell r="AG446">
            <v>1</v>
          </cell>
          <cell r="AH446">
            <v>0.12903225806451613</v>
          </cell>
          <cell r="AS446">
            <v>0.6333333333333333</v>
          </cell>
          <cell r="AT446">
            <v>1</v>
          </cell>
          <cell r="AU446">
            <v>1</v>
          </cell>
          <cell r="AV446">
            <v>1</v>
          </cell>
          <cell r="AW446">
            <v>1</v>
          </cell>
          <cell r="AX446">
            <v>1</v>
          </cell>
          <cell r="AY446">
            <v>1</v>
          </cell>
          <cell r="AZ446">
            <v>3.3333333333333333E-2</v>
          </cell>
        </row>
        <row r="447">
          <cell r="C447" t="str">
            <v>ItalianHome/E. Freetown/9PinewoodCt 4</v>
          </cell>
          <cell r="D447" t="str">
            <v>Fall River Area Office</v>
          </cell>
          <cell r="P447">
            <v>1</v>
          </cell>
          <cell r="Q447">
            <v>0.4838709677419355</v>
          </cell>
          <cell r="R447">
            <v>0.4838709677419355</v>
          </cell>
          <cell r="Z447">
            <v>0.96666666666666667</v>
          </cell>
          <cell r="AA447">
            <v>1</v>
          </cell>
          <cell r="AB447">
            <v>0.73333333333333328</v>
          </cell>
          <cell r="AH447">
            <v>0.87096774193548387</v>
          </cell>
          <cell r="AI447">
            <v>0.25806451612903225</v>
          </cell>
          <cell r="AO447">
            <v>1.7419354838709677</v>
          </cell>
          <cell r="AP447">
            <v>1.096774193548387</v>
          </cell>
          <cell r="AQ447">
            <v>0.53333333333333333</v>
          </cell>
          <cell r="AZ447">
            <v>1.3666666666666667</v>
          </cell>
        </row>
        <row r="448">
          <cell r="C448" t="str">
            <v>ItalianHome/E. Freetown/9PinewoodCt 5</v>
          </cell>
          <cell r="D448" t="str">
            <v>Hyde Park Area Office</v>
          </cell>
          <cell r="AV448">
            <v>0.75</v>
          </cell>
        </row>
        <row r="449">
          <cell r="C449" t="str">
            <v>ItalianHome/E. Freetown/9PinewoodCt 6</v>
          </cell>
          <cell r="D449" t="str">
            <v>New Bedford Area Office</v>
          </cell>
          <cell r="N449">
            <v>0.13333333333333333</v>
          </cell>
          <cell r="R449">
            <v>0.87096774193548387</v>
          </cell>
          <cell r="T449">
            <v>0.16129032258064516</v>
          </cell>
          <cell r="Z449">
            <v>0.2</v>
          </cell>
          <cell r="AA449">
            <v>0.64516129032258063</v>
          </cell>
          <cell r="AB449">
            <v>1</v>
          </cell>
          <cell r="AC449">
            <v>1</v>
          </cell>
          <cell r="AD449">
            <v>1.064516129032258</v>
          </cell>
          <cell r="AE449">
            <v>1</v>
          </cell>
          <cell r="AF449">
            <v>1.8064516129032258</v>
          </cell>
          <cell r="AG449">
            <v>0.16666666666666666</v>
          </cell>
          <cell r="AI449">
            <v>0.87096774193548387</v>
          </cell>
          <cell r="AJ449">
            <v>1.1785714285714286</v>
          </cell>
          <cell r="AK449">
            <v>0.35483870967741937</v>
          </cell>
          <cell r="AY449">
            <v>0.25806451612903225</v>
          </cell>
          <cell r="AZ449">
            <v>0.66666666666666663</v>
          </cell>
        </row>
        <row r="450">
          <cell r="C450" t="str">
            <v>ItalianHome/E. Freetown/9PinewoodCt 7</v>
          </cell>
          <cell r="D450" t="str">
            <v>Plymouth Area Office</v>
          </cell>
          <cell r="G450">
            <v>1.1666666666666665</v>
          </cell>
          <cell r="H450">
            <v>1</v>
          </cell>
          <cell r="I450">
            <v>1.8333333333333335</v>
          </cell>
          <cell r="J450">
            <v>3</v>
          </cell>
          <cell r="K450">
            <v>2.3548387096774195</v>
          </cell>
          <cell r="L450">
            <v>2.0357142857142856</v>
          </cell>
          <cell r="M450">
            <v>3.032258064516129</v>
          </cell>
          <cell r="N450">
            <v>1.6333333333333333</v>
          </cell>
          <cell r="O450">
            <v>1.4516129032258065</v>
          </cell>
          <cell r="P450">
            <v>0.9</v>
          </cell>
          <cell r="Q450">
            <v>2.419354838709677</v>
          </cell>
          <cell r="R450">
            <v>2.5483870967741935</v>
          </cell>
          <cell r="S450">
            <v>2.2999999999999998</v>
          </cell>
          <cell r="T450">
            <v>1.032258064516129</v>
          </cell>
          <cell r="U450">
            <v>1.6333333333333333</v>
          </cell>
          <cell r="V450">
            <v>2</v>
          </cell>
          <cell r="W450">
            <v>1.129032258064516</v>
          </cell>
          <cell r="X450">
            <v>3</v>
          </cell>
          <cell r="Y450">
            <v>2.4193548387096775</v>
          </cell>
          <cell r="Z450">
            <v>3</v>
          </cell>
          <cell r="AA450">
            <v>2.967741935483871</v>
          </cell>
          <cell r="AB450">
            <v>1.6333333333333333</v>
          </cell>
          <cell r="AC450">
            <v>2.806451612903226</v>
          </cell>
          <cell r="AD450">
            <v>1.7419354838709677</v>
          </cell>
          <cell r="AE450">
            <v>2.6</v>
          </cell>
          <cell r="AF450">
            <v>3.967741935483871</v>
          </cell>
          <cell r="AG450">
            <v>4</v>
          </cell>
          <cell r="AH450">
            <v>2.7096774193548385</v>
          </cell>
          <cell r="AI450">
            <v>2.5483870967741935</v>
          </cell>
          <cell r="AJ450">
            <v>1.8571428571428572</v>
          </cell>
          <cell r="AK450">
            <v>1.4838709677419355</v>
          </cell>
          <cell r="AL450">
            <v>2.2666666666666666</v>
          </cell>
          <cell r="AM450">
            <v>1.4193548387096775</v>
          </cell>
          <cell r="AN450">
            <v>1.3</v>
          </cell>
          <cell r="AO450">
            <v>2</v>
          </cell>
          <cell r="AP450">
            <v>2.032258064516129</v>
          </cell>
          <cell r="AQ450">
            <v>2</v>
          </cell>
          <cell r="AR450">
            <v>2.3870967741935485</v>
          </cell>
          <cell r="AS450">
            <v>2.1</v>
          </cell>
          <cell r="AT450">
            <v>0.67741935483870963</v>
          </cell>
          <cell r="AU450">
            <v>0.41935483870967744</v>
          </cell>
          <cell r="AV450">
            <v>2.6071428571428572</v>
          </cell>
          <cell r="AW450">
            <v>3</v>
          </cell>
          <cell r="AX450">
            <v>4.4000000000000004</v>
          </cell>
          <cell r="AY450">
            <v>4.838709677419355</v>
          </cell>
          <cell r="AZ450">
            <v>3</v>
          </cell>
        </row>
        <row r="451">
          <cell r="C451" t="str">
            <v>ItalianHome/E. Freetown/9PinewoodCt 8</v>
          </cell>
          <cell r="D451" t="str">
            <v>Taunton/Attleboro Area Office</v>
          </cell>
          <cell r="F451">
            <v>0.12903225806451613</v>
          </cell>
          <cell r="G451">
            <v>1</v>
          </cell>
          <cell r="H451">
            <v>0.12903225806451613</v>
          </cell>
          <cell r="K451">
            <v>0.67741935483870963</v>
          </cell>
          <cell r="L451">
            <v>1</v>
          </cell>
          <cell r="M451">
            <v>1.6451612903225805</v>
          </cell>
          <cell r="N451">
            <v>1.7666666666666666</v>
          </cell>
          <cell r="O451">
            <v>0.25806451612903225</v>
          </cell>
          <cell r="P451">
            <v>0.83333333333333337</v>
          </cell>
          <cell r="Q451">
            <v>0.25806451612903225</v>
          </cell>
          <cell r="R451">
            <v>0.54838709677419351</v>
          </cell>
          <cell r="S451">
            <v>2</v>
          </cell>
          <cell r="T451">
            <v>2.225806451612903</v>
          </cell>
          <cell r="U451">
            <v>1.4333333333333336</v>
          </cell>
          <cell r="V451">
            <v>1</v>
          </cell>
          <cell r="W451">
            <v>1.903225806451613</v>
          </cell>
          <cell r="X451">
            <v>2.4137931034482758</v>
          </cell>
          <cell r="Y451">
            <v>1.193548387096774</v>
          </cell>
          <cell r="Z451">
            <v>1.4666666666666668</v>
          </cell>
          <cell r="AA451">
            <v>1</v>
          </cell>
          <cell r="AB451">
            <v>1</v>
          </cell>
          <cell r="AC451">
            <v>0.967741935483871</v>
          </cell>
          <cell r="AD451">
            <v>0.80645161290322576</v>
          </cell>
          <cell r="AF451">
            <v>3.2258064516129031E-2</v>
          </cell>
          <cell r="AG451">
            <v>1</v>
          </cell>
          <cell r="AH451">
            <v>1</v>
          </cell>
          <cell r="AI451">
            <v>1</v>
          </cell>
          <cell r="AJ451">
            <v>0.9285714285714286</v>
          </cell>
          <cell r="AL451">
            <v>0.83333333333333337</v>
          </cell>
          <cell r="AM451">
            <v>1.4193548387096775</v>
          </cell>
          <cell r="AN451">
            <v>2</v>
          </cell>
          <cell r="AO451">
            <v>1</v>
          </cell>
          <cell r="AP451">
            <v>0.19354838709677419</v>
          </cell>
          <cell r="AU451">
            <v>0.35483870967741937</v>
          </cell>
          <cell r="AZ451">
            <v>0.96666666666666667</v>
          </cell>
        </row>
        <row r="452">
          <cell r="C452" t="str">
            <v>ItalianHome/JamPl/1125CentreSt 1</v>
          </cell>
          <cell r="D452" t="str">
            <v>Brockton Area Office</v>
          </cell>
          <cell r="AN452">
            <v>0.66666666666666663</v>
          </cell>
          <cell r="AO452">
            <v>0.74193548387096775</v>
          </cell>
        </row>
        <row r="453">
          <cell r="C453" t="str">
            <v>ItalianHome/JamPl/1125CentreSt 2</v>
          </cell>
          <cell r="D453" t="str">
            <v>Cape Cod Area Office</v>
          </cell>
          <cell r="AS453">
            <v>6.6666666666666666E-2</v>
          </cell>
        </row>
        <row r="454">
          <cell r="C454" t="str">
            <v>ItalianHome/JamPl/1125CentreSt 3</v>
          </cell>
          <cell r="D454" t="str">
            <v>Coastal Area Office</v>
          </cell>
          <cell r="AO454">
            <v>0.41935483870967744</v>
          </cell>
        </row>
        <row r="455">
          <cell r="C455" t="str">
            <v>ItalianHome/JamPl/1125CentreSt 4</v>
          </cell>
          <cell r="D455" t="str">
            <v>Dimock St. Area Office</v>
          </cell>
          <cell r="I455">
            <v>0.73333333333333328</v>
          </cell>
          <cell r="J455">
            <v>0.64516129032258063</v>
          </cell>
          <cell r="N455">
            <v>0.5</v>
          </cell>
          <cell r="O455">
            <v>0.38709677419354838</v>
          </cell>
          <cell r="U455">
            <v>0.16666666666666666</v>
          </cell>
          <cell r="V455">
            <v>1</v>
          </cell>
          <cell r="W455">
            <v>0.32258064516129031</v>
          </cell>
          <cell r="Y455">
            <v>0.19354838709677419</v>
          </cell>
          <cell r="Z455">
            <v>1</v>
          </cell>
          <cell r="AA455">
            <v>0.35483870967741937</v>
          </cell>
          <cell r="AC455">
            <v>3.2258064516129031E-2</v>
          </cell>
          <cell r="AD455">
            <v>1.4516129032258065</v>
          </cell>
          <cell r="AE455">
            <v>0.6</v>
          </cell>
          <cell r="AF455">
            <v>1.1935483870967742</v>
          </cell>
          <cell r="AG455">
            <v>2</v>
          </cell>
          <cell r="AH455">
            <v>0.93548387096774188</v>
          </cell>
          <cell r="AI455">
            <v>0.41935483870967744</v>
          </cell>
          <cell r="AK455">
            <v>0.22580645161290322</v>
          </cell>
        </row>
        <row r="456">
          <cell r="C456" t="str">
            <v>ItalianHome/JamPl/1125CentreSt 5</v>
          </cell>
          <cell r="D456" t="str">
            <v>Framingham Area Office</v>
          </cell>
          <cell r="X456">
            <v>0.82758620689655171</v>
          </cell>
          <cell r="Y456">
            <v>0.12903225806451613</v>
          </cell>
        </row>
        <row r="457">
          <cell r="C457" t="str">
            <v>ItalianHome/JamPl/1125CentreSt 6</v>
          </cell>
          <cell r="D457" t="str">
            <v>Harbor Area Office</v>
          </cell>
          <cell r="S457">
            <v>0.8666666666666667</v>
          </cell>
          <cell r="T457">
            <v>0.5161290322580645</v>
          </cell>
          <cell r="AA457">
            <v>0.54838709677419351</v>
          </cell>
          <cell r="AB457">
            <v>1</v>
          </cell>
          <cell r="AC457">
            <v>0.22580645161290322</v>
          </cell>
          <cell r="AI457">
            <v>0.58064516129032262</v>
          </cell>
          <cell r="AJ457">
            <v>1</v>
          </cell>
          <cell r="AK457">
            <v>1</v>
          </cell>
          <cell r="AL457">
            <v>0.8666666666666667</v>
          </cell>
          <cell r="AR457">
            <v>0.38709677419354838</v>
          </cell>
          <cell r="AS457">
            <v>1</v>
          </cell>
          <cell r="AT457">
            <v>6.4516129032258063E-2</v>
          </cell>
        </row>
        <row r="458">
          <cell r="C458" t="str">
            <v>ItalianHome/JamPl/1125CentreSt 7</v>
          </cell>
          <cell r="D458" t="str">
            <v>Hyde Park Area Office</v>
          </cell>
          <cell r="F458">
            <v>0.45161290322580644</v>
          </cell>
          <cell r="G458">
            <v>1</v>
          </cell>
          <cell r="H458">
            <v>3.2258064516129031E-2</v>
          </cell>
          <cell r="L458">
            <v>0.5714285714285714</v>
          </cell>
          <cell r="M458">
            <v>1.6129032258064515</v>
          </cell>
          <cell r="N458">
            <v>1.2666666666666666</v>
          </cell>
          <cell r="O458">
            <v>6.4516129032258063E-2</v>
          </cell>
          <cell r="Q458">
            <v>0.19354838709677419</v>
          </cell>
          <cell r="R458">
            <v>1</v>
          </cell>
          <cell r="S458">
            <v>1</v>
          </cell>
          <cell r="T458">
            <v>0.77419354838709675</v>
          </cell>
          <cell r="U458">
            <v>1</v>
          </cell>
          <cell r="V458">
            <v>0.29032258064516131</v>
          </cell>
          <cell r="X458">
            <v>0.7931034482758621</v>
          </cell>
          <cell r="Y458">
            <v>0.58064516129032262</v>
          </cell>
          <cell r="Z458">
            <v>0.93333333333333335</v>
          </cell>
          <cell r="AL458">
            <v>0.1</v>
          </cell>
          <cell r="AP458">
            <v>0.19354838709677419</v>
          </cell>
          <cell r="AQ458">
            <v>2</v>
          </cell>
          <cell r="AR458">
            <v>0.61290322580645162</v>
          </cell>
        </row>
        <row r="459">
          <cell r="C459" t="str">
            <v>ItalianHome/JamPl/1125CentreSt 8</v>
          </cell>
          <cell r="D459" t="str">
            <v>Park St. Area Office</v>
          </cell>
          <cell r="E459">
            <v>3.2258064516129031E-2</v>
          </cell>
          <cell r="F459">
            <v>1</v>
          </cell>
          <cell r="G459">
            <v>1</v>
          </cell>
          <cell r="H459">
            <v>0.96774193548387089</v>
          </cell>
          <cell r="I459">
            <v>0.7</v>
          </cell>
          <cell r="K459">
            <v>0.77419354838709675</v>
          </cell>
          <cell r="L459">
            <v>0.9285714285714286</v>
          </cell>
          <cell r="P459">
            <v>0.93333333333333335</v>
          </cell>
          <cell r="Q459">
            <v>1.7096774193548387</v>
          </cell>
          <cell r="R459">
            <v>0.38709677419354838</v>
          </cell>
          <cell r="V459">
            <v>0.61290322580645162</v>
          </cell>
          <cell r="W459">
            <v>0.87096774193548387</v>
          </cell>
          <cell r="Y459">
            <v>0.16129032258064516</v>
          </cell>
          <cell r="Z459">
            <v>6.6666666666666666E-2</v>
          </cell>
          <cell r="AA459">
            <v>1</v>
          </cell>
          <cell r="AB459">
            <v>0.8</v>
          </cell>
          <cell r="AC459">
            <v>1</v>
          </cell>
          <cell r="AD459">
            <v>0.19354838709677419</v>
          </cell>
          <cell r="AH459">
            <v>0.70967741935483875</v>
          </cell>
          <cell r="AI459">
            <v>1</v>
          </cell>
          <cell r="AJ459">
            <v>1</v>
          </cell>
          <cell r="AK459">
            <v>0.16129032258064516</v>
          </cell>
          <cell r="AM459">
            <v>0.58064516129032262</v>
          </cell>
          <cell r="AN459">
            <v>0.93333333333333335</v>
          </cell>
          <cell r="AO459">
            <v>0.12903225806451613</v>
          </cell>
          <cell r="AP459">
            <v>0.58064516129032262</v>
          </cell>
          <cell r="AR459">
            <v>0.29032258064516131</v>
          </cell>
          <cell r="AS459">
            <v>0.8</v>
          </cell>
        </row>
        <row r="460">
          <cell r="C460" t="str">
            <v>ItalianHome/JamPl/1125CentreSt 9</v>
          </cell>
          <cell r="D460" t="str">
            <v>Plymouth Area Office</v>
          </cell>
          <cell r="AL460">
            <v>0.13333333333333333</v>
          </cell>
          <cell r="AM460">
            <v>1</v>
          </cell>
        </row>
        <row r="461">
          <cell r="C461" t="str">
            <v>Key / Fall River / 62 County St 1</v>
          </cell>
          <cell r="D461" t="str">
            <v>Brockton Area Office</v>
          </cell>
          <cell r="E461">
            <v>0.12903225806451613</v>
          </cell>
          <cell r="O461">
            <v>0.74193548387096775</v>
          </cell>
          <cell r="P461">
            <v>0.1</v>
          </cell>
          <cell r="Q461">
            <v>0.38709677419354838</v>
          </cell>
          <cell r="R461">
            <v>1</v>
          </cell>
          <cell r="S461">
            <v>0.8666666666666667</v>
          </cell>
          <cell r="T461">
            <v>0.96774193548387089</v>
          </cell>
          <cell r="Y461">
            <v>0.12903225806451613</v>
          </cell>
          <cell r="Z461">
            <v>3.3333333333333333E-2</v>
          </cell>
          <cell r="AF461">
            <v>1.5161290322580645</v>
          </cell>
          <cell r="AG461">
            <v>1.2666666666666668</v>
          </cell>
          <cell r="AH461">
            <v>0.35483870967741937</v>
          </cell>
          <cell r="AI461">
            <v>1.7741935483870968</v>
          </cell>
          <cell r="AJ461">
            <v>0.14285714285714285</v>
          </cell>
          <cell r="AK461">
            <v>0.41935483870967744</v>
          </cell>
          <cell r="AL461">
            <v>6.6666666666666666E-2</v>
          </cell>
          <cell r="AM461">
            <v>0.4838709677419355</v>
          </cell>
          <cell r="AN461">
            <v>0.66666666666666663</v>
          </cell>
          <cell r="AQ461">
            <v>0.73333333333333328</v>
          </cell>
          <cell r="AU461">
            <v>9.6774193548387094E-2</v>
          </cell>
          <cell r="AW461">
            <v>6.4516129032258063E-2</v>
          </cell>
          <cell r="AX461">
            <v>0.13333333333333333</v>
          </cell>
        </row>
        <row r="462">
          <cell r="C462" t="str">
            <v>Key / Fall River / 62 County St 2</v>
          </cell>
          <cell r="D462" t="str">
            <v>Cape Cod Area Office</v>
          </cell>
          <cell r="E462">
            <v>6.4516129032258063E-2</v>
          </cell>
        </row>
        <row r="463">
          <cell r="C463" t="str">
            <v>Key / Fall River / 62 County St 3</v>
          </cell>
          <cell r="D463" t="str">
            <v>Fall River Area Office</v>
          </cell>
          <cell r="E463">
            <v>0.64516129032258063</v>
          </cell>
          <cell r="F463">
            <v>0.45161290322580649</v>
          </cell>
          <cell r="G463">
            <v>1.0666666666666669</v>
          </cell>
          <cell r="H463">
            <v>3.161290322580645</v>
          </cell>
          <cell r="I463">
            <v>7.7</v>
          </cell>
          <cell r="J463">
            <v>9.935483870967742</v>
          </cell>
          <cell r="K463">
            <v>9.193548387096774</v>
          </cell>
          <cell r="L463">
            <v>9.7857142857142847</v>
          </cell>
          <cell r="M463">
            <v>9.3225806451612918</v>
          </cell>
          <cell r="N463">
            <v>11.8</v>
          </cell>
          <cell r="O463">
            <v>10.64516129032258</v>
          </cell>
          <cell r="P463">
            <v>11.566666666666666</v>
          </cell>
          <cell r="Q463">
            <v>12.225806451612902</v>
          </cell>
          <cell r="R463">
            <v>13.451612903225804</v>
          </cell>
          <cell r="S463">
            <v>13.666666666666668</v>
          </cell>
          <cell r="T463">
            <v>13.419354838709676</v>
          </cell>
          <cell r="U463">
            <v>14.6</v>
          </cell>
          <cell r="V463">
            <v>14.741935483870966</v>
          </cell>
          <cell r="W463">
            <v>14.967741935483872</v>
          </cell>
          <cell r="X463">
            <v>14.827586206896553</v>
          </cell>
          <cell r="Y463">
            <v>14.709677419354838</v>
          </cell>
          <cell r="Z463">
            <v>14.666666666666666</v>
          </cell>
          <cell r="AA463">
            <v>15</v>
          </cell>
          <cell r="AB463">
            <v>14.533333333333335</v>
          </cell>
          <cell r="AC463">
            <v>13.870967741935484</v>
          </cell>
          <cell r="AD463">
            <v>13.903225806451614</v>
          </cell>
          <cell r="AE463">
            <v>14.2</v>
          </cell>
          <cell r="AF463">
            <v>11.354838709677418</v>
          </cell>
          <cell r="AG463">
            <v>13.033333333333333</v>
          </cell>
          <cell r="AH463">
            <v>13.161290322580646</v>
          </cell>
          <cell r="AI463">
            <v>11.806451612903228</v>
          </cell>
          <cell r="AJ463">
            <v>10.5</v>
          </cell>
          <cell r="AK463">
            <v>11.548387096774194</v>
          </cell>
          <cell r="AL463">
            <v>14.133333333333333</v>
          </cell>
          <cell r="AM463">
            <v>12.580645161290324</v>
          </cell>
          <cell r="AN463">
            <v>13.733333333333333</v>
          </cell>
          <cell r="AO463">
            <v>14.387096774193552</v>
          </cell>
          <cell r="AP463">
            <v>11.838709677419358</v>
          </cell>
          <cell r="AQ463">
            <v>10.4</v>
          </cell>
          <cell r="AR463">
            <v>13.161290322580644</v>
          </cell>
          <cell r="AS463">
            <v>13.233333333333333</v>
          </cell>
          <cell r="AT463">
            <v>11.354838709677418</v>
          </cell>
          <cell r="AU463">
            <v>11.451612903225804</v>
          </cell>
          <cell r="AV463">
            <v>13.892857142857144</v>
          </cell>
          <cell r="AW463">
            <v>13.258064516129034</v>
          </cell>
          <cell r="AX463">
            <v>14.1</v>
          </cell>
          <cell r="AY463">
            <v>14.35483870967742</v>
          </cell>
          <cell r="AZ463">
            <v>14.7</v>
          </cell>
        </row>
        <row r="464">
          <cell r="C464" t="str">
            <v>Key / Fall River / 62 County St 4</v>
          </cell>
          <cell r="D464" t="str">
            <v>New Bedford Area Office</v>
          </cell>
          <cell r="E464">
            <v>2.8387096774193545</v>
          </cell>
          <cell r="F464">
            <v>2.3870967741935485</v>
          </cell>
          <cell r="G464">
            <v>1.7666666666666666</v>
          </cell>
          <cell r="H464">
            <v>1.3548387096774195</v>
          </cell>
          <cell r="I464">
            <v>0.8</v>
          </cell>
          <cell r="J464">
            <v>0.87096774193548387</v>
          </cell>
          <cell r="K464">
            <v>0.32258064516129031</v>
          </cell>
          <cell r="O464">
            <v>3.2258064516129031E-2</v>
          </cell>
          <cell r="P464">
            <v>6.6666666666666666E-2</v>
          </cell>
          <cell r="Q464">
            <v>0.19354838709677419</v>
          </cell>
          <cell r="Z464">
            <v>0.1</v>
          </cell>
          <cell r="AJ464">
            <v>0.75</v>
          </cell>
          <cell r="AL464">
            <v>6.6666666666666666E-2</v>
          </cell>
          <cell r="AP464">
            <v>0.22580645161290322</v>
          </cell>
          <cell r="AQ464">
            <v>0.16666666666666669</v>
          </cell>
          <cell r="AR464">
            <v>9.6774193548387094E-2</v>
          </cell>
          <cell r="AW464">
            <v>0.90322580645161288</v>
          </cell>
          <cell r="AX464">
            <v>0.3</v>
          </cell>
          <cell r="AY464">
            <v>9.6774193548387094E-2</v>
          </cell>
        </row>
        <row r="465">
          <cell r="C465" t="str">
            <v>Key / Fall River / 62 County St 5</v>
          </cell>
          <cell r="D465" t="str">
            <v>New Bedford Child and Family (Adop)</v>
          </cell>
          <cell r="AC465">
            <v>1</v>
          </cell>
          <cell r="AD465">
            <v>0.80645161290322576</v>
          </cell>
          <cell r="AO465">
            <v>0.25806451612903225</v>
          </cell>
          <cell r="AP465">
            <v>1</v>
          </cell>
          <cell r="AQ465">
            <v>1</v>
          </cell>
          <cell r="AR465">
            <v>1</v>
          </cell>
          <cell r="AS465">
            <v>1</v>
          </cell>
          <cell r="AT465">
            <v>1</v>
          </cell>
          <cell r="AU465">
            <v>0.32258064516129031</v>
          </cell>
        </row>
        <row r="466">
          <cell r="C466" t="str">
            <v>Key / Fall River / 62 County St 6</v>
          </cell>
          <cell r="D466" t="str">
            <v>Plymouth Area Office</v>
          </cell>
          <cell r="I466">
            <v>0.73333333333333339</v>
          </cell>
          <cell r="J466">
            <v>0.967741935483871</v>
          </cell>
          <cell r="K466">
            <v>0.93548387096774188</v>
          </cell>
          <cell r="L466">
            <v>1</v>
          </cell>
          <cell r="M466">
            <v>1</v>
          </cell>
          <cell r="N466">
            <v>1</v>
          </cell>
          <cell r="O466">
            <v>1</v>
          </cell>
          <cell r="P466">
            <v>0.33333333333333331</v>
          </cell>
          <cell r="AF466">
            <v>0.12903225806451613</v>
          </cell>
          <cell r="AI466">
            <v>6.4516129032258063E-2</v>
          </cell>
          <cell r="AJ466">
            <v>3.5714285714285712E-2</v>
          </cell>
          <cell r="AK466">
            <v>9.6774193548387094E-2</v>
          </cell>
        </row>
        <row r="467">
          <cell r="C467" t="str">
            <v>Key / Fall River / 62 County St 7</v>
          </cell>
          <cell r="D467" t="str">
            <v>Taunton/Attleboro Area Office</v>
          </cell>
          <cell r="E467">
            <v>1.806451612903226</v>
          </cell>
          <cell r="F467">
            <v>3.193548387096774</v>
          </cell>
          <cell r="G467">
            <v>2.8666666666666667</v>
          </cell>
          <cell r="H467">
            <v>1.032258064516129</v>
          </cell>
          <cell r="AU467">
            <v>0.90322580645161288</v>
          </cell>
          <cell r="AV467">
            <v>0.14285714285714285</v>
          </cell>
        </row>
        <row r="468">
          <cell r="C468" t="str">
            <v>Key / Methuen / 175 Lowell St 1</v>
          </cell>
          <cell r="D468" t="str">
            <v>Cape Ann Area Office</v>
          </cell>
          <cell r="AE468">
            <v>0.5</v>
          </cell>
          <cell r="AI468">
            <v>0.12903225806451613</v>
          </cell>
        </row>
        <row r="469">
          <cell r="C469" t="str">
            <v>Key / Methuen / 175 Lowell St 2</v>
          </cell>
          <cell r="D469" t="str">
            <v>Haverhill Area Office</v>
          </cell>
          <cell r="O469">
            <v>0.19354838709677419</v>
          </cell>
          <cell r="S469">
            <v>0.4</v>
          </cell>
          <cell r="T469">
            <v>0.74193548387096775</v>
          </cell>
          <cell r="AJ469">
            <v>7.1428571428571425E-2</v>
          </cell>
          <cell r="AN469">
            <v>6.6666666666666666E-2</v>
          </cell>
          <cell r="AR469">
            <v>0.967741935483871</v>
          </cell>
          <cell r="AS469">
            <v>0.3</v>
          </cell>
        </row>
        <row r="470">
          <cell r="C470" t="str">
            <v>Key / Methuen / 175 Lowell St 3</v>
          </cell>
          <cell r="D470" t="str">
            <v>Lawrence Area Office</v>
          </cell>
          <cell r="E470">
            <v>10.838709677419356</v>
          </cell>
          <cell r="F470">
            <v>11.064516129032258</v>
          </cell>
          <cell r="G470">
            <v>9.9333333333333336</v>
          </cell>
          <cell r="H470">
            <v>9.4838709677419359</v>
          </cell>
          <cell r="I470">
            <v>9.8666666666666671</v>
          </cell>
          <cell r="J470">
            <v>10.548387096774194</v>
          </cell>
          <cell r="K470">
            <v>10.58064516129032</v>
          </cell>
          <cell r="L470">
            <v>9.4285714285714288</v>
          </cell>
          <cell r="M470">
            <v>10</v>
          </cell>
          <cell r="N470">
            <v>11.5</v>
          </cell>
          <cell r="O470">
            <v>10.548387096774192</v>
          </cell>
          <cell r="P470">
            <v>9.9666666666666668</v>
          </cell>
          <cell r="Q470">
            <v>10.61290322580645</v>
          </cell>
          <cell r="R470">
            <v>9.8387096774193576</v>
          </cell>
          <cell r="S470">
            <v>8.4</v>
          </cell>
          <cell r="T470">
            <v>8.3548387096774182</v>
          </cell>
          <cell r="U470">
            <v>10.666666666666666</v>
          </cell>
          <cell r="V470">
            <v>9.064516129032258</v>
          </cell>
          <cell r="W470">
            <v>5</v>
          </cell>
          <cell r="X470">
            <v>5.6206896551724128</v>
          </cell>
          <cell r="Y470">
            <v>4.6774193548387091</v>
          </cell>
          <cell r="Z470">
            <v>4.8333333333333339</v>
          </cell>
          <cell r="AA470">
            <v>4.4193548387096779</v>
          </cell>
          <cell r="AB470">
            <v>4.7</v>
          </cell>
          <cell r="AC470">
            <v>3.5161290322580645</v>
          </cell>
          <cell r="AD470">
            <v>3.6451612903225805</v>
          </cell>
          <cell r="AE470">
            <v>0.7</v>
          </cell>
          <cell r="AF470">
            <v>3.8064516129032255</v>
          </cell>
          <cell r="AG470">
            <v>5.0666666666666664</v>
          </cell>
          <cell r="AH470">
            <v>5.161290322580645</v>
          </cell>
          <cell r="AI470">
            <v>2.870967741935484</v>
          </cell>
          <cell r="AJ470">
            <v>5.0357142857142865</v>
          </cell>
          <cell r="AK470">
            <v>4.387096774193548</v>
          </cell>
          <cell r="AL470">
            <v>4.5</v>
          </cell>
          <cell r="AM470">
            <v>5.5806451612903221</v>
          </cell>
          <cell r="AN470">
            <v>5.166666666666667</v>
          </cell>
          <cell r="AO470">
            <v>3.8064516129032251</v>
          </cell>
          <cell r="AP470">
            <v>5.290322580645161</v>
          </cell>
          <cell r="AQ470">
            <v>4.4000000000000004</v>
          </cell>
          <cell r="AR470">
            <v>4.225806451612903</v>
          </cell>
          <cell r="AS470">
            <v>4.8</v>
          </cell>
          <cell r="AT470">
            <v>4.7096774193548381</v>
          </cell>
          <cell r="AU470">
            <v>4.903225806451613</v>
          </cell>
          <cell r="AV470">
            <v>3.964285714285714</v>
          </cell>
          <cell r="AW470">
            <v>4.064516129032258</v>
          </cell>
          <cell r="AX470">
            <v>5.1333333333333329</v>
          </cell>
          <cell r="AY470">
            <v>5.903225806451613</v>
          </cell>
          <cell r="AZ470">
            <v>5.3</v>
          </cell>
        </row>
        <row r="471">
          <cell r="C471" t="str">
            <v>Key / Methuen / 175 Lowell St 4</v>
          </cell>
          <cell r="D471" t="str">
            <v>Lowell Area Office</v>
          </cell>
          <cell r="R471">
            <v>0.70967741935483875</v>
          </cell>
          <cell r="S471">
            <v>0.3</v>
          </cell>
          <cell r="T471">
            <v>0.41935483870967744</v>
          </cell>
          <cell r="U471">
            <v>3.3333333333333333E-2</v>
          </cell>
          <cell r="AC471">
            <v>0.35483870967741937</v>
          </cell>
          <cell r="AD471">
            <v>0.19354838709677419</v>
          </cell>
          <cell r="AE471">
            <v>0.6333333333333333</v>
          </cell>
          <cell r="AF471">
            <v>0.967741935483871</v>
          </cell>
          <cell r="AG471">
            <v>6.6666666666666666E-2</v>
          </cell>
          <cell r="AH471">
            <v>0.19354838709677419</v>
          </cell>
          <cell r="AI471">
            <v>0.38709677419354838</v>
          </cell>
          <cell r="AJ471">
            <v>0.64285714285714279</v>
          </cell>
          <cell r="AK471">
            <v>0.29032258064516125</v>
          </cell>
          <cell r="AM471">
            <v>3.2258064516129031E-2</v>
          </cell>
          <cell r="AN471">
            <v>3.3333333333333333E-2</v>
          </cell>
          <cell r="AR471">
            <v>0.16129032258064516</v>
          </cell>
          <cell r="AW471">
            <v>0.77419354838709675</v>
          </cell>
          <cell r="AX471">
            <v>0.56666666666666665</v>
          </cell>
        </row>
        <row r="472">
          <cell r="C472" t="str">
            <v>Key / Methuen / 175 Lowell St 5</v>
          </cell>
          <cell r="D472" t="str">
            <v>Lynn Area Office</v>
          </cell>
          <cell r="AB472">
            <v>0.46666666666666667</v>
          </cell>
          <cell r="AN472">
            <v>3.3333333333333333E-2</v>
          </cell>
          <cell r="AO472">
            <v>1</v>
          </cell>
          <cell r="AP472">
            <v>0.54838709677419351</v>
          </cell>
        </row>
        <row r="473">
          <cell r="C473" t="str">
            <v>Key / Methuen / 175 Lowell St 6</v>
          </cell>
          <cell r="D473" t="str">
            <v>North Central Area Office</v>
          </cell>
          <cell r="E473">
            <v>0.5161290322580645</v>
          </cell>
        </row>
        <row r="474">
          <cell r="C474" t="str">
            <v>Key / Methuen / 175 Lowell St 7</v>
          </cell>
          <cell r="D474" t="str">
            <v>Worcester East Area Office</v>
          </cell>
          <cell r="AX474">
            <v>0.16666666666666666</v>
          </cell>
        </row>
        <row r="475">
          <cell r="C475" t="str">
            <v>Key / Methuen / 19 Mystic St 1</v>
          </cell>
          <cell r="D475" t="str">
            <v>Cape Ann Area Office</v>
          </cell>
          <cell r="AL475">
            <v>6.6666666666666666E-2</v>
          </cell>
          <cell r="AW475">
            <v>6.4516129032258063E-2</v>
          </cell>
        </row>
        <row r="476">
          <cell r="C476" t="str">
            <v>Key / Methuen / 19 Mystic St 2</v>
          </cell>
          <cell r="D476" t="str">
            <v>Haverhill Area Office</v>
          </cell>
          <cell r="AB476">
            <v>0.7</v>
          </cell>
          <cell r="AC476">
            <v>0.19354838709677419</v>
          </cell>
          <cell r="AE476">
            <v>0.33333333333333331</v>
          </cell>
          <cell r="AG476">
            <v>3.3333333333333333E-2</v>
          </cell>
          <cell r="AQ476">
            <v>0.33333333333333331</v>
          </cell>
          <cell r="AR476">
            <v>0.35483870967741937</v>
          </cell>
          <cell r="AU476">
            <v>0.32258064516129031</v>
          </cell>
          <cell r="AV476">
            <v>0.6071428571428571</v>
          </cell>
        </row>
        <row r="477">
          <cell r="C477" t="str">
            <v>Key / Methuen / 19 Mystic St 3</v>
          </cell>
          <cell r="D477" t="str">
            <v>Lawrence Area Office</v>
          </cell>
          <cell r="V477">
            <v>0.80645161290322576</v>
          </cell>
          <cell r="W477">
            <v>5.5161290322580649</v>
          </cell>
          <cell r="X477">
            <v>5.5862068965517242</v>
          </cell>
          <cell r="Y477">
            <v>5.4838709677419359</v>
          </cell>
          <cell r="Z477">
            <v>5.7666666666666666</v>
          </cell>
          <cell r="AA477">
            <v>4.8387096774193541</v>
          </cell>
          <cell r="AB477">
            <v>5.6</v>
          </cell>
          <cell r="AC477">
            <v>4.064516129032258</v>
          </cell>
          <cell r="AD477">
            <v>5.096774193548387</v>
          </cell>
          <cell r="AE477">
            <v>4.4666666666666659</v>
          </cell>
          <cell r="AF477">
            <v>5.935483870967742</v>
          </cell>
          <cell r="AG477">
            <v>4.4666666666666668</v>
          </cell>
          <cell r="AH477">
            <v>3.967741935483871</v>
          </cell>
          <cell r="AI477">
            <v>4.032258064516129</v>
          </cell>
          <cell r="AJ477">
            <v>4.1428571428571423</v>
          </cell>
          <cell r="AK477">
            <v>4.193548387096774</v>
          </cell>
          <cell r="AL477">
            <v>3.3333333333333335</v>
          </cell>
          <cell r="AM477">
            <v>5.387096774193548</v>
          </cell>
          <cell r="AN477">
            <v>4.4333333333333336</v>
          </cell>
          <cell r="AO477">
            <v>3.6451612903225805</v>
          </cell>
          <cell r="AP477">
            <v>5.5161290322580641</v>
          </cell>
          <cell r="AQ477">
            <v>5</v>
          </cell>
          <cell r="AR477">
            <v>3.290322580645161</v>
          </cell>
          <cell r="AS477">
            <v>3.7333333333333334</v>
          </cell>
          <cell r="AT477">
            <v>3.4838709677419355</v>
          </cell>
          <cell r="AU477">
            <v>3</v>
          </cell>
          <cell r="AV477">
            <v>4.3214285714285712</v>
          </cell>
          <cell r="AW477">
            <v>4.419354838709677</v>
          </cell>
          <cell r="AX477">
            <v>5.3666666666666671</v>
          </cell>
          <cell r="AY477">
            <v>5.6774193548387091</v>
          </cell>
          <cell r="AZ477">
            <v>5.8666666666666663</v>
          </cell>
        </row>
        <row r="478">
          <cell r="C478" t="str">
            <v>Key / Methuen / 19 Mystic St 4</v>
          </cell>
          <cell r="D478" t="str">
            <v>Lowell Area Office</v>
          </cell>
          <cell r="Y478">
            <v>6.4516129032258063E-2</v>
          </cell>
          <cell r="AA478">
            <v>0.12903225806451613</v>
          </cell>
          <cell r="AD478">
            <v>0.5161290322580645</v>
          </cell>
          <cell r="AE478">
            <v>1</v>
          </cell>
          <cell r="AF478">
            <v>6.4516129032258063E-2</v>
          </cell>
          <cell r="AG478">
            <v>3.3333333333333333E-2</v>
          </cell>
          <cell r="AH478">
            <v>1.161290322580645</v>
          </cell>
          <cell r="AI478">
            <v>1.096774193548387</v>
          </cell>
          <cell r="AJ478">
            <v>0.85714285714285721</v>
          </cell>
          <cell r="AK478">
            <v>0.29032258064516131</v>
          </cell>
          <cell r="AL478">
            <v>0.46666666666666667</v>
          </cell>
          <cell r="AM478">
            <v>9.6774193548387094E-2</v>
          </cell>
          <cell r="AN478">
            <v>0.1</v>
          </cell>
          <cell r="AP478">
            <v>9.6774193548387094E-2</v>
          </cell>
          <cell r="AR478">
            <v>0.35483870967741937</v>
          </cell>
          <cell r="AS478">
            <v>0.9</v>
          </cell>
          <cell r="AT478">
            <v>1</v>
          </cell>
          <cell r="AU478">
            <v>0.22580645161290322</v>
          </cell>
        </row>
        <row r="479">
          <cell r="C479" t="str">
            <v>Key / Methuen / 19 Mystic St 5</v>
          </cell>
          <cell r="D479" t="str">
            <v>Lynn Area Office</v>
          </cell>
          <cell r="AP479">
            <v>3.2258064516129031E-2</v>
          </cell>
        </row>
        <row r="480">
          <cell r="C480" t="str">
            <v>Key / Methuen / 19 Mystic St 6</v>
          </cell>
          <cell r="D480" t="str">
            <v>New Bedford Child and Family (Adop)</v>
          </cell>
          <cell r="AT480">
            <v>1</v>
          </cell>
          <cell r="AU480">
            <v>0.61290322580645162</v>
          </cell>
        </row>
        <row r="481">
          <cell r="C481" t="str">
            <v>Key / Methuen / 19 Mystic St 7</v>
          </cell>
          <cell r="D481" t="str">
            <v>South Central Area Office</v>
          </cell>
          <cell r="AL481">
            <v>0.2</v>
          </cell>
        </row>
        <row r="482">
          <cell r="C482" t="str">
            <v>Key / Pittsfield / 369 West St 1</v>
          </cell>
          <cell r="D482" t="str">
            <v>Framingham Area Office</v>
          </cell>
          <cell r="N482">
            <v>3.3333333333333333E-2</v>
          </cell>
        </row>
        <row r="483">
          <cell r="C483" t="str">
            <v>Key / Pittsfield / 369 West St 2</v>
          </cell>
          <cell r="D483" t="str">
            <v>Greenfield Area Office</v>
          </cell>
          <cell r="AH483">
            <v>6.4516129032258063E-2</v>
          </cell>
        </row>
        <row r="484">
          <cell r="C484" t="str">
            <v>Key / Pittsfield / 369 West St 3</v>
          </cell>
          <cell r="D484" t="str">
            <v>Holyoke Area Office</v>
          </cell>
          <cell r="L484">
            <v>0.8571428571428571</v>
          </cell>
          <cell r="M484">
            <v>0.12903225806451613</v>
          </cell>
          <cell r="AD484">
            <v>0.45161290322580644</v>
          </cell>
          <cell r="AE484">
            <v>0.1</v>
          </cell>
          <cell r="AG484">
            <v>0.33333333333333337</v>
          </cell>
          <cell r="AI484">
            <v>6.4516129032258063E-2</v>
          </cell>
          <cell r="AJ484">
            <v>3.5714285714285712E-2</v>
          </cell>
          <cell r="AK484">
            <v>9.6774193548387094E-2</v>
          </cell>
        </row>
        <row r="485">
          <cell r="C485" t="str">
            <v>Key / Pittsfield / 369 West St 4</v>
          </cell>
          <cell r="D485" t="str">
            <v>North Central Area Office</v>
          </cell>
          <cell r="AQ485">
            <v>0.2</v>
          </cell>
        </row>
        <row r="486">
          <cell r="C486" t="str">
            <v>Key / Pittsfield / 369 West St 5</v>
          </cell>
          <cell r="D486" t="str">
            <v>Pittsfield Area Office</v>
          </cell>
          <cell r="E486">
            <v>9.387096774193548</v>
          </cell>
          <cell r="F486">
            <v>10.838709677419354</v>
          </cell>
          <cell r="G486">
            <v>9.8666666666666671</v>
          </cell>
          <cell r="H486">
            <v>11</v>
          </cell>
          <cell r="I486">
            <v>10.3</v>
          </cell>
          <cell r="J486">
            <v>10.096774193548388</v>
          </cell>
          <cell r="K486">
            <v>11.387096774193544</v>
          </cell>
          <cell r="L486">
            <v>10.571428571428573</v>
          </cell>
          <cell r="M486">
            <v>11.32258064516129</v>
          </cell>
          <cell r="N486">
            <v>10.066666666666668</v>
          </cell>
          <cell r="O486">
            <v>11.096774193548388</v>
          </cell>
          <cell r="P486">
            <v>9.5333333333333314</v>
          </cell>
          <cell r="Q486">
            <v>11.193548387096774</v>
          </cell>
          <cell r="R486">
            <v>11.354838709677416</v>
          </cell>
          <cell r="S486">
            <v>11.4</v>
          </cell>
          <cell r="T486">
            <v>11.677419354838708</v>
          </cell>
          <cell r="U486">
            <v>11.266666666666667</v>
          </cell>
          <cell r="V486">
            <v>11.709677419354838</v>
          </cell>
          <cell r="W486">
            <v>11.838709677419354</v>
          </cell>
          <cell r="X486">
            <v>11.896551724137931</v>
          </cell>
          <cell r="Y486">
            <v>11.93548387096774</v>
          </cell>
          <cell r="Z486">
            <v>12.033333333333333</v>
          </cell>
          <cell r="AA486">
            <v>12</v>
          </cell>
          <cell r="AB486">
            <v>11.866666666666667</v>
          </cell>
          <cell r="AC486">
            <v>11.67741935483871</v>
          </cell>
          <cell r="AD486">
            <v>10.774193548387094</v>
          </cell>
          <cell r="AE486">
            <v>11.333333333333334</v>
          </cell>
          <cell r="AF486">
            <v>11.193548387096776</v>
          </cell>
          <cell r="AG486">
            <v>10.433333333333334</v>
          </cell>
          <cell r="AH486">
            <v>10.483870967741936</v>
          </cell>
          <cell r="AI486">
            <v>11.29032258064516</v>
          </cell>
          <cell r="AJ486">
            <v>11.464285714285717</v>
          </cell>
          <cell r="AK486">
            <v>11.612903225806456</v>
          </cell>
          <cell r="AL486">
            <v>11.766666666666666</v>
          </cell>
          <cell r="AM486">
            <v>11.741935483870966</v>
          </cell>
          <cell r="AN486">
            <v>11.866666666666667</v>
          </cell>
          <cell r="AO486">
            <v>10.74193548387097</v>
          </cell>
          <cell r="AP486">
            <v>11.193548387096776</v>
          </cell>
          <cell r="AQ486">
            <v>11.066666666666666</v>
          </cell>
          <cell r="AR486">
            <v>11.32258064516129</v>
          </cell>
          <cell r="AS486">
            <v>11.466666666666665</v>
          </cell>
          <cell r="AT486">
            <v>11.67741935483871</v>
          </cell>
          <cell r="AU486">
            <v>11.161290322580644</v>
          </cell>
          <cell r="AV486">
            <v>11.607142857142856</v>
          </cell>
          <cell r="AW486">
            <v>12.838709677419358</v>
          </cell>
          <cell r="AX486">
            <v>13.233333333333333</v>
          </cell>
          <cell r="AY486">
            <v>12.516129032258066</v>
          </cell>
          <cell r="AZ486">
            <v>12.8</v>
          </cell>
        </row>
        <row r="487">
          <cell r="C487" t="str">
            <v>Key / Pittsfield / 369 West St 6</v>
          </cell>
          <cell r="D487" t="str">
            <v>Robert Van Wart Area Office</v>
          </cell>
          <cell r="Q487">
            <v>9.6774193548387094E-2</v>
          </cell>
          <cell r="S487">
            <v>0.1</v>
          </cell>
          <cell r="V487">
            <v>3.2258064516129031E-2</v>
          </cell>
          <cell r="X487">
            <v>3.4482758620689655E-2</v>
          </cell>
          <cell r="Y487">
            <v>9.6774193548387094E-2</v>
          </cell>
          <cell r="AB487">
            <v>0.1</v>
          </cell>
          <cell r="AF487">
            <v>0.16129032258064516</v>
          </cell>
          <cell r="AH487">
            <v>0.45161290322580644</v>
          </cell>
          <cell r="AQ487">
            <v>6.6666666666666666E-2</v>
          </cell>
          <cell r="AR487">
            <v>0.25806451612903225</v>
          </cell>
          <cell r="AX487">
            <v>3.3333333333333333E-2</v>
          </cell>
        </row>
        <row r="488">
          <cell r="C488" t="str">
            <v>Key / Pittsfield / 369 West St 7</v>
          </cell>
          <cell r="D488" t="str">
            <v>Springfield Area Office</v>
          </cell>
          <cell r="Q488">
            <v>0.29032258064516131</v>
          </cell>
          <cell r="AD488">
            <v>9.6774193548387094E-2</v>
          </cell>
          <cell r="AE488">
            <v>3.3333333333333333E-2</v>
          </cell>
          <cell r="AH488">
            <v>3.2258064516129031E-2</v>
          </cell>
          <cell r="AO488">
            <v>6.4516129032258063E-2</v>
          </cell>
        </row>
        <row r="489">
          <cell r="C489" t="str">
            <v>Key / Worcester / 2 Norton St 1</v>
          </cell>
          <cell r="D489" t="str">
            <v>North Central Area Office</v>
          </cell>
          <cell r="E489">
            <v>1.870967741935484</v>
          </cell>
          <cell r="F489">
            <v>1.7419354838709675</v>
          </cell>
          <cell r="G489">
            <v>0.8</v>
          </cell>
          <cell r="M489">
            <v>0.29032258064516131</v>
          </cell>
          <cell r="N489">
            <v>0.13333333333333333</v>
          </cell>
          <cell r="Q489">
            <v>0.19354838709677419</v>
          </cell>
          <cell r="R489">
            <v>1</v>
          </cell>
          <cell r="S489">
            <v>0.4</v>
          </cell>
          <cell r="AF489">
            <v>0.41935483870967744</v>
          </cell>
          <cell r="AS489">
            <v>3.3333333333333333E-2</v>
          </cell>
          <cell r="AT489">
            <v>0.80645161290322576</v>
          </cell>
          <cell r="AU489">
            <v>1</v>
          </cell>
          <cell r="AV489">
            <v>1</v>
          </cell>
        </row>
        <row r="490">
          <cell r="C490" t="str">
            <v>Key / Worcester / 2 Norton St 2</v>
          </cell>
          <cell r="D490" t="str">
            <v>South Central Area Office</v>
          </cell>
          <cell r="E490">
            <v>1</v>
          </cell>
          <cell r="F490">
            <v>1.096774193548387</v>
          </cell>
          <cell r="G490">
            <v>1.8</v>
          </cell>
          <cell r="H490">
            <v>1.8387096774193548</v>
          </cell>
          <cell r="I490">
            <v>1.8</v>
          </cell>
          <cell r="J490">
            <v>1.032258064516129</v>
          </cell>
          <cell r="K490">
            <v>1.7741935483870968</v>
          </cell>
          <cell r="L490">
            <v>1.4285714285714286</v>
          </cell>
          <cell r="M490">
            <v>2</v>
          </cell>
          <cell r="N490">
            <v>2.2333333333333334</v>
          </cell>
          <cell r="O490">
            <v>3</v>
          </cell>
          <cell r="P490">
            <v>2.5333333333333332</v>
          </cell>
          <cell r="Q490">
            <v>3.2258064516129031E-2</v>
          </cell>
          <cell r="R490">
            <v>0.32258064516129031</v>
          </cell>
          <cell r="S490">
            <v>2.2666666666666666</v>
          </cell>
          <cell r="T490">
            <v>3</v>
          </cell>
          <cell r="U490">
            <v>3</v>
          </cell>
          <cell r="V490">
            <v>2.5806451612903225</v>
          </cell>
          <cell r="W490">
            <v>2.741935483870968</v>
          </cell>
          <cell r="X490">
            <v>2.9655172413793105</v>
          </cell>
          <cell r="Y490">
            <v>3.67741935483871</v>
          </cell>
          <cell r="Z490">
            <v>4</v>
          </cell>
          <cell r="AA490">
            <v>4</v>
          </cell>
          <cell r="AB490">
            <v>3.0333333333333332</v>
          </cell>
          <cell r="AC490">
            <v>2.6774193548387095</v>
          </cell>
          <cell r="AD490">
            <v>2.7419354838709675</v>
          </cell>
          <cell r="AE490">
            <v>2.4</v>
          </cell>
          <cell r="AF490">
            <v>2</v>
          </cell>
          <cell r="AG490">
            <v>2</v>
          </cell>
          <cell r="AH490">
            <v>1.5483870967741935</v>
          </cell>
          <cell r="AI490">
            <v>1</v>
          </cell>
          <cell r="AJ490">
            <v>0.8571428571428571</v>
          </cell>
          <cell r="AL490">
            <v>0.56666666666666665</v>
          </cell>
          <cell r="AM490">
            <v>1.8064516129032258</v>
          </cell>
          <cell r="AN490">
            <v>2.6</v>
          </cell>
          <cell r="AO490">
            <v>1.6774193548387095</v>
          </cell>
          <cell r="AP490">
            <v>1.2580645161290323</v>
          </cell>
          <cell r="AQ490">
            <v>1.7666666666666666</v>
          </cell>
          <cell r="AR490">
            <v>3</v>
          </cell>
          <cell r="AS490">
            <v>3</v>
          </cell>
          <cell r="AT490">
            <v>2.6774193548387095</v>
          </cell>
          <cell r="AU490">
            <v>1.870967741935484</v>
          </cell>
          <cell r="AV490">
            <v>1.7857142857142858</v>
          </cell>
          <cell r="AW490">
            <v>1.967741935483871</v>
          </cell>
          <cell r="AX490">
            <v>2.2333333333333334</v>
          </cell>
          <cell r="AY490">
            <v>3.32258064516129</v>
          </cell>
          <cell r="AZ490">
            <v>3.9333333333333331</v>
          </cell>
        </row>
        <row r="491">
          <cell r="C491" t="str">
            <v>Key / Worcester / 2 Norton St 3</v>
          </cell>
          <cell r="D491" t="str">
            <v>Taunton/Attleboro Area Office</v>
          </cell>
          <cell r="Q491">
            <v>0.22580645161290322</v>
          </cell>
        </row>
        <row r="492">
          <cell r="C492" t="str">
            <v>Key / Worcester / 2 Norton St 4</v>
          </cell>
          <cell r="D492" t="str">
            <v>Worcester East Area Office</v>
          </cell>
          <cell r="E492">
            <v>4.580645161290323</v>
          </cell>
          <cell r="F492">
            <v>3.4838709677419355</v>
          </cell>
          <cell r="G492">
            <v>2.4666666666666668</v>
          </cell>
          <cell r="H492">
            <v>3.935483870967742</v>
          </cell>
          <cell r="I492">
            <v>3.8</v>
          </cell>
          <cell r="J492">
            <v>4.387096774193548</v>
          </cell>
          <cell r="K492">
            <v>4.129032258064516</v>
          </cell>
          <cell r="L492">
            <v>4.0357142857142856</v>
          </cell>
          <cell r="M492">
            <v>3.838709677419355</v>
          </cell>
          <cell r="N492">
            <v>4</v>
          </cell>
          <cell r="O492">
            <v>4.225806451612903</v>
          </cell>
          <cell r="P492">
            <v>3.9666666666666668</v>
          </cell>
          <cell r="Q492">
            <v>3.6451612903225805</v>
          </cell>
          <cell r="R492">
            <v>4.4516129032258061</v>
          </cell>
          <cell r="S492">
            <v>4.0333333333333332</v>
          </cell>
          <cell r="T492">
            <v>3.741935483870968</v>
          </cell>
          <cell r="U492">
            <v>4</v>
          </cell>
          <cell r="V492">
            <v>3.9677419354838706</v>
          </cell>
          <cell r="W492">
            <v>3.903225806451613</v>
          </cell>
          <cell r="X492">
            <v>4</v>
          </cell>
          <cell r="Y492">
            <v>3.2258064516129035</v>
          </cell>
          <cell r="Z492">
            <v>2.5</v>
          </cell>
          <cell r="AA492">
            <v>2.806451612903226</v>
          </cell>
          <cell r="AB492">
            <v>3.8</v>
          </cell>
          <cell r="AC492">
            <v>3.935483870967742</v>
          </cell>
          <cell r="AD492">
            <v>3.806451612903226</v>
          </cell>
          <cell r="AE492">
            <v>4.166666666666667</v>
          </cell>
          <cell r="AF492">
            <v>3.5161290322580645</v>
          </cell>
          <cell r="AG492">
            <v>3.6</v>
          </cell>
          <cell r="AH492">
            <v>3.4838709677419355</v>
          </cell>
          <cell r="AI492">
            <v>3.967741935483871</v>
          </cell>
          <cell r="AJ492">
            <v>4.3571428571428577</v>
          </cell>
          <cell r="AK492">
            <v>4.5483870967741939</v>
          </cell>
          <cell r="AL492">
            <v>5.9666666666666668</v>
          </cell>
          <cell r="AM492">
            <v>5.096774193548387</v>
          </cell>
          <cell r="AN492">
            <v>4.833333333333333</v>
          </cell>
          <cell r="AO492">
            <v>4.5483870967741939</v>
          </cell>
          <cell r="AP492">
            <v>3.612903225806452</v>
          </cell>
          <cell r="AQ492">
            <v>3.0666666666666664</v>
          </cell>
          <cell r="AR492">
            <v>3.6774193548387095</v>
          </cell>
          <cell r="AS492">
            <v>3.6666666666666665</v>
          </cell>
          <cell r="AT492">
            <v>1.5161290322580645</v>
          </cell>
          <cell r="AU492">
            <v>2.4838709677419355</v>
          </cell>
          <cell r="AV492">
            <v>3.8571428571428568</v>
          </cell>
          <cell r="AW492">
            <v>3.5806451612903225</v>
          </cell>
          <cell r="AX492">
            <v>4.6333333333333329</v>
          </cell>
          <cell r="AY492">
            <v>4.5483870967741939</v>
          </cell>
          <cell r="AZ492">
            <v>4</v>
          </cell>
        </row>
        <row r="493">
          <cell r="C493" t="str">
            <v>Key / Worcester / 2 Norton St 5</v>
          </cell>
          <cell r="D493" t="str">
            <v>Worcester West Area Office</v>
          </cell>
          <cell r="E493">
            <v>0.4838709677419355</v>
          </cell>
          <cell r="F493">
            <v>1.8064516129032255</v>
          </cell>
          <cell r="G493">
            <v>2</v>
          </cell>
          <cell r="H493">
            <v>2</v>
          </cell>
          <cell r="I493">
            <v>1.4</v>
          </cell>
          <cell r="J493">
            <v>2.8709677419354835</v>
          </cell>
          <cell r="K493">
            <v>3</v>
          </cell>
          <cell r="L493">
            <v>3</v>
          </cell>
          <cell r="M493">
            <v>2.5483870967741935</v>
          </cell>
          <cell r="N493">
            <v>2.7666666666666666</v>
          </cell>
          <cell r="O493">
            <v>2.709677419354839</v>
          </cell>
          <cell r="P493">
            <v>2.8</v>
          </cell>
          <cell r="Q493">
            <v>2.3870967741935485</v>
          </cell>
          <cell r="R493">
            <v>2.5483870967741935</v>
          </cell>
          <cell r="S493">
            <v>2.8666666666666667</v>
          </cell>
          <cell r="T493">
            <v>2.4516129032258065</v>
          </cell>
          <cell r="U493">
            <v>2.9333333333333336</v>
          </cell>
          <cell r="V493">
            <v>2.935483870967742</v>
          </cell>
          <cell r="W493">
            <v>2.838709677419355</v>
          </cell>
          <cell r="X493">
            <v>3</v>
          </cell>
          <cell r="Y493">
            <v>3</v>
          </cell>
          <cell r="Z493">
            <v>3</v>
          </cell>
          <cell r="AA493">
            <v>3</v>
          </cell>
          <cell r="AB493">
            <v>2.8</v>
          </cell>
          <cell r="AC493">
            <v>2.7741935483870965</v>
          </cell>
          <cell r="AD493">
            <v>3</v>
          </cell>
          <cell r="AE493">
            <v>2.833333333333333</v>
          </cell>
          <cell r="AF493">
            <v>1.935483870967742</v>
          </cell>
          <cell r="AG493">
            <v>1</v>
          </cell>
          <cell r="AH493">
            <v>3</v>
          </cell>
          <cell r="AI493">
            <v>2.5806451612903225</v>
          </cell>
          <cell r="AJ493">
            <v>2.4642857142857144</v>
          </cell>
          <cell r="AK493">
            <v>2.709677419354839</v>
          </cell>
          <cell r="AL493">
            <v>2.8</v>
          </cell>
          <cell r="AM493">
            <v>2.709677419354839</v>
          </cell>
          <cell r="AN493">
            <v>1.7333333333333334</v>
          </cell>
          <cell r="AO493">
            <v>3</v>
          </cell>
          <cell r="AP493">
            <v>3</v>
          </cell>
          <cell r="AQ493">
            <v>3</v>
          </cell>
          <cell r="AR493">
            <v>3</v>
          </cell>
          <cell r="AS493">
            <v>2.6333333333333333</v>
          </cell>
          <cell r="AT493">
            <v>2.7741935483870965</v>
          </cell>
          <cell r="AU493">
            <v>3</v>
          </cell>
          <cell r="AV493">
            <v>3</v>
          </cell>
          <cell r="AW493">
            <v>2.129032258064516</v>
          </cell>
          <cell r="AX493">
            <v>2.5</v>
          </cell>
          <cell r="AY493">
            <v>2</v>
          </cell>
          <cell r="AZ493">
            <v>2</v>
          </cell>
        </row>
        <row r="494">
          <cell r="C494" t="str">
            <v>LUK / Fitchburg / 101 South St 1</v>
          </cell>
          <cell r="D494" t="str">
            <v>Children's Friends Inc. (Adop)</v>
          </cell>
          <cell r="AV494">
            <v>0.6071428571428571</v>
          </cell>
          <cell r="AW494">
            <v>1</v>
          </cell>
          <cell r="AX494">
            <v>0.96666666666666667</v>
          </cell>
        </row>
        <row r="495">
          <cell r="C495" t="str">
            <v>LUK / Fitchburg / 101 South St 2</v>
          </cell>
          <cell r="D495" t="str">
            <v>Greenfield Area Office</v>
          </cell>
          <cell r="AJ495">
            <v>1</v>
          </cell>
          <cell r="AK495">
            <v>1</v>
          </cell>
          <cell r="AL495">
            <v>0.6</v>
          </cell>
        </row>
        <row r="496">
          <cell r="C496" t="str">
            <v>LUK / Fitchburg / 101 South St 3</v>
          </cell>
          <cell r="D496" t="str">
            <v>Haverhill Area Office</v>
          </cell>
          <cell r="O496">
            <v>0.22580645161290322</v>
          </cell>
        </row>
        <row r="497">
          <cell r="C497" t="str">
            <v>LUK / Fitchburg / 101 South St 4</v>
          </cell>
          <cell r="D497" t="str">
            <v>Lowell Area Office</v>
          </cell>
          <cell r="AG497">
            <v>1</v>
          </cell>
          <cell r="AH497">
            <v>0.967741935483871</v>
          </cell>
        </row>
        <row r="498">
          <cell r="C498" t="str">
            <v>LUK / Fitchburg / 101 South St 5</v>
          </cell>
          <cell r="D498" t="str">
            <v>Lutherans (Adop)</v>
          </cell>
          <cell r="AG498">
            <v>3.3333333333333333E-2</v>
          </cell>
        </row>
        <row r="499">
          <cell r="C499" t="str">
            <v>LUK / Fitchburg / 101 South St 6</v>
          </cell>
          <cell r="D499" t="str">
            <v>North Central Area Office</v>
          </cell>
          <cell r="E499">
            <v>3.4193548387096775</v>
          </cell>
          <cell r="F499">
            <v>4</v>
          </cell>
          <cell r="G499">
            <v>3.5</v>
          </cell>
          <cell r="H499">
            <v>2.3548387096774195</v>
          </cell>
          <cell r="I499">
            <v>3</v>
          </cell>
          <cell r="J499">
            <v>2.5483870967741935</v>
          </cell>
          <cell r="K499">
            <v>2</v>
          </cell>
          <cell r="L499">
            <v>2.7857142857142856</v>
          </cell>
          <cell r="M499">
            <v>3.8387096774193545</v>
          </cell>
          <cell r="N499">
            <v>3.5333333333333332</v>
          </cell>
          <cell r="O499">
            <v>2.6774193548387095</v>
          </cell>
          <cell r="P499">
            <v>4.4666666666666668</v>
          </cell>
          <cell r="Q499">
            <v>5.5483870967741939</v>
          </cell>
          <cell r="R499">
            <v>6.161290322580645</v>
          </cell>
          <cell r="S499">
            <v>6</v>
          </cell>
          <cell r="T499">
            <v>5.5806451612903221</v>
          </cell>
          <cell r="U499">
            <v>5.8666666666666671</v>
          </cell>
          <cell r="V499">
            <v>5.967741935483871</v>
          </cell>
          <cell r="W499">
            <v>5.258064516129032</v>
          </cell>
          <cell r="X499">
            <v>6</v>
          </cell>
          <cell r="Y499">
            <v>5.741935483870968</v>
          </cell>
          <cell r="Z499">
            <v>5.6666666666666661</v>
          </cell>
          <cell r="AA499">
            <v>5</v>
          </cell>
          <cell r="AB499">
            <v>5.1666666666666661</v>
          </cell>
          <cell r="AC499">
            <v>5.935483870967742</v>
          </cell>
          <cell r="AD499">
            <v>5.7741935483870961</v>
          </cell>
          <cell r="AE499">
            <v>5.6</v>
          </cell>
          <cell r="AF499">
            <v>6.096774193548387</v>
          </cell>
          <cell r="AG499">
            <v>4.3666666666666671</v>
          </cell>
          <cell r="AH499">
            <v>3.354838709677419</v>
          </cell>
          <cell r="AI499">
            <v>5.193548387096774</v>
          </cell>
          <cell r="AJ499">
            <v>5.0357142857142856</v>
          </cell>
          <cell r="AK499">
            <v>4.774193548387097</v>
          </cell>
          <cell r="AL499">
            <v>4.3</v>
          </cell>
          <cell r="AM499">
            <v>5</v>
          </cell>
          <cell r="AN499">
            <v>2.8</v>
          </cell>
          <cell r="AO499">
            <v>3.161290322580645</v>
          </cell>
          <cell r="AP499">
            <v>4.935483870967742</v>
          </cell>
          <cell r="AQ499">
            <v>5.0666666666666664</v>
          </cell>
          <cell r="AR499">
            <v>3.9677419354838706</v>
          </cell>
          <cell r="AS499">
            <v>4.833333333333333</v>
          </cell>
          <cell r="AT499">
            <v>5.419354838709677</v>
          </cell>
          <cell r="AU499">
            <v>5.290322580645161</v>
          </cell>
          <cell r="AV499">
            <v>2.2857142857142856</v>
          </cell>
          <cell r="AW499">
            <v>3.193548387096774</v>
          </cell>
          <cell r="AX499">
            <v>4.3</v>
          </cell>
          <cell r="AY499">
            <v>5.096774193548387</v>
          </cell>
          <cell r="AZ499">
            <v>6.1</v>
          </cell>
        </row>
        <row r="500">
          <cell r="C500" t="str">
            <v>LUK / Fitchburg / 101 South St 7</v>
          </cell>
          <cell r="D500" t="str">
            <v>South Central Area Office</v>
          </cell>
          <cell r="F500">
            <v>6.4516129032258063E-2</v>
          </cell>
          <cell r="G500">
            <v>0.13333333333333333</v>
          </cell>
          <cell r="H500">
            <v>0.45161290322580644</v>
          </cell>
          <cell r="I500">
            <v>0.5</v>
          </cell>
          <cell r="J500">
            <v>1.064516129032258</v>
          </cell>
          <cell r="K500">
            <v>1</v>
          </cell>
          <cell r="L500">
            <v>0.64285714285714279</v>
          </cell>
          <cell r="N500">
            <v>6.6666666666666666E-2</v>
          </cell>
          <cell r="AF500">
            <v>6.4516129032258063E-2</v>
          </cell>
          <cell r="AK500">
            <v>3.2258064516129031E-2</v>
          </cell>
          <cell r="AM500">
            <v>9.6774193548387094E-2</v>
          </cell>
          <cell r="AN500">
            <v>0.23333333333333334</v>
          </cell>
        </row>
        <row r="501">
          <cell r="C501" t="str">
            <v>LUK / Fitchburg / 101 South St 8</v>
          </cell>
          <cell r="D501" t="str">
            <v>Worcester East Area Office</v>
          </cell>
          <cell r="E501">
            <v>1.0322580645161292</v>
          </cell>
          <cell r="F501">
            <v>1.064516129032258</v>
          </cell>
          <cell r="G501">
            <v>1.1666666666666667</v>
          </cell>
          <cell r="H501">
            <v>1.838709677419355</v>
          </cell>
          <cell r="I501">
            <v>2</v>
          </cell>
          <cell r="J501">
            <v>2</v>
          </cell>
          <cell r="K501">
            <v>1.5483870967741935</v>
          </cell>
          <cell r="L501">
            <v>0.8214285714285714</v>
          </cell>
          <cell r="M501">
            <v>1</v>
          </cell>
          <cell r="N501">
            <v>0.9</v>
          </cell>
          <cell r="O501">
            <v>3.2258064516129031E-2</v>
          </cell>
          <cell r="R501">
            <v>0.12903225806451613</v>
          </cell>
          <cell r="S501">
            <v>3.3333333333333333E-2</v>
          </cell>
          <cell r="AA501">
            <v>3.2258064516129031E-2</v>
          </cell>
          <cell r="AH501">
            <v>0.90322580645161288</v>
          </cell>
          <cell r="AI501">
            <v>0.19354838709677419</v>
          </cell>
          <cell r="AN501">
            <v>0.46666666666666667</v>
          </cell>
          <cell r="AR501">
            <v>0.58064516129032262</v>
          </cell>
          <cell r="AX501">
            <v>6.6666666666666666E-2</v>
          </cell>
          <cell r="AY501">
            <v>0.22580645161290322</v>
          </cell>
        </row>
        <row r="502">
          <cell r="C502" t="str">
            <v>LUK / Fitchburg / 101 South St 9</v>
          </cell>
          <cell r="D502" t="str">
            <v>Worcester West Area Office</v>
          </cell>
          <cell r="E502">
            <v>1.064516129032258</v>
          </cell>
          <cell r="F502">
            <v>1.032258064516129</v>
          </cell>
          <cell r="G502">
            <v>0.8666666666666667</v>
          </cell>
          <cell r="H502">
            <v>1.096774193548387</v>
          </cell>
          <cell r="I502">
            <v>1.0333333333333334</v>
          </cell>
          <cell r="J502">
            <v>0.41935483870967744</v>
          </cell>
          <cell r="K502">
            <v>0.87096774193548387</v>
          </cell>
          <cell r="L502">
            <v>0.9285714285714286</v>
          </cell>
          <cell r="M502">
            <v>0.41935483870967744</v>
          </cell>
          <cell r="N502">
            <v>1</v>
          </cell>
          <cell r="O502">
            <v>1.032258064516129</v>
          </cell>
          <cell r="P502">
            <v>1</v>
          </cell>
          <cell r="Q502">
            <v>1</v>
          </cell>
          <cell r="R502">
            <v>1</v>
          </cell>
          <cell r="S502">
            <v>1.0333333333333334</v>
          </cell>
          <cell r="T502">
            <v>0.90322580645161288</v>
          </cell>
          <cell r="U502">
            <v>0.16666666666666666</v>
          </cell>
          <cell r="V502">
            <v>1</v>
          </cell>
          <cell r="W502">
            <v>1</v>
          </cell>
          <cell r="X502">
            <v>1</v>
          </cell>
          <cell r="Y502">
            <v>1</v>
          </cell>
          <cell r="Z502">
            <v>1.1000000000000001</v>
          </cell>
          <cell r="AA502">
            <v>1</v>
          </cell>
          <cell r="AB502">
            <v>1</v>
          </cell>
          <cell r="AC502">
            <v>0.80645161290322576</v>
          </cell>
          <cell r="AD502">
            <v>1</v>
          </cell>
          <cell r="AE502">
            <v>1.1333333333333333</v>
          </cell>
          <cell r="AF502">
            <v>0.93548387096774188</v>
          </cell>
          <cell r="AG502">
            <v>0.33333333333333331</v>
          </cell>
          <cell r="AH502">
            <v>1</v>
          </cell>
          <cell r="AI502">
            <v>1</v>
          </cell>
          <cell r="AJ502">
            <v>0.9642857142857143</v>
          </cell>
          <cell r="AK502">
            <v>3.2258064516129031E-2</v>
          </cell>
          <cell r="AL502">
            <v>0.26666666666666666</v>
          </cell>
          <cell r="AM502">
            <v>1.2903225806451613</v>
          </cell>
          <cell r="AN502">
            <v>1.2666666666666666</v>
          </cell>
          <cell r="AO502">
            <v>1.1935483870967742</v>
          </cell>
          <cell r="AP502">
            <v>1</v>
          </cell>
          <cell r="AQ502">
            <v>6.6666666666666666E-2</v>
          </cell>
          <cell r="AR502">
            <v>0.61290322580645162</v>
          </cell>
          <cell r="AS502">
            <v>1</v>
          </cell>
          <cell r="AT502">
            <v>1</v>
          </cell>
          <cell r="AU502">
            <v>1</v>
          </cell>
          <cell r="AV502">
            <v>0.35714285714285715</v>
          </cell>
          <cell r="AX502">
            <v>3.3333333333333333E-2</v>
          </cell>
          <cell r="AY502">
            <v>1.032258064516129</v>
          </cell>
          <cell r="AZ502">
            <v>0.56666666666666665</v>
          </cell>
        </row>
        <row r="503">
          <cell r="C503" t="str">
            <v>LUK / Fitchburg / 102 Day Street 1</v>
          </cell>
          <cell r="D503" t="str">
            <v>North Central Area Office</v>
          </cell>
          <cell r="E503">
            <v>0.87096774193548387</v>
          </cell>
          <cell r="F503">
            <v>1</v>
          </cell>
          <cell r="G503">
            <v>1</v>
          </cell>
          <cell r="H503">
            <v>0.87096774193548387</v>
          </cell>
          <cell r="I503">
            <v>1.3333333333333333</v>
          </cell>
          <cell r="J503">
            <v>1</v>
          </cell>
          <cell r="K503">
            <v>0.58064516129032262</v>
          </cell>
          <cell r="L503">
            <v>1</v>
          </cell>
          <cell r="M503">
            <v>1</v>
          </cell>
          <cell r="N503">
            <v>1.9666666666666668</v>
          </cell>
          <cell r="O503">
            <v>2.709677419354839</v>
          </cell>
          <cell r="P503">
            <v>2.5</v>
          </cell>
          <cell r="Q503">
            <v>1.3225806451612903</v>
          </cell>
          <cell r="R503">
            <v>1.1935483870967742</v>
          </cell>
          <cell r="S503">
            <v>1.6</v>
          </cell>
          <cell r="T503">
            <v>2.064516129032258</v>
          </cell>
          <cell r="U503">
            <v>2.0666666666666669</v>
          </cell>
          <cell r="V503">
            <v>1.8387096774193548</v>
          </cell>
          <cell r="W503">
            <v>2</v>
          </cell>
          <cell r="X503">
            <v>1.8620689655172415</v>
          </cell>
          <cell r="Y503">
            <v>0.4838709677419355</v>
          </cell>
          <cell r="AA503">
            <v>0.83870967741935476</v>
          </cell>
          <cell r="AB503">
            <v>2.8666666666666667</v>
          </cell>
          <cell r="AC503">
            <v>4.032258064516129</v>
          </cell>
          <cell r="AD503">
            <v>3.3225806451612905</v>
          </cell>
          <cell r="AE503">
            <v>2.8333333333333335</v>
          </cell>
          <cell r="AF503">
            <v>3.774193548387097</v>
          </cell>
          <cell r="AG503">
            <v>4.2333333333333334</v>
          </cell>
          <cell r="AH503">
            <v>4</v>
          </cell>
          <cell r="AI503">
            <v>3.8064516129032255</v>
          </cell>
          <cell r="AJ503">
            <v>3.8214285714285716</v>
          </cell>
          <cell r="AK503">
            <v>3.645161290322581</v>
          </cell>
          <cell r="AL503">
            <v>3.5</v>
          </cell>
          <cell r="AM503">
            <v>3.5806451612903225</v>
          </cell>
          <cell r="AN503">
            <v>3.4</v>
          </cell>
          <cell r="AO503">
            <v>3.709677419354839</v>
          </cell>
          <cell r="AP503">
            <v>2.4193548387096775</v>
          </cell>
        </row>
        <row r="504">
          <cell r="C504" t="str">
            <v>LUK / Fitchburg / 102 Day Street 2</v>
          </cell>
          <cell r="D504" t="str">
            <v>South Central Area Office</v>
          </cell>
          <cell r="F504">
            <v>6.4516129032258063E-2</v>
          </cell>
          <cell r="G504">
            <v>0.2</v>
          </cell>
          <cell r="H504">
            <v>0.32258064516129031</v>
          </cell>
          <cell r="I504">
            <v>1.0666666666666667</v>
          </cell>
          <cell r="J504">
            <v>0.61290322580645162</v>
          </cell>
          <cell r="K504">
            <v>0.93548387096774188</v>
          </cell>
          <cell r="L504">
            <v>0.39285714285714285</v>
          </cell>
          <cell r="M504">
            <v>0.83870967741935487</v>
          </cell>
          <cell r="Q504">
            <v>0.12903225806451613</v>
          </cell>
          <cell r="R504">
            <v>0.5161290322580645</v>
          </cell>
          <cell r="S504">
            <v>0.1</v>
          </cell>
          <cell r="T504">
            <v>3.2258064516129031E-2</v>
          </cell>
          <cell r="U504">
            <v>0.73333333333333328</v>
          </cell>
          <cell r="V504">
            <v>0.70967741935483863</v>
          </cell>
          <cell r="W504">
            <v>6.4516129032258063E-2</v>
          </cell>
          <cell r="Y504">
            <v>0.16129032258064516</v>
          </cell>
          <cell r="AC504">
            <v>0.58064516129032262</v>
          </cell>
          <cell r="AD504">
            <v>1.1612903225806452</v>
          </cell>
          <cell r="AE504">
            <v>0.96666666666666667</v>
          </cell>
          <cell r="AF504">
            <v>1</v>
          </cell>
          <cell r="AG504">
            <v>0.83333333333333326</v>
          </cell>
        </row>
        <row r="505">
          <cell r="C505" t="str">
            <v>LUK / Fitchburg / 102 Day Street 3</v>
          </cell>
          <cell r="D505" t="str">
            <v>Worcester East Area Office</v>
          </cell>
          <cell r="E505">
            <v>0.35483870967741937</v>
          </cell>
          <cell r="F505">
            <v>0.25806451612903225</v>
          </cell>
          <cell r="G505">
            <v>0.93333333333333335</v>
          </cell>
          <cell r="H505">
            <v>0.67741935483870963</v>
          </cell>
          <cell r="I505">
            <v>0.66666666666666663</v>
          </cell>
          <cell r="J505">
            <v>0.25806451612903225</v>
          </cell>
          <cell r="K505">
            <v>0.70967741935483875</v>
          </cell>
          <cell r="L505">
            <v>0.8571428571428571</v>
          </cell>
          <cell r="M505">
            <v>0.967741935483871</v>
          </cell>
          <cell r="N505">
            <v>0.7</v>
          </cell>
          <cell r="O505">
            <v>0.70967741935483875</v>
          </cell>
          <cell r="P505">
            <v>0.23333333333333334</v>
          </cell>
          <cell r="Q505">
            <v>0.74193548387096775</v>
          </cell>
          <cell r="R505">
            <v>1</v>
          </cell>
          <cell r="S505">
            <v>1</v>
          </cell>
          <cell r="T505">
            <v>1</v>
          </cell>
          <cell r="U505">
            <v>1</v>
          </cell>
          <cell r="V505">
            <v>1.3548387096774193</v>
          </cell>
          <cell r="W505">
            <v>1.903225806451613</v>
          </cell>
          <cell r="X505">
            <v>1.7931034482758621</v>
          </cell>
          <cell r="Y505">
            <v>0.64516129032258074</v>
          </cell>
          <cell r="Z505">
            <v>1.9666666666666666</v>
          </cell>
          <cell r="AA505">
            <v>2.3548387096774195</v>
          </cell>
          <cell r="AB505">
            <v>1.9333333333333333</v>
          </cell>
          <cell r="AC505">
            <v>0.58064516129032251</v>
          </cell>
          <cell r="AD505">
            <v>1.032258064516129</v>
          </cell>
          <cell r="AE505">
            <v>1.5</v>
          </cell>
          <cell r="AF505">
            <v>1.5161290322580645</v>
          </cell>
          <cell r="AG505">
            <v>1.5333333333333332</v>
          </cell>
          <cell r="AH505">
            <v>2.258064516129032</v>
          </cell>
          <cell r="AI505">
            <v>1.129032258064516</v>
          </cell>
          <cell r="AJ505">
            <v>2.1071428571428572</v>
          </cell>
          <cell r="AK505">
            <v>2</v>
          </cell>
          <cell r="AL505">
            <v>1.6333333333333333</v>
          </cell>
          <cell r="AM505">
            <v>1</v>
          </cell>
          <cell r="AN505">
            <v>1</v>
          </cell>
          <cell r="AO505">
            <v>1.129032258064516</v>
          </cell>
          <cell r="AP505">
            <v>1.2580645161290323</v>
          </cell>
          <cell r="AQ505">
            <v>1</v>
          </cell>
          <cell r="AR505">
            <v>1</v>
          </cell>
          <cell r="AS505">
            <v>0.5</v>
          </cell>
        </row>
        <row r="506">
          <cell r="C506" t="str">
            <v>LUK / Fitchburg / 102 Day Street 4</v>
          </cell>
          <cell r="D506" t="str">
            <v>Worcester West Area Office</v>
          </cell>
          <cell r="E506">
            <v>0.80645161290322576</v>
          </cell>
          <cell r="F506">
            <v>1</v>
          </cell>
          <cell r="G506">
            <v>1</v>
          </cell>
          <cell r="H506">
            <v>0.77419354838709675</v>
          </cell>
          <cell r="I506">
            <v>0.93333333333333335</v>
          </cell>
          <cell r="J506">
            <v>1.6129032258064515</v>
          </cell>
          <cell r="K506">
            <v>1.5483870967741935</v>
          </cell>
          <cell r="L506">
            <v>1</v>
          </cell>
          <cell r="M506">
            <v>1</v>
          </cell>
          <cell r="N506">
            <v>1</v>
          </cell>
          <cell r="O506">
            <v>1</v>
          </cell>
          <cell r="P506">
            <v>0.93333333333333335</v>
          </cell>
          <cell r="Q506">
            <v>1.3548387096774195</v>
          </cell>
          <cell r="R506">
            <v>1</v>
          </cell>
          <cell r="S506">
            <v>0.76666666666666672</v>
          </cell>
          <cell r="T506">
            <v>0.967741935483871</v>
          </cell>
          <cell r="U506">
            <v>1</v>
          </cell>
          <cell r="V506">
            <v>0.74193548387096775</v>
          </cell>
          <cell r="W506">
            <v>1</v>
          </cell>
          <cell r="X506">
            <v>0.75862068965517238</v>
          </cell>
          <cell r="Z506">
            <v>0.2</v>
          </cell>
          <cell r="AA506">
            <v>1</v>
          </cell>
          <cell r="AB506">
            <v>0.83333333333333326</v>
          </cell>
          <cell r="AC506">
            <v>0.90322580645161299</v>
          </cell>
          <cell r="AD506">
            <v>1.1935483870967742</v>
          </cell>
          <cell r="AE506">
            <v>0.9</v>
          </cell>
          <cell r="AF506">
            <v>2</v>
          </cell>
          <cell r="AG506">
            <v>2</v>
          </cell>
          <cell r="AH506">
            <v>1.7096774193548387</v>
          </cell>
          <cell r="AI506">
            <v>2</v>
          </cell>
          <cell r="AJ506">
            <v>1.6428571428571428</v>
          </cell>
          <cell r="AK506">
            <v>2.4838709677419355</v>
          </cell>
          <cell r="AL506">
            <v>2.5</v>
          </cell>
          <cell r="AM506">
            <v>2</v>
          </cell>
          <cell r="AN506">
            <v>2</v>
          </cell>
          <cell r="AO506">
            <v>1.6129032258064515</v>
          </cell>
          <cell r="AP506">
            <v>9.6774193548387094E-2</v>
          </cell>
        </row>
        <row r="507">
          <cell r="C507" t="str">
            <v>LUK / Fitchburg / 27 Myrtle Ave 1</v>
          </cell>
          <cell r="D507" t="str">
            <v>Lowell Area Office</v>
          </cell>
          <cell r="Z507">
            <v>3.3333333333333333E-2</v>
          </cell>
        </row>
        <row r="508">
          <cell r="C508" t="str">
            <v>LUK / Fitchburg / 27 Myrtle Ave 2</v>
          </cell>
          <cell r="D508" t="str">
            <v>North Central Area Office</v>
          </cell>
          <cell r="E508">
            <v>1.4816129032258065</v>
          </cell>
          <cell r="F508">
            <v>1.1612903225806452</v>
          </cell>
          <cell r="G508">
            <v>3.5333333333333332</v>
          </cell>
          <cell r="H508">
            <v>4.903225806451613</v>
          </cell>
          <cell r="I508">
            <v>5</v>
          </cell>
          <cell r="J508">
            <v>4.9677419354838701</v>
          </cell>
          <cell r="K508">
            <v>5.709677419354839</v>
          </cell>
          <cell r="L508">
            <v>3.8571428571428572</v>
          </cell>
          <cell r="M508">
            <v>4.6129032258064511</v>
          </cell>
          <cell r="N508">
            <v>5.4333333333333336</v>
          </cell>
          <cell r="O508">
            <v>5.032258064516129</v>
          </cell>
          <cell r="P508">
            <v>4.9000000000000004</v>
          </cell>
          <cell r="Q508">
            <v>5.290322580645161</v>
          </cell>
          <cell r="R508">
            <v>5.5483870967741931</v>
          </cell>
          <cell r="S508">
            <v>5.3</v>
          </cell>
          <cell r="T508">
            <v>4.967741935483871</v>
          </cell>
          <cell r="U508">
            <v>4.4000000000000004</v>
          </cell>
          <cell r="V508">
            <v>4.967741935483871</v>
          </cell>
          <cell r="W508">
            <v>4.7419354838709671</v>
          </cell>
          <cell r="X508">
            <v>4.4137931034482758</v>
          </cell>
          <cell r="Y508">
            <v>4.870967741935484</v>
          </cell>
          <cell r="Z508">
            <v>5</v>
          </cell>
          <cell r="AA508">
            <v>4.935483870967742</v>
          </cell>
          <cell r="AB508">
            <v>3.4666666666666668</v>
          </cell>
          <cell r="AC508">
            <v>2.193548387096774</v>
          </cell>
          <cell r="AD508">
            <v>2.612903225806452</v>
          </cell>
          <cell r="AE508">
            <v>1</v>
          </cell>
          <cell r="AF508">
            <v>0.61290322580645162</v>
          </cell>
          <cell r="AG508">
            <v>1.7333333333333334</v>
          </cell>
          <cell r="AH508">
            <v>2.193548387096774</v>
          </cell>
          <cell r="AI508">
            <v>2.3870967741935485</v>
          </cell>
          <cell r="AJ508">
            <v>3.0357142857142856</v>
          </cell>
          <cell r="AK508">
            <v>2.935483870967742</v>
          </cell>
          <cell r="AL508">
            <v>3.0333333333333332</v>
          </cell>
          <cell r="AM508">
            <v>3</v>
          </cell>
          <cell r="AN508">
            <v>2.8</v>
          </cell>
          <cell r="AO508">
            <v>2.612903225806452</v>
          </cell>
          <cell r="AP508">
            <v>1.903225806451613</v>
          </cell>
          <cell r="AQ508">
            <v>3</v>
          </cell>
          <cell r="AR508">
            <v>1.6774193548387097</v>
          </cell>
          <cell r="AS508">
            <v>1.4666666666666668</v>
          </cell>
          <cell r="AT508">
            <v>1.096774193548387</v>
          </cell>
          <cell r="AU508">
            <v>2.6451612903225805</v>
          </cell>
          <cell r="AV508">
            <v>3</v>
          </cell>
          <cell r="AW508">
            <v>1.6129032258064515</v>
          </cell>
          <cell r="AY508">
            <v>1.3870967741935485</v>
          </cell>
          <cell r="AZ508">
            <v>2.2333333333333334</v>
          </cell>
        </row>
        <row r="509">
          <cell r="C509" t="str">
            <v>LUK / Fitchburg / 27 Myrtle Ave 3</v>
          </cell>
          <cell r="D509" t="str">
            <v>South Central Area Office</v>
          </cell>
          <cell r="E509">
            <v>6.4516129032258063E-2</v>
          </cell>
          <cell r="F509">
            <v>0.87096774193548387</v>
          </cell>
          <cell r="I509">
            <v>3.3333333333333333E-2</v>
          </cell>
          <cell r="J509">
            <v>6.4516129032258063E-2</v>
          </cell>
          <cell r="L509">
            <v>7.1428571428571425E-2</v>
          </cell>
          <cell r="Q509">
            <v>3.2258064516129031E-2</v>
          </cell>
          <cell r="U509">
            <v>0.13333333333333333</v>
          </cell>
          <cell r="AB509">
            <v>0.13333333333333333</v>
          </cell>
          <cell r="AG509">
            <v>0.33333333333333331</v>
          </cell>
          <cell r="AH509">
            <v>0.77419354838709675</v>
          </cell>
          <cell r="AI509">
            <v>1</v>
          </cell>
          <cell r="AJ509">
            <v>1.2142857142857142</v>
          </cell>
          <cell r="AK509">
            <v>1.129032258064516</v>
          </cell>
          <cell r="AL509">
            <v>1</v>
          </cell>
          <cell r="AM509">
            <v>1</v>
          </cell>
          <cell r="AN509">
            <v>1.1000000000000001</v>
          </cell>
          <cell r="AO509">
            <v>1</v>
          </cell>
          <cell r="AP509">
            <v>1</v>
          </cell>
          <cell r="AQ509">
            <v>0.5</v>
          </cell>
          <cell r="AR509">
            <v>1</v>
          </cell>
          <cell r="AS509">
            <v>0.83333333333333337</v>
          </cell>
          <cell r="AT509">
            <v>3.2258064516129031E-2</v>
          </cell>
          <cell r="AV509">
            <v>7.1428571428571425E-2</v>
          </cell>
        </row>
        <row r="510">
          <cell r="C510" t="str">
            <v>LUK / Fitchburg / 27 Myrtle Ave 4</v>
          </cell>
          <cell r="D510" t="str">
            <v>Worcester East Area Office</v>
          </cell>
          <cell r="E510">
            <v>2</v>
          </cell>
          <cell r="F510">
            <v>3.225806451612903</v>
          </cell>
          <cell r="G510">
            <v>1.7</v>
          </cell>
          <cell r="H510">
            <v>0.54838709677419351</v>
          </cell>
          <cell r="I510">
            <v>1.9333333333333333</v>
          </cell>
          <cell r="J510">
            <v>1.064516129032258</v>
          </cell>
          <cell r="K510">
            <v>1.032258064516129</v>
          </cell>
          <cell r="L510">
            <v>0.8214285714285714</v>
          </cell>
          <cell r="M510">
            <v>1</v>
          </cell>
          <cell r="N510">
            <v>1.4666666666666668</v>
          </cell>
          <cell r="O510">
            <v>1.935483870967742</v>
          </cell>
          <cell r="P510">
            <v>1.8333333333333335</v>
          </cell>
          <cell r="Q510">
            <v>2.258064516129032</v>
          </cell>
          <cell r="R510">
            <v>2.064516129032258</v>
          </cell>
          <cell r="S510">
            <v>2</v>
          </cell>
          <cell r="T510">
            <v>2.032258064516129</v>
          </cell>
          <cell r="U510">
            <v>2.1333333333333333</v>
          </cell>
          <cell r="V510">
            <v>2.064516129032258</v>
          </cell>
          <cell r="W510">
            <v>2.032258064516129</v>
          </cell>
          <cell r="X510">
            <v>2.2758620689655173</v>
          </cell>
          <cell r="Y510">
            <v>2.064516129032258</v>
          </cell>
          <cell r="Z510">
            <v>2</v>
          </cell>
          <cell r="AA510">
            <v>1.7741935483870968</v>
          </cell>
          <cell r="AB510">
            <v>1.8666666666666667</v>
          </cell>
          <cell r="AC510">
            <v>2.4193548387096775</v>
          </cell>
          <cell r="AD510">
            <v>2.0645161290322585</v>
          </cell>
          <cell r="AE510">
            <v>1.7333333333333334</v>
          </cell>
          <cell r="AF510">
            <v>1.7096774193548387</v>
          </cell>
          <cell r="AG510">
            <v>1</v>
          </cell>
          <cell r="AH510">
            <v>1.096774193548387</v>
          </cell>
          <cell r="AI510">
            <v>1.903225806451613</v>
          </cell>
          <cell r="AJ510">
            <v>1.1071428571428572</v>
          </cell>
          <cell r="AK510">
            <v>1.161290322580645</v>
          </cell>
          <cell r="AL510">
            <v>1.4666666666666668</v>
          </cell>
          <cell r="AM510">
            <v>2.096774193548387</v>
          </cell>
          <cell r="AN510">
            <v>2.1333333333333333</v>
          </cell>
          <cell r="AO510">
            <v>1.6451612903225807</v>
          </cell>
          <cell r="AP510">
            <v>2.4838709677419355</v>
          </cell>
          <cell r="AQ510">
            <v>1.9666666666666668</v>
          </cell>
          <cell r="AR510">
            <v>1.7741935483870968</v>
          </cell>
          <cell r="AS510">
            <v>0.26666666666666666</v>
          </cell>
          <cell r="AT510">
            <v>2.064516129032258</v>
          </cell>
          <cell r="AU510">
            <v>2.161290322580645</v>
          </cell>
          <cell r="AV510">
            <v>2.8214285714285716</v>
          </cell>
          <cell r="AW510">
            <v>3</v>
          </cell>
          <cell r="AX510">
            <v>2.8333333333333335</v>
          </cell>
          <cell r="AY510">
            <v>1.2580645161290323</v>
          </cell>
          <cell r="AZ510">
            <v>1.7</v>
          </cell>
        </row>
        <row r="511">
          <cell r="C511" t="str">
            <v>LUK / Fitchburg / 27 Myrtle Ave 5</v>
          </cell>
          <cell r="D511" t="str">
            <v>Worcester West Area Office</v>
          </cell>
          <cell r="E511">
            <v>1.7419354838709675</v>
          </cell>
          <cell r="F511">
            <v>1.5161290322580645</v>
          </cell>
          <cell r="G511">
            <v>2.1666666666666665</v>
          </cell>
          <cell r="H511">
            <v>1.903225806451613</v>
          </cell>
          <cell r="I511">
            <v>1.0333333333333334</v>
          </cell>
          <cell r="J511">
            <v>2</v>
          </cell>
          <cell r="K511">
            <v>1.8064516129032255</v>
          </cell>
          <cell r="L511">
            <v>2.0714285714285712</v>
          </cell>
          <cell r="M511">
            <v>2</v>
          </cell>
          <cell r="N511">
            <v>2.0666666666666664</v>
          </cell>
          <cell r="O511">
            <v>2</v>
          </cell>
          <cell r="P511">
            <v>1.9666666666666668</v>
          </cell>
          <cell r="Q511">
            <v>1.7096774193548385</v>
          </cell>
          <cell r="R511">
            <v>1.4838709677419355</v>
          </cell>
          <cell r="S511">
            <v>2.1</v>
          </cell>
          <cell r="T511">
            <v>1.7419354838709677</v>
          </cell>
          <cell r="U511">
            <v>2.0333333333333332</v>
          </cell>
          <cell r="V511">
            <v>2</v>
          </cell>
          <cell r="W511">
            <v>2.129032258064516</v>
          </cell>
          <cell r="X511">
            <v>2</v>
          </cell>
          <cell r="Y511">
            <v>2.096774193548387</v>
          </cell>
          <cell r="Z511">
            <v>1.8333333333333333</v>
          </cell>
          <cell r="AA511">
            <v>2</v>
          </cell>
          <cell r="AB511">
            <v>2</v>
          </cell>
          <cell r="AC511">
            <v>1.6451612903225805</v>
          </cell>
          <cell r="AD511">
            <v>1.4193548387096775</v>
          </cell>
          <cell r="AE511">
            <v>2</v>
          </cell>
          <cell r="AF511">
            <v>1.903225806451613</v>
          </cell>
          <cell r="AG511">
            <v>1</v>
          </cell>
          <cell r="AH511">
            <v>1</v>
          </cell>
          <cell r="AI511">
            <v>1</v>
          </cell>
          <cell r="AJ511">
            <v>0.35714285714285715</v>
          </cell>
          <cell r="AL511">
            <v>0.2</v>
          </cell>
          <cell r="AM511">
            <v>1</v>
          </cell>
          <cell r="AN511">
            <v>0.83333333333333337</v>
          </cell>
          <cell r="AO511">
            <v>0.22580645161290322</v>
          </cell>
          <cell r="AP511">
            <v>1.2258064516129032</v>
          </cell>
          <cell r="AQ511">
            <v>1</v>
          </cell>
          <cell r="AR511">
            <v>1.7419354838709675</v>
          </cell>
          <cell r="AS511">
            <v>1.2</v>
          </cell>
          <cell r="AT511">
            <v>1</v>
          </cell>
          <cell r="AU511">
            <v>1</v>
          </cell>
          <cell r="AV511">
            <v>0.85714285714285721</v>
          </cell>
          <cell r="AW511">
            <v>0.67741935483870974</v>
          </cell>
          <cell r="AX511">
            <v>1</v>
          </cell>
          <cell r="AY511">
            <v>1</v>
          </cell>
          <cell r="AZ511">
            <v>0.9</v>
          </cell>
        </row>
        <row r="512">
          <cell r="C512" t="str">
            <v>LUK / Fitchburg / 27 Myrtle Ave 6</v>
          </cell>
          <cell r="D512" t="str">
            <v>(blank)</v>
          </cell>
          <cell r="G512">
            <v>3.3333333333333333E-2</v>
          </cell>
        </row>
        <row r="513">
          <cell r="C513" t="str">
            <v>LUK / Fitchburg / 846 Westminster 1</v>
          </cell>
          <cell r="D513" t="str">
            <v>North Central Area Office</v>
          </cell>
          <cell r="AP513">
            <v>0.19354838709677419</v>
          </cell>
          <cell r="AQ513">
            <v>2.8333333333333335</v>
          </cell>
          <cell r="AR513">
            <v>3.7419354838709671</v>
          </cell>
          <cell r="AS513">
            <v>3.7666666666666666</v>
          </cell>
          <cell r="AT513">
            <v>3.290322580645161</v>
          </cell>
          <cell r="AU513">
            <v>1.6774193548387097</v>
          </cell>
          <cell r="AV513">
            <v>2.3214285714285712</v>
          </cell>
          <cell r="AW513">
            <v>4.709677419354839</v>
          </cell>
          <cell r="AX513">
            <v>4.9000000000000004</v>
          </cell>
          <cell r="AY513">
            <v>3.8064516129032255</v>
          </cell>
          <cell r="AZ513">
            <v>3.2</v>
          </cell>
        </row>
        <row r="514">
          <cell r="C514" t="str">
            <v>LUK / Fitchburg / 846 Westminster 2</v>
          </cell>
          <cell r="D514" t="str">
            <v>South Central Area Office</v>
          </cell>
          <cell r="AT514">
            <v>3.2258064516129031E-2</v>
          </cell>
          <cell r="AW514">
            <v>3.2258064516129031E-2</v>
          </cell>
          <cell r="AX514">
            <v>0.1</v>
          </cell>
        </row>
        <row r="515">
          <cell r="C515" t="str">
            <v>LUK / Fitchburg / 846 Westminster 3</v>
          </cell>
          <cell r="D515" t="str">
            <v>Worcester East Area Office</v>
          </cell>
          <cell r="AQ515">
            <v>0.1</v>
          </cell>
          <cell r="AR515">
            <v>0.64516129032258063</v>
          </cell>
          <cell r="AS515">
            <v>0.73333333333333339</v>
          </cell>
          <cell r="AT515">
            <v>1</v>
          </cell>
          <cell r="AU515">
            <v>1.3548387096774195</v>
          </cell>
          <cell r="AV515">
            <v>2.8571428571428572</v>
          </cell>
          <cell r="AW515">
            <v>1</v>
          </cell>
          <cell r="AX515">
            <v>1.6</v>
          </cell>
          <cell r="AY515">
            <v>2.193548387096774</v>
          </cell>
          <cell r="AZ515">
            <v>1.6333333333333335</v>
          </cell>
        </row>
        <row r="516">
          <cell r="C516" t="str">
            <v>LUK / Fitchburg / 846 Westminster 4</v>
          </cell>
          <cell r="D516" t="str">
            <v>Worcester West Area Office</v>
          </cell>
          <cell r="AP516">
            <v>0.32258064516129031</v>
          </cell>
          <cell r="AQ516">
            <v>1.9333333333333333</v>
          </cell>
          <cell r="AR516">
            <v>1.3870967741935485</v>
          </cell>
          <cell r="AS516">
            <v>1</v>
          </cell>
          <cell r="AT516">
            <v>1.096774193548387</v>
          </cell>
          <cell r="AU516">
            <v>2.032258064516129</v>
          </cell>
          <cell r="AV516">
            <v>1.1428571428571428</v>
          </cell>
          <cell r="AW516">
            <v>2</v>
          </cell>
          <cell r="AX516">
            <v>1.7666666666666668</v>
          </cell>
          <cell r="AY516">
            <v>2.032258064516129</v>
          </cell>
          <cell r="AZ516">
            <v>1.8666666666666667</v>
          </cell>
        </row>
        <row r="517">
          <cell r="C517" t="str">
            <v>LUK / Fitchburg / 846 Westminster 5</v>
          </cell>
          <cell r="D517" t="str">
            <v>(blank)</v>
          </cell>
          <cell r="AZ517">
            <v>0.2</v>
          </cell>
        </row>
        <row r="518">
          <cell r="C518" t="str">
            <v>NFI / Arlington /23 Maple St 1</v>
          </cell>
          <cell r="D518" t="str">
            <v>Arlington Area Office</v>
          </cell>
          <cell r="G518">
            <v>1.8333333333333335</v>
          </cell>
          <cell r="H518">
            <v>1.7096774193548387</v>
          </cell>
          <cell r="I518">
            <v>1.8</v>
          </cell>
          <cell r="J518">
            <v>1.9032258064516128</v>
          </cell>
          <cell r="K518">
            <v>1.7096774193548387</v>
          </cell>
          <cell r="L518">
            <v>1.6785714285714286</v>
          </cell>
          <cell r="M518">
            <v>1.6774193548387095</v>
          </cell>
          <cell r="N518">
            <v>1.6</v>
          </cell>
          <cell r="O518">
            <v>1.9354838709677418</v>
          </cell>
          <cell r="P518">
            <v>1.8</v>
          </cell>
          <cell r="Q518">
            <v>1.935483870967742</v>
          </cell>
          <cell r="R518">
            <v>2</v>
          </cell>
          <cell r="S518">
            <v>1.3333333333333335</v>
          </cell>
          <cell r="T518">
            <v>1</v>
          </cell>
          <cell r="U518">
            <v>1.5333333333333334</v>
          </cell>
          <cell r="V518">
            <v>1.3225806451612903</v>
          </cell>
          <cell r="W518">
            <v>1.8064516129032258</v>
          </cell>
          <cell r="X518">
            <v>1.896551724137931</v>
          </cell>
          <cell r="Y518">
            <v>2.193548387096774</v>
          </cell>
          <cell r="Z518">
            <v>1.7</v>
          </cell>
          <cell r="AA518">
            <v>2</v>
          </cell>
          <cell r="AB518">
            <v>2</v>
          </cell>
          <cell r="AC518">
            <v>1.3870967741935483</v>
          </cell>
          <cell r="AD518">
            <v>2.129032258064516</v>
          </cell>
          <cell r="AE518">
            <v>2.0666666666666669</v>
          </cell>
          <cell r="AF518">
            <v>2.225806451612903</v>
          </cell>
          <cell r="AG518">
            <v>2.0333333333333332</v>
          </cell>
          <cell r="AH518">
            <v>1.7419354838709675</v>
          </cell>
          <cell r="AI518">
            <v>1.7096774193548387</v>
          </cell>
          <cell r="AJ518">
            <v>1.25</v>
          </cell>
          <cell r="AK518">
            <v>1.8387096774193548</v>
          </cell>
          <cell r="AL518">
            <v>2</v>
          </cell>
          <cell r="AM518">
            <v>2</v>
          </cell>
          <cell r="AN518">
            <v>2.1</v>
          </cell>
          <cell r="AO518">
            <v>2</v>
          </cell>
          <cell r="AP518">
            <v>1.6451612903225805</v>
          </cell>
          <cell r="AQ518">
            <v>1.7666666666666666</v>
          </cell>
          <cell r="AR518">
            <v>1.8709677419354838</v>
          </cell>
          <cell r="AS518">
            <v>2.333333333333333</v>
          </cell>
          <cell r="AT518">
            <v>1.9677419354838708</v>
          </cell>
          <cell r="AU518">
            <v>1.9032258064516128</v>
          </cell>
          <cell r="AV518">
            <v>2.3571428571428572</v>
          </cell>
          <cell r="AW518">
            <v>2.5483870967741935</v>
          </cell>
          <cell r="AX518">
            <v>1.8</v>
          </cell>
          <cell r="AY518">
            <v>1.4193548387096775</v>
          </cell>
          <cell r="AZ518">
            <v>2.0333333333333332</v>
          </cell>
        </row>
        <row r="519">
          <cell r="C519" t="str">
            <v>NFI / Arlington /23 Maple St 2</v>
          </cell>
          <cell r="D519" t="str">
            <v>Cambridge Area Office</v>
          </cell>
          <cell r="G519">
            <v>1.5666666666666669</v>
          </cell>
          <cell r="H519">
            <v>1.6451612903225805</v>
          </cell>
          <cell r="I519">
            <v>1.9</v>
          </cell>
          <cell r="J519">
            <v>1.8387096774193548</v>
          </cell>
          <cell r="K519">
            <v>1.8064516129032258</v>
          </cell>
          <cell r="L519">
            <v>1.8928571428571428</v>
          </cell>
          <cell r="M519">
            <v>1.6129032258064515</v>
          </cell>
          <cell r="N519">
            <v>2</v>
          </cell>
          <cell r="O519">
            <v>1.7096774193548387</v>
          </cell>
          <cell r="P519">
            <v>0.86666666666666659</v>
          </cell>
          <cell r="Q519">
            <v>1.3870967741935485</v>
          </cell>
          <cell r="R519">
            <v>1.8064516129032258</v>
          </cell>
          <cell r="S519">
            <v>0.56666666666666665</v>
          </cell>
          <cell r="T519">
            <v>0.5161290322580645</v>
          </cell>
          <cell r="U519">
            <v>1.7666666666666666</v>
          </cell>
          <cell r="V519">
            <v>1.6129032258064515</v>
          </cell>
          <cell r="W519">
            <v>1.6774193548387095</v>
          </cell>
          <cell r="X519">
            <v>2</v>
          </cell>
          <cell r="Y519">
            <v>1.7741935483870965</v>
          </cell>
          <cell r="Z519">
            <v>1.6333333333333333</v>
          </cell>
          <cell r="AA519">
            <v>1.870967741935484</v>
          </cell>
          <cell r="AB519">
            <v>1.6333333333333333</v>
          </cell>
          <cell r="AC519">
            <v>2</v>
          </cell>
          <cell r="AD519">
            <v>0.77419354838709675</v>
          </cell>
          <cell r="AE519">
            <v>0.2</v>
          </cell>
          <cell r="AF519">
            <v>1.7419354838709675</v>
          </cell>
          <cell r="AG519">
            <v>2.0333333333333332</v>
          </cell>
          <cell r="AH519">
            <v>2</v>
          </cell>
          <cell r="AI519">
            <v>1.4838709677419355</v>
          </cell>
          <cell r="AJ519">
            <v>0.75</v>
          </cell>
          <cell r="AK519">
            <v>1.935483870967742</v>
          </cell>
          <cell r="AL519">
            <v>1.5666666666666667</v>
          </cell>
          <cell r="AM519">
            <v>1.741935483870968</v>
          </cell>
          <cell r="AN519">
            <v>1.4333333333333333</v>
          </cell>
          <cell r="AO519">
            <v>2</v>
          </cell>
          <cell r="AP519">
            <v>1.7419354838709677</v>
          </cell>
          <cell r="AQ519">
            <v>0.8666666666666667</v>
          </cell>
          <cell r="AR519">
            <v>1.1935483870967742</v>
          </cell>
          <cell r="AS519">
            <v>1.2666666666666666</v>
          </cell>
          <cell r="AT519">
            <v>1.4516129032258065</v>
          </cell>
          <cell r="AU519">
            <v>1.7096774193548387</v>
          </cell>
          <cell r="AV519">
            <v>2</v>
          </cell>
          <cell r="AW519">
            <v>1.8064516129032258</v>
          </cell>
          <cell r="AX519">
            <v>1.8</v>
          </cell>
          <cell r="AY519">
            <v>1.7741935483870968</v>
          </cell>
          <cell r="AZ519">
            <v>1.7333333333333334</v>
          </cell>
        </row>
        <row r="520">
          <cell r="C520" t="str">
            <v>NFI / Arlington /23 Maple St 3</v>
          </cell>
          <cell r="D520" t="str">
            <v>Cambridge Fam &amp; Child Srvcs (Adop)</v>
          </cell>
          <cell r="AR520">
            <v>0.41935483870967744</v>
          </cell>
          <cell r="AS520">
            <v>1</v>
          </cell>
          <cell r="AT520">
            <v>0.32258064516129031</v>
          </cell>
        </row>
        <row r="521">
          <cell r="C521" t="str">
            <v>NFI / Arlington /23 Maple St 4</v>
          </cell>
          <cell r="D521" t="str">
            <v>Coastal Area Office</v>
          </cell>
          <cell r="N521">
            <v>0.1</v>
          </cell>
          <cell r="O521">
            <v>6.4516129032258063E-2</v>
          </cell>
          <cell r="S521">
            <v>0.13333333333333333</v>
          </cell>
        </row>
        <row r="522">
          <cell r="C522" t="str">
            <v>NFI / Arlington /23 Maple St 5</v>
          </cell>
          <cell r="D522" t="str">
            <v>Framingham Area Office</v>
          </cell>
          <cell r="I522">
            <v>3.3333333333333333E-2</v>
          </cell>
          <cell r="M522">
            <v>0.41935483870967738</v>
          </cell>
          <cell r="R522">
            <v>0.12903225806451613</v>
          </cell>
          <cell r="T522">
            <v>0.38709677419354838</v>
          </cell>
          <cell r="U522">
            <v>1</v>
          </cell>
          <cell r="V522">
            <v>0.93548387096774199</v>
          </cell>
          <cell r="W522">
            <v>0.5161290322580645</v>
          </cell>
          <cell r="Z522">
            <v>0.26666666666666666</v>
          </cell>
          <cell r="AE522">
            <v>3.3333333333333333E-2</v>
          </cell>
          <cell r="AH522">
            <v>3.2258064516129031E-2</v>
          </cell>
          <cell r="AJ522">
            <v>3.5714285714285712E-2</v>
          </cell>
          <cell r="AK522">
            <v>3.2258064516129031E-2</v>
          </cell>
          <cell r="AN522">
            <v>6.6666666666666666E-2</v>
          </cell>
          <cell r="AX522">
            <v>0.13333333333333333</v>
          </cell>
          <cell r="AY522">
            <v>0.22580645161290322</v>
          </cell>
        </row>
        <row r="523">
          <cell r="C523" t="str">
            <v>NFI / Arlington /23 Maple St 6</v>
          </cell>
          <cell r="D523" t="str">
            <v>Greenfield Area Office</v>
          </cell>
          <cell r="AD523">
            <v>0.16129032258064516</v>
          </cell>
          <cell r="AE523">
            <v>3.3333333333333333E-2</v>
          </cell>
        </row>
        <row r="524">
          <cell r="C524" t="str">
            <v>NFI / Arlington /23 Maple St 7</v>
          </cell>
          <cell r="D524" t="str">
            <v>Lynn Area Office</v>
          </cell>
          <cell r="AO524">
            <v>0.967741935483871</v>
          </cell>
          <cell r="AP524">
            <v>0.83870967741935487</v>
          </cell>
        </row>
        <row r="525">
          <cell r="C525" t="str">
            <v>NFI / Arlington /23 Maple St 8</v>
          </cell>
          <cell r="D525" t="str">
            <v>Malden Area Office</v>
          </cell>
          <cell r="G525">
            <v>0.8666666666666667</v>
          </cell>
          <cell r="H525">
            <v>1.7419354838709677</v>
          </cell>
          <cell r="I525">
            <v>1.8666666666666667</v>
          </cell>
          <cell r="J525">
            <v>1.8064516129032258</v>
          </cell>
          <cell r="K525">
            <v>1.9032258064516128</v>
          </cell>
          <cell r="L525">
            <v>1.5357142857142856</v>
          </cell>
          <cell r="M525">
            <v>1.5161290322580645</v>
          </cell>
          <cell r="N525">
            <v>2</v>
          </cell>
          <cell r="O525">
            <v>2</v>
          </cell>
          <cell r="P525">
            <v>2.9</v>
          </cell>
          <cell r="Q525">
            <v>2.064516129032258</v>
          </cell>
          <cell r="R525">
            <v>1.7419354838709675</v>
          </cell>
          <cell r="S525">
            <v>1.7666666666666666</v>
          </cell>
          <cell r="T525">
            <v>1.2903225806451613</v>
          </cell>
          <cell r="U525">
            <v>0.96666666666666667</v>
          </cell>
          <cell r="V525">
            <v>1</v>
          </cell>
          <cell r="W525">
            <v>1.5483870967741935</v>
          </cell>
          <cell r="X525">
            <v>2</v>
          </cell>
          <cell r="Y525">
            <v>1.3548387096774195</v>
          </cell>
          <cell r="Z525">
            <v>1.7</v>
          </cell>
          <cell r="AA525">
            <v>1.7741935483870965</v>
          </cell>
          <cell r="AB525">
            <v>1.6</v>
          </cell>
          <cell r="AC525">
            <v>1.967741935483871</v>
          </cell>
          <cell r="AD525">
            <v>0.45161290322580644</v>
          </cell>
          <cell r="AF525">
            <v>1.4193548387096775</v>
          </cell>
          <cell r="AG525">
            <v>1.4</v>
          </cell>
          <cell r="AH525">
            <v>1.129032258064516</v>
          </cell>
          <cell r="AI525">
            <v>1.7096774193548385</v>
          </cell>
          <cell r="AJ525">
            <v>2</v>
          </cell>
          <cell r="AK525">
            <v>1.838709677419355</v>
          </cell>
          <cell r="AL525">
            <v>1.7</v>
          </cell>
          <cell r="AM525">
            <v>2</v>
          </cell>
          <cell r="AN525">
            <v>1.7</v>
          </cell>
          <cell r="AO525">
            <v>0.967741935483871</v>
          </cell>
          <cell r="AP525">
            <v>0.64516129032258063</v>
          </cell>
          <cell r="AQ525">
            <v>2</v>
          </cell>
          <cell r="AR525">
            <v>1.4193548387096775</v>
          </cell>
          <cell r="AS525">
            <v>1</v>
          </cell>
          <cell r="AT525">
            <v>1.4516129032258065</v>
          </cell>
          <cell r="AU525">
            <v>1.7096774193548385</v>
          </cell>
          <cell r="AV525">
            <v>1.0357142857142858</v>
          </cell>
          <cell r="AW525">
            <v>1.064516129032258</v>
          </cell>
          <cell r="AX525">
            <v>2</v>
          </cell>
          <cell r="AY525">
            <v>2</v>
          </cell>
          <cell r="AZ525">
            <v>1.6</v>
          </cell>
        </row>
        <row r="526">
          <cell r="C526" t="str">
            <v>NFI / Arlington /23 Maple St 9</v>
          </cell>
          <cell r="D526" t="str">
            <v>Plymouth Area Office</v>
          </cell>
          <cell r="M526">
            <v>9.6774193548387094E-2</v>
          </cell>
        </row>
        <row r="527">
          <cell r="C527" t="str">
            <v>NFI / Arlington /23 Maple St 10</v>
          </cell>
          <cell r="D527" t="str">
            <v>South Central Area Office</v>
          </cell>
          <cell r="AG527">
            <v>6.6666666666666666E-2</v>
          </cell>
          <cell r="AJ527">
            <v>0.14285714285714285</v>
          </cell>
        </row>
        <row r="528">
          <cell r="C528" t="str">
            <v>Old Colony Y/Brockton/917R Montello 1</v>
          </cell>
          <cell r="D528" t="str">
            <v>Brockton Area Office</v>
          </cell>
          <cell r="E528">
            <v>8.0967741935483861</v>
          </cell>
          <cell r="F528">
            <v>8.1612903225806441</v>
          </cell>
          <cell r="G528">
            <v>9.1666666666666661</v>
          </cell>
          <cell r="H528">
            <v>8.5806451612903238</v>
          </cell>
          <cell r="I528">
            <v>9.9</v>
          </cell>
          <cell r="J528">
            <v>10.580645161290322</v>
          </cell>
          <cell r="K528">
            <v>11.193548387096774</v>
          </cell>
          <cell r="L528">
            <v>10.75</v>
          </cell>
          <cell r="M528">
            <v>12.258064516129034</v>
          </cell>
          <cell r="N528">
            <v>12.1</v>
          </cell>
          <cell r="O528">
            <v>11.32258064516129</v>
          </cell>
          <cell r="P528">
            <v>15.033333333333335</v>
          </cell>
          <cell r="Q528">
            <v>12.161290322580642</v>
          </cell>
          <cell r="R528">
            <v>9.6774193548387082</v>
          </cell>
          <cell r="S528">
            <v>9.8333333333333339</v>
          </cell>
          <cell r="T528">
            <v>9.9354838709677402</v>
          </cell>
          <cell r="U528">
            <v>11.6</v>
          </cell>
          <cell r="V528">
            <v>10.96774193548387</v>
          </cell>
          <cell r="W528">
            <v>10.258064516129032</v>
          </cell>
          <cell r="X528">
            <v>9.3793103448275854</v>
          </cell>
          <cell r="Y528">
            <v>9.9677419354838719</v>
          </cell>
          <cell r="Z528">
            <v>10.6</v>
          </cell>
          <cell r="AA528">
            <v>11.516129032258066</v>
          </cell>
          <cell r="AB528">
            <v>9.2666666666666657</v>
          </cell>
          <cell r="AC528">
            <v>9.7096774193548381</v>
          </cell>
          <cell r="AD528">
            <v>9.8064516129032278</v>
          </cell>
          <cell r="AE528">
            <v>11.433333333333334</v>
          </cell>
          <cell r="AF528">
            <v>11.806451612903226</v>
          </cell>
          <cell r="AG528">
            <v>10.266666666666666</v>
          </cell>
          <cell r="AH528">
            <v>11.419354838709678</v>
          </cell>
          <cell r="AI528">
            <v>11.193548387096776</v>
          </cell>
          <cell r="AJ528">
            <v>9.4642857142857153</v>
          </cell>
          <cell r="AK528">
            <v>9.2258064516129057</v>
          </cell>
          <cell r="AL528">
            <v>9.1</v>
          </cell>
          <cell r="AM528">
            <v>9.5806451612903238</v>
          </cell>
          <cell r="AN528">
            <v>10.3</v>
          </cell>
          <cell r="AO528">
            <v>8.3548387096774199</v>
          </cell>
          <cell r="AP528">
            <v>6.0967741935483861</v>
          </cell>
          <cell r="AQ528">
            <v>8.0666666666666664</v>
          </cell>
          <cell r="AR528">
            <v>7</v>
          </cell>
          <cell r="AS528">
            <v>5.0999999999999996</v>
          </cell>
          <cell r="AT528">
            <v>7.612903225806452</v>
          </cell>
          <cell r="AU528">
            <v>9.5161290322580641</v>
          </cell>
          <cell r="AV528">
            <v>10.142857142857146</v>
          </cell>
          <cell r="AW528">
            <v>10.032258064516128</v>
          </cell>
          <cell r="AX528">
            <v>8.4666666666666668</v>
          </cell>
          <cell r="AY528">
            <v>9.4838709677419359</v>
          </cell>
          <cell r="AZ528">
            <v>7.6333333333333337</v>
          </cell>
        </row>
        <row r="529">
          <cell r="C529" t="str">
            <v>Old Colony Y/Brockton/917R Montello 2</v>
          </cell>
          <cell r="D529" t="str">
            <v>Coastal Area Office</v>
          </cell>
          <cell r="AL529">
            <v>0.26666666666666666</v>
          </cell>
          <cell r="AO529">
            <v>0.80645161290322576</v>
          </cell>
          <cell r="AP529">
            <v>0.64516129032258063</v>
          </cell>
          <cell r="AQ529">
            <v>0.7</v>
          </cell>
        </row>
        <row r="530">
          <cell r="C530" t="str">
            <v>Old Colony Y/Brockton/917R Montello 3</v>
          </cell>
          <cell r="D530" t="str">
            <v>Fall River Area Office</v>
          </cell>
          <cell r="O530">
            <v>0.22580645161290322</v>
          </cell>
          <cell r="P530">
            <v>0.1</v>
          </cell>
          <cell r="Q530">
            <v>0.22580645161290322</v>
          </cell>
          <cell r="R530">
            <v>1</v>
          </cell>
          <cell r="S530">
            <v>1</v>
          </cell>
          <cell r="T530">
            <v>0.58064516129032262</v>
          </cell>
          <cell r="V530">
            <v>6.4516129032258063E-2</v>
          </cell>
          <cell r="Y530">
            <v>3.2258064516129031E-2</v>
          </cell>
          <cell r="Z530">
            <v>0.3</v>
          </cell>
          <cell r="AB530">
            <v>0.33333333333333337</v>
          </cell>
          <cell r="AC530">
            <v>1</v>
          </cell>
          <cell r="AD530">
            <v>1.096774193548387</v>
          </cell>
          <cell r="AE530">
            <v>0.3</v>
          </cell>
          <cell r="AX530">
            <v>3.3333333333333333E-2</v>
          </cell>
          <cell r="AY530">
            <v>0.35483870967741937</v>
          </cell>
          <cell r="AZ530">
            <v>0.3</v>
          </cell>
        </row>
        <row r="531">
          <cell r="C531" t="str">
            <v>Old Colony Y/Brockton/917R Montello 4</v>
          </cell>
          <cell r="D531" t="str">
            <v>New Bedford Area Office</v>
          </cell>
          <cell r="M531">
            <v>3.2258064516129031E-2</v>
          </cell>
          <cell r="Z531">
            <v>0.3666666666666667</v>
          </cell>
          <cell r="AB531">
            <v>0.13333333333333333</v>
          </cell>
          <cell r="AC531">
            <v>0.93548387096774188</v>
          </cell>
          <cell r="AJ531">
            <v>7.1428571428571425E-2</v>
          </cell>
          <cell r="AN531">
            <v>0.13333333333333333</v>
          </cell>
          <cell r="AO531">
            <v>9.6774193548387094E-2</v>
          </cell>
          <cell r="AP531">
            <v>1.1612903225806452</v>
          </cell>
          <cell r="AQ531">
            <v>1.2666666666666666</v>
          </cell>
          <cell r="AR531">
            <v>0.77419354838709675</v>
          </cell>
          <cell r="AS531">
            <v>0.76666666666666672</v>
          </cell>
          <cell r="AY531">
            <v>0.83870967741935476</v>
          </cell>
          <cell r="AZ531">
            <v>1</v>
          </cell>
        </row>
        <row r="532">
          <cell r="C532" t="str">
            <v>Old Colony Y/Brockton/917R Montello 5</v>
          </cell>
          <cell r="D532" t="str">
            <v>Plymouth Area Office</v>
          </cell>
          <cell r="E532">
            <v>0.22580645161290322</v>
          </cell>
          <cell r="F532">
            <v>1.032258064516129</v>
          </cell>
          <cell r="G532">
            <v>1</v>
          </cell>
          <cell r="H532">
            <v>1.8387096774193548</v>
          </cell>
          <cell r="I532">
            <v>1.9</v>
          </cell>
          <cell r="J532">
            <v>0.45161290322580644</v>
          </cell>
          <cell r="N532">
            <v>0.33333333333333331</v>
          </cell>
          <cell r="T532">
            <v>0.32258064516129031</v>
          </cell>
          <cell r="AB532">
            <v>0.93333333333333335</v>
          </cell>
          <cell r="AC532">
            <v>9.6774193548387094E-2</v>
          </cell>
          <cell r="AD532">
            <v>0.16129032258064516</v>
          </cell>
          <cell r="AG532">
            <v>0.8</v>
          </cell>
          <cell r="AH532">
            <v>0.25806451612903225</v>
          </cell>
          <cell r="AJ532">
            <v>0.4642857142857143</v>
          </cell>
          <cell r="AK532">
            <v>0.61290322580645162</v>
          </cell>
          <cell r="AL532">
            <v>3.3333333333333333E-2</v>
          </cell>
          <cell r="AM532">
            <v>0.35483870967741937</v>
          </cell>
          <cell r="AN532">
            <v>0.1</v>
          </cell>
          <cell r="AO532">
            <v>1</v>
          </cell>
          <cell r="AP532">
            <v>0.35483870967741937</v>
          </cell>
          <cell r="AR532">
            <v>0.87096774193548387</v>
          </cell>
          <cell r="AS532">
            <v>0.76666666666666672</v>
          </cell>
          <cell r="AU532">
            <v>0.77419354838709675</v>
          </cell>
          <cell r="AV532">
            <v>1</v>
          </cell>
          <cell r="AW532">
            <v>1</v>
          </cell>
          <cell r="AX532">
            <v>1</v>
          </cell>
          <cell r="AY532">
            <v>0.58064516129032251</v>
          </cell>
          <cell r="AZ532">
            <v>0.76666666666666672</v>
          </cell>
        </row>
        <row r="533">
          <cell r="C533" t="str">
            <v>Old Colony Y/Brockton/917R Montello 6</v>
          </cell>
          <cell r="D533" t="str">
            <v>Solutions for Living (PAS SE)</v>
          </cell>
          <cell r="AK533">
            <v>0.93548387096774188</v>
          </cell>
          <cell r="AL533">
            <v>1</v>
          </cell>
          <cell r="AM533">
            <v>1</v>
          </cell>
          <cell r="AN533">
            <v>0.7</v>
          </cell>
        </row>
        <row r="534">
          <cell r="C534" t="str">
            <v>Old Colony Y/Brockton/917R Montello 7</v>
          </cell>
          <cell r="D534" t="str">
            <v>Taunton/Attleboro Area Office</v>
          </cell>
          <cell r="L534">
            <v>0.39285714285714285</v>
          </cell>
          <cell r="S534">
            <v>0.1</v>
          </cell>
          <cell r="T534">
            <v>0.32258064516129031</v>
          </cell>
          <cell r="V534">
            <v>0.61290322580645162</v>
          </cell>
          <cell r="W534">
            <v>0.87096774193548387</v>
          </cell>
          <cell r="X534">
            <v>0.17241379310344829</v>
          </cell>
          <cell r="Y534">
            <v>0.29032258064516125</v>
          </cell>
          <cell r="Z534">
            <v>0.3</v>
          </cell>
          <cell r="AI534">
            <v>0.16129032258064516</v>
          </cell>
          <cell r="AJ534">
            <v>0.21428571428571427</v>
          </cell>
          <cell r="AO534">
            <v>0.38709677419354838</v>
          </cell>
          <cell r="AP534">
            <v>0.967741935483871</v>
          </cell>
          <cell r="AQ534">
            <v>1.1333333333333333</v>
          </cell>
          <cell r="AR534">
            <v>0.5161290322580645</v>
          </cell>
          <cell r="AS534">
            <v>0.7</v>
          </cell>
          <cell r="AT534">
            <v>0.74193548387096775</v>
          </cell>
          <cell r="AU534">
            <v>0.64516129032258063</v>
          </cell>
          <cell r="AV534">
            <v>0.39285714285714285</v>
          </cell>
        </row>
        <row r="535">
          <cell r="C535" t="str">
            <v>Old Colony Y/Fall River/199 N. Main 1</v>
          </cell>
          <cell r="D535" t="str">
            <v>Brockton Area Office</v>
          </cell>
          <cell r="Y535">
            <v>3.2258064516129031E-2</v>
          </cell>
          <cell r="AC535">
            <v>0.35483870967741937</v>
          </cell>
        </row>
        <row r="536">
          <cell r="C536" t="str">
            <v>Old Colony Y/Fall River/199 N. Main 2</v>
          </cell>
          <cell r="D536" t="str">
            <v>Fall River Area Office</v>
          </cell>
          <cell r="I536">
            <v>0.7</v>
          </cell>
          <cell r="J536">
            <v>0.61290322580645162</v>
          </cell>
          <cell r="V536">
            <v>0.25806451612903225</v>
          </cell>
          <cell r="W536">
            <v>3.2258064516129031E-2</v>
          </cell>
          <cell r="X536">
            <v>3.4482758620689655E-2</v>
          </cell>
          <cell r="Y536">
            <v>0.16129032258064516</v>
          </cell>
          <cell r="Z536">
            <v>3.3333333333333333E-2</v>
          </cell>
        </row>
        <row r="537">
          <cell r="C537" t="str">
            <v>Old Colony Y/Fall River/199 N. Main 3</v>
          </cell>
          <cell r="D537" t="str">
            <v>New Bedford Area Office</v>
          </cell>
          <cell r="I537">
            <v>12.633333333333333</v>
          </cell>
          <cell r="J537">
            <v>10.806451612903228</v>
          </cell>
          <cell r="K537">
            <v>12.29032258064516</v>
          </cell>
          <cell r="L537">
            <v>12.821428571428573</v>
          </cell>
          <cell r="M537">
            <v>12.516129032258066</v>
          </cell>
          <cell r="N537">
            <v>12.9</v>
          </cell>
          <cell r="O537">
            <v>12.225806451612904</v>
          </cell>
          <cell r="P537">
            <v>14.033333333333333</v>
          </cell>
          <cell r="Q537">
            <v>12.35483870967742</v>
          </cell>
          <cell r="R537">
            <v>11.903225806451612</v>
          </cell>
          <cell r="S537">
            <v>13.533333333333331</v>
          </cell>
          <cell r="T537">
            <v>13.7741935483871</v>
          </cell>
          <cell r="U537">
            <v>12.833333333333334</v>
          </cell>
          <cell r="V537">
            <v>12.483870967741936</v>
          </cell>
          <cell r="W537">
            <v>13.096774193548386</v>
          </cell>
          <cell r="X537">
            <v>13.448275862068966</v>
          </cell>
          <cell r="Y537">
            <v>13.290322580645162</v>
          </cell>
          <cell r="Z537">
            <v>13.866666666666667</v>
          </cell>
          <cell r="AA537">
            <v>11.548387096774194</v>
          </cell>
          <cell r="AB537">
            <v>5.9</v>
          </cell>
          <cell r="AC537">
            <v>8.193548387096774</v>
          </cell>
          <cell r="AD537">
            <v>1.3225806451612903</v>
          </cell>
        </row>
        <row r="538">
          <cell r="C538" t="str">
            <v>Old Colony Y/Fall River/199 N. Main 4</v>
          </cell>
          <cell r="D538" t="str">
            <v>Plymouth Area Office</v>
          </cell>
          <cell r="I538">
            <v>6.6666666666666666E-2</v>
          </cell>
          <cell r="L538">
            <v>0.9642857142857143</v>
          </cell>
          <cell r="M538">
            <v>1</v>
          </cell>
          <cell r="N538">
            <v>1</v>
          </cell>
          <cell r="O538">
            <v>1</v>
          </cell>
        </row>
        <row r="539">
          <cell r="C539" t="str">
            <v>Old Colony Y/Fall River/199 N. Main 5</v>
          </cell>
          <cell r="D539" t="str">
            <v>Taunton/Attleboro Area Office</v>
          </cell>
          <cell r="Q539">
            <v>0.70967741935483875</v>
          </cell>
          <cell r="R539">
            <v>0.25806451612903225</v>
          </cell>
          <cell r="AD539">
            <v>0.25806451612903225</v>
          </cell>
        </row>
        <row r="540">
          <cell r="C540" t="str">
            <v>Old Colony Y/NewBedford/106 bullard 1</v>
          </cell>
          <cell r="D540" t="str">
            <v>Brockton Area Office</v>
          </cell>
          <cell r="AA540">
            <v>3.2258064516129031E-2</v>
          </cell>
          <cell r="AB540">
            <v>0.43333333333333335</v>
          </cell>
          <cell r="AC540">
            <v>1</v>
          </cell>
          <cell r="AD540">
            <v>1.193548387096774</v>
          </cell>
          <cell r="AE540">
            <v>1</v>
          </cell>
          <cell r="AF540">
            <v>0.41935483870967738</v>
          </cell>
          <cell r="AH540">
            <v>9.6774193548387094E-2</v>
          </cell>
          <cell r="AI540">
            <v>0.38709677419354838</v>
          </cell>
          <cell r="AK540">
            <v>9.6774193548387094E-2</v>
          </cell>
          <cell r="AM540">
            <v>3.2258064516129031E-2</v>
          </cell>
          <cell r="AO540">
            <v>0.29032258064516131</v>
          </cell>
          <cell r="AP540">
            <v>1</v>
          </cell>
          <cell r="AQ540">
            <v>1</v>
          </cell>
          <cell r="AR540">
            <v>1</v>
          </cell>
          <cell r="AS540">
            <v>3.3333333333333333E-2</v>
          </cell>
          <cell r="AY540">
            <v>0.45161290322580644</v>
          </cell>
          <cell r="AZ540">
            <v>1.0333333333333334</v>
          </cell>
        </row>
        <row r="541">
          <cell r="C541" t="str">
            <v>Old Colony Y/NewBedford/106 bullard 2</v>
          </cell>
          <cell r="D541" t="str">
            <v>Cape Cod Area Office</v>
          </cell>
          <cell r="AW541">
            <v>9.6774193548387094E-2</v>
          </cell>
          <cell r="AY541">
            <v>3.2258064516129031E-2</v>
          </cell>
        </row>
        <row r="542">
          <cell r="C542" t="str">
            <v>Old Colony Y/NewBedford/106 bullard 3</v>
          </cell>
          <cell r="D542" t="str">
            <v>Fall River Area Office</v>
          </cell>
          <cell r="AW542">
            <v>1</v>
          </cell>
          <cell r="AX542">
            <v>6.6666666666666666E-2</v>
          </cell>
        </row>
        <row r="543">
          <cell r="C543" t="str">
            <v>Old Colony Y/NewBedford/106 bullard 4</v>
          </cell>
          <cell r="D543" t="str">
            <v>New Bedford Area Office</v>
          </cell>
          <cell r="AA543">
            <v>1.935483870967742</v>
          </cell>
          <cell r="AB543">
            <v>7.3666666666666671</v>
          </cell>
          <cell r="AC543">
            <v>3.419354838709677</v>
          </cell>
          <cell r="AD543">
            <v>7.580645161290323</v>
          </cell>
          <cell r="AE543">
            <v>11.6</v>
          </cell>
          <cell r="AF543">
            <v>11.774193548387098</v>
          </cell>
          <cell r="AG543">
            <v>12.6</v>
          </cell>
          <cell r="AH543">
            <v>10.645161290322584</v>
          </cell>
          <cell r="AI543">
            <v>12.193548387096776</v>
          </cell>
          <cell r="AJ543">
            <v>12.642857142857144</v>
          </cell>
          <cell r="AK543">
            <v>12.483870967741936</v>
          </cell>
          <cell r="AL543">
            <v>13.333333333333334</v>
          </cell>
          <cell r="AM543">
            <v>13.645161290322578</v>
          </cell>
          <cell r="AN543">
            <v>14.866666666666665</v>
          </cell>
          <cell r="AO543">
            <v>13.064516129032258</v>
          </cell>
          <cell r="AP543">
            <v>12.322580645161292</v>
          </cell>
          <cell r="AQ543">
            <v>11.6</v>
          </cell>
          <cell r="AR543">
            <v>12.290322580645158</v>
          </cell>
          <cell r="AS543">
            <v>11.533333333333337</v>
          </cell>
          <cell r="AT543">
            <v>11.161290322580646</v>
          </cell>
          <cell r="AU543">
            <v>12.483870967741936</v>
          </cell>
          <cell r="AV543">
            <v>12.892857142857144</v>
          </cell>
          <cell r="AW543">
            <v>11</v>
          </cell>
          <cell r="AX543">
            <v>12.466666666666665</v>
          </cell>
          <cell r="AY543">
            <v>11.161290322580644</v>
          </cell>
          <cell r="AZ543">
            <v>8.6999999999999993</v>
          </cell>
        </row>
        <row r="544">
          <cell r="C544" t="str">
            <v>Old Colony Y/NewBedford/106 bullard 5</v>
          </cell>
          <cell r="D544" t="str">
            <v>Park St. Area Office</v>
          </cell>
          <cell r="AS544">
            <v>0.5</v>
          </cell>
        </row>
        <row r="545">
          <cell r="C545" t="str">
            <v>Old Colony Y/NewBedford/106 bullard 6</v>
          </cell>
          <cell r="D545" t="str">
            <v>Plymouth Area Office</v>
          </cell>
          <cell r="AL545">
            <v>3.3333333333333333E-2</v>
          </cell>
          <cell r="AU545">
            <v>0.25806451612903225</v>
          </cell>
          <cell r="AW545">
            <v>0.32258064516129031</v>
          </cell>
          <cell r="AY545">
            <v>0.83870967741935487</v>
          </cell>
          <cell r="AZ545">
            <v>1</v>
          </cell>
        </row>
        <row r="546">
          <cell r="C546" t="str">
            <v>Old Colony Y/NewBedford/106 bullard 7</v>
          </cell>
          <cell r="D546" t="str">
            <v>Solutions for Living (PAS SE)</v>
          </cell>
          <cell r="AW546">
            <v>0.64516129032258063</v>
          </cell>
          <cell r="AX546">
            <v>1</v>
          </cell>
          <cell r="AY546">
            <v>0.74193548387096775</v>
          </cell>
        </row>
        <row r="547">
          <cell r="C547" t="str">
            <v>Old Colony Y/NewBedford/106 bullard 8</v>
          </cell>
          <cell r="D547" t="str">
            <v>Taunton/Attleboro Area Office</v>
          </cell>
          <cell r="AI547">
            <v>3.2258064516129031E-2</v>
          </cell>
          <cell r="AQ547">
            <v>0.7</v>
          </cell>
          <cell r="AY547">
            <v>0.22580645161290322</v>
          </cell>
          <cell r="AZ547">
            <v>0.76666666666666672</v>
          </cell>
        </row>
        <row r="548">
          <cell r="C548" t="str">
            <v>RFK / Lancaster / 220 Old Common 1</v>
          </cell>
          <cell r="D548" t="str">
            <v>Cape Cod Area Office</v>
          </cell>
          <cell r="Q548">
            <v>1.967741935483871</v>
          </cell>
          <cell r="R548">
            <v>0.54838709677419351</v>
          </cell>
        </row>
        <row r="549">
          <cell r="C549" t="str">
            <v>RFK / Lancaster / 220 Old Common 2</v>
          </cell>
          <cell r="D549" t="str">
            <v>North Central Area Office</v>
          </cell>
          <cell r="F549">
            <v>0.87096774193548376</v>
          </cell>
          <cell r="G549">
            <v>4</v>
          </cell>
          <cell r="H549">
            <v>3.967741935483871</v>
          </cell>
          <cell r="I549">
            <v>3.8</v>
          </cell>
          <cell r="J549">
            <v>4.5483870967741931</v>
          </cell>
          <cell r="K549">
            <v>5.032258064516129</v>
          </cell>
          <cell r="L549">
            <v>5.8928571428571432</v>
          </cell>
          <cell r="M549">
            <v>4.225806451612903</v>
          </cell>
          <cell r="N549">
            <v>4.5333333333333332</v>
          </cell>
          <cell r="O549">
            <v>5.7096774193548381</v>
          </cell>
          <cell r="P549">
            <v>4.9000000000000004</v>
          </cell>
          <cell r="Q549">
            <v>4.064516129032258</v>
          </cell>
          <cell r="R549">
            <v>4.9677419354838719</v>
          </cell>
          <cell r="S549">
            <v>4.3</v>
          </cell>
          <cell r="T549">
            <v>3.903225806451613</v>
          </cell>
          <cell r="U549">
            <v>5.4666666666666668</v>
          </cell>
          <cell r="V549">
            <v>4.967741935483871</v>
          </cell>
          <cell r="W549">
            <v>4.9354838709677411</v>
          </cell>
          <cell r="X549">
            <v>5</v>
          </cell>
          <cell r="Y549">
            <v>4.967741935483871</v>
          </cell>
          <cell r="Z549">
            <v>4.9666666666666668</v>
          </cell>
          <cell r="AA549">
            <v>5</v>
          </cell>
          <cell r="AB549">
            <v>4.9666666666666668</v>
          </cell>
          <cell r="AC549">
            <v>5</v>
          </cell>
          <cell r="AD549">
            <v>5.1612903225806441</v>
          </cell>
          <cell r="AE549">
            <v>4.7333333333333334</v>
          </cell>
          <cell r="AF549">
            <v>5.161290322580645</v>
          </cell>
          <cell r="AG549">
            <v>3.8666666666666667</v>
          </cell>
          <cell r="AH549">
            <v>3.5483870967741931</v>
          </cell>
          <cell r="AI549">
            <v>4.32258064516129</v>
          </cell>
          <cell r="AJ549">
            <v>3.6071428571428572</v>
          </cell>
          <cell r="AK549">
            <v>5</v>
          </cell>
          <cell r="AL549">
            <v>6.5</v>
          </cell>
          <cell r="AM549">
            <v>5.741935483870968</v>
          </cell>
          <cell r="AN549">
            <v>4.4333333333333336</v>
          </cell>
          <cell r="AO549">
            <v>4.774193548387097</v>
          </cell>
          <cell r="AP549">
            <v>4.1612903225806459</v>
          </cell>
          <cell r="AQ549">
            <v>4.1333333333333329</v>
          </cell>
          <cell r="AR549">
            <v>4.5161290322580641</v>
          </cell>
          <cell r="AS549">
            <v>4.2</v>
          </cell>
          <cell r="AT549">
            <v>4.064516129032258</v>
          </cell>
          <cell r="AU549">
            <v>3.967741935483871</v>
          </cell>
          <cell r="AV549">
            <v>3.8928571428571432</v>
          </cell>
          <cell r="AW549">
            <v>4</v>
          </cell>
          <cell r="AX549">
            <v>4.5</v>
          </cell>
          <cell r="AY549">
            <v>4.806451612903226</v>
          </cell>
          <cell r="AZ549">
            <v>5</v>
          </cell>
        </row>
        <row r="550">
          <cell r="C550" t="str">
            <v>RFK / Lancaster / 220 Old Common 3</v>
          </cell>
          <cell r="D550" t="str">
            <v>South Central Area Office</v>
          </cell>
          <cell r="F550">
            <v>0.38709677419354838</v>
          </cell>
          <cell r="G550">
            <v>1</v>
          </cell>
          <cell r="H550">
            <v>1</v>
          </cell>
          <cell r="I550">
            <v>0.7</v>
          </cell>
          <cell r="J550">
            <v>1</v>
          </cell>
          <cell r="K550">
            <v>0.87096774193548376</v>
          </cell>
          <cell r="L550">
            <v>1.8214285714285714</v>
          </cell>
          <cell r="M550">
            <v>2</v>
          </cell>
          <cell r="N550">
            <v>1.7666666666666666</v>
          </cell>
          <cell r="O550">
            <v>1.7419354838709677</v>
          </cell>
          <cell r="P550">
            <v>2.9666666666666668</v>
          </cell>
          <cell r="Q550">
            <v>3.096774193548387</v>
          </cell>
          <cell r="R550">
            <v>2.7096774193548385</v>
          </cell>
          <cell r="S550">
            <v>2.8333333333333335</v>
          </cell>
          <cell r="T550">
            <v>2.5161290322580645</v>
          </cell>
          <cell r="U550">
            <v>3</v>
          </cell>
          <cell r="V550">
            <v>3.903225806451613</v>
          </cell>
          <cell r="W550">
            <v>3.870967741935484</v>
          </cell>
          <cell r="X550">
            <v>3.4137931034482758</v>
          </cell>
          <cell r="Y550">
            <v>4</v>
          </cell>
          <cell r="Z550">
            <v>3.9</v>
          </cell>
          <cell r="AA550">
            <v>3.967741935483871</v>
          </cell>
          <cell r="AB550">
            <v>4</v>
          </cell>
          <cell r="AC550">
            <v>4.7096774193548381</v>
          </cell>
          <cell r="AD550">
            <v>4.67741935483871</v>
          </cell>
          <cell r="AE550">
            <v>5</v>
          </cell>
          <cell r="AF550">
            <v>4.290322580645161</v>
          </cell>
          <cell r="AG550">
            <v>3.9333333333333336</v>
          </cell>
          <cell r="AH550">
            <v>4.67741935483871</v>
          </cell>
          <cell r="AI550">
            <v>4</v>
          </cell>
          <cell r="AJ550">
            <v>3.8928571428571428</v>
          </cell>
          <cell r="AK550">
            <v>3</v>
          </cell>
          <cell r="AL550">
            <v>3.7</v>
          </cell>
          <cell r="AM550">
            <v>4.290322580645161</v>
          </cell>
          <cell r="AN550">
            <v>4.5999999999999996</v>
          </cell>
          <cell r="AO550">
            <v>4</v>
          </cell>
          <cell r="AP550">
            <v>3.32258064516129</v>
          </cell>
          <cell r="AQ550">
            <v>1.4666666666666666</v>
          </cell>
          <cell r="AR550">
            <v>1.870967741935484</v>
          </cell>
          <cell r="AS550">
            <v>2.0333333333333332</v>
          </cell>
          <cell r="AT550">
            <v>2.032258064516129</v>
          </cell>
          <cell r="AU550">
            <v>2.4193548387096775</v>
          </cell>
          <cell r="AV550">
            <v>3</v>
          </cell>
          <cell r="AW550">
            <v>2.6129032258064515</v>
          </cell>
          <cell r="AX550">
            <v>2.9333333333333336</v>
          </cell>
          <cell r="AY550">
            <v>2</v>
          </cell>
          <cell r="AZ550">
            <v>2</v>
          </cell>
        </row>
        <row r="551">
          <cell r="C551" t="str">
            <v>RFK / Lancaster / 220 Old Common 4</v>
          </cell>
          <cell r="D551" t="str">
            <v>Worcester East Area Office</v>
          </cell>
          <cell r="F551">
            <v>2.67741935483871</v>
          </cell>
          <cell r="G551">
            <v>3</v>
          </cell>
          <cell r="H551">
            <v>3</v>
          </cell>
          <cell r="I551">
            <v>1.9</v>
          </cell>
          <cell r="J551">
            <v>2.032258064516129</v>
          </cell>
          <cell r="K551">
            <v>2</v>
          </cell>
          <cell r="L551">
            <v>2.0714285714285716</v>
          </cell>
          <cell r="M551">
            <v>2</v>
          </cell>
          <cell r="N551">
            <v>2.0333333333333332</v>
          </cell>
          <cell r="O551">
            <v>3.3548387096774195</v>
          </cell>
          <cell r="P551">
            <v>2.9666666666666668</v>
          </cell>
          <cell r="Q551">
            <v>2.741935483870968</v>
          </cell>
          <cell r="R551">
            <v>3.32258064516129</v>
          </cell>
          <cell r="S551">
            <v>3.333333333333333</v>
          </cell>
          <cell r="T551">
            <v>3.645161290322581</v>
          </cell>
          <cell r="U551">
            <v>2.6333333333333333</v>
          </cell>
          <cell r="V551">
            <v>3.935483870967742</v>
          </cell>
          <cell r="W551">
            <v>4</v>
          </cell>
          <cell r="X551">
            <v>4</v>
          </cell>
          <cell r="Y551">
            <v>3.1612903225806455</v>
          </cell>
          <cell r="Z551">
            <v>3.7</v>
          </cell>
          <cell r="AA551">
            <v>4</v>
          </cell>
          <cell r="AB551">
            <v>3.7</v>
          </cell>
          <cell r="AC551">
            <v>2.967741935483871</v>
          </cell>
          <cell r="AD551">
            <v>3.096774193548387</v>
          </cell>
          <cell r="AE551">
            <v>2.9</v>
          </cell>
          <cell r="AF551">
            <v>3</v>
          </cell>
          <cell r="AG551">
            <v>2.8</v>
          </cell>
          <cell r="AH551">
            <v>1.096774193548387</v>
          </cell>
          <cell r="AI551">
            <v>3.225806451612903</v>
          </cell>
          <cell r="AJ551">
            <v>3.4285714285714284</v>
          </cell>
          <cell r="AK551">
            <v>1.6451612903225805</v>
          </cell>
          <cell r="AL551">
            <v>1</v>
          </cell>
          <cell r="AM551">
            <v>1.6451612903225805</v>
          </cell>
          <cell r="AN551">
            <v>3</v>
          </cell>
          <cell r="AO551">
            <v>3</v>
          </cell>
          <cell r="AP551">
            <v>3</v>
          </cell>
          <cell r="AQ551">
            <v>2.7333333333333338</v>
          </cell>
          <cell r="AR551">
            <v>3.838709677419355</v>
          </cell>
          <cell r="AS551">
            <v>3.1</v>
          </cell>
          <cell r="AT551">
            <v>2.7096774193548385</v>
          </cell>
          <cell r="AU551">
            <v>3</v>
          </cell>
          <cell r="AV551">
            <v>2.9642857142857144</v>
          </cell>
          <cell r="AW551">
            <v>3</v>
          </cell>
          <cell r="AX551">
            <v>3</v>
          </cell>
          <cell r="AY551">
            <v>3.32258064516129</v>
          </cell>
          <cell r="AZ551">
            <v>3.2</v>
          </cell>
        </row>
        <row r="552">
          <cell r="C552" t="str">
            <v>RFK / Lancaster / 220 Old Common 5</v>
          </cell>
          <cell r="D552" t="str">
            <v>Worcester West Area Office</v>
          </cell>
          <cell r="F552">
            <v>1.129032258064516</v>
          </cell>
          <cell r="G552">
            <v>2</v>
          </cell>
          <cell r="H552">
            <v>2</v>
          </cell>
          <cell r="I552">
            <v>3</v>
          </cell>
          <cell r="J552">
            <v>1.6774193548387095</v>
          </cell>
          <cell r="K552">
            <v>2</v>
          </cell>
          <cell r="L552">
            <v>2</v>
          </cell>
          <cell r="M552">
            <v>1.967741935483871</v>
          </cell>
          <cell r="N552">
            <v>3.1</v>
          </cell>
          <cell r="O552">
            <v>2.709677419354839</v>
          </cell>
          <cell r="P552">
            <v>2.8</v>
          </cell>
          <cell r="Q552">
            <v>2</v>
          </cell>
          <cell r="R552">
            <v>0.967741935483871</v>
          </cell>
          <cell r="S552">
            <v>1.1333333333333333</v>
          </cell>
          <cell r="T552">
            <v>2</v>
          </cell>
          <cell r="U552">
            <v>2</v>
          </cell>
          <cell r="V552">
            <v>2</v>
          </cell>
          <cell r="W552">
            <v>1.2903225806451613</v>
          </cell>
          <cell r="X552">
            <v>2</v>
          </cell>
          <cell r="Y552">
            <v>2</v>
          </cell>
          <cell r="Z552">
            <v>1.9</v>
          </cell>
          <cell r="AA552">
            <v>1.7419354838709677</v>
          </cell>
          <cell r="AB552">
            <v>2</v>
          </cell>
          <cell r="AC552">
            <v>2</v>
          </cell>
          <cell r="AD552">
            <v>1</v>
          </cell>
          <cell r="AE552">
            <v>1</v>
          </cell>
          <cell r="AF552">
            <v>0.93548387096774188</v>
          </cell>
          <cell r="AG552">
            <v>0.83333333333333337</v>
          </cell>
          <cell r="AH552">
            <v>1</v>
          </cell>
          <cell r="AI552">
            <v>1.967741935483871</v>
          </cell>
          <cell r="AJ552">
            <v>1.7857142857142856</v>
          </cell>
          <cell r="AK552">
            <v>1</v>
          </cell>
          <cell r="AL552">
            <v>1.1000000000000001</v>
          </cell>
          <cell r="AM552">
            <v>1.3870967741935485</v>
          </cell>
          <cell r="AN552">
            <v>1.9666666666666668</v>
          </cell>
          <cell r="AO552">
            <v>1.8064516129032258</v>
          </cell>
          <cell r="AP552">
            <v>2</v>
          </cell>
          <cell r="AQ552">
            <v>2.1</v>
          </cell>
          <cell r="AR552">
            <v>2.1935483870967745</v>
          </cell>
          <cell r="AS552">
            <v>1.9666666666666666</v>
          </cell>
          <cell r="AT552">
            <v>1.967741935483871</v>
          </cell>
          <cell r="AU552">
            <v>1.3870967741935485</v>
          </cell>
          <cell r="AV552">
            <v>1.25</v>
          </cell>
          <cell r="AW552">
            <v>3.129032258064516</v>
          </cell>
          <cell r="AX552">
            <v>3.7333333333333334</v>
          </cell>
          <cell r="AY552">
            <v>3</v>
          </cell>
          <cell r="AZ552">
            <v>3</v>
          </cell>
        </row>
        <row r="553">
          <cell r="C553" t="str">
            <v>RFK / S.Yarmouth / 137 Run Pond 1</v>
          </cell>
          <cell r="D553" t="str">
            <v>Brockton Area Office</v>
          </cell>
          <cell r="AM553">
            <v>3.2258064516129031E-2</v>
          </cell>
        </row>
        <row r="554">
          <cell r="C554" t="str">
            <v>RFK / S.Yarmouth / 137 Run Pond 2</v>
          </cell>
          <cell r="D554" t="str">
            <v>Cape Cod Area Office</v>
          </cell>
          <cell r="E554">
            <v>9</v>
          </cell>
          <cell r="F554">
            <v>9.8387096774193541</v>
          </cell>
          <cell r="G554">
            <v>8.6333333333333329</v>
          </cell>
          <cell r="H554">
            <v>8.4516129032258043</v>
          </cell>
          <cell r="I554">
            <v>9.6666666666666679</v>
          </cell>
          <cell r="J554">
            <v>9.3548387096774182</v>
          </cell>
          <cell r="K554">
            <v>7.1612903225806459</v>
          </cell>
          <cell r="L554">
            <v>8.4285714285714288</v>
          </cell>
          <cell r="M554">
            <v>9.806451612903226</v>
          </cell>
          <cell r="N554">
            <v>9.5666666666666664</v>
          </cell>
          <cell r="O554">
            <v>9.5806451612903238</v>
          </cell>
          <cell r="P554">
            <v>11.833333333333332</v>
          </cell>
          <cell r="Q554">
            <v>9.387096774193548</v>
          </cell>
          <cell r="R554">
            <v>9.5483870967741939</v>
          </cell>
          <cell r="S554">
            <v>10.266666666666666</v>
          </cell>
          <cell r="T554">
            <v>10.193548387096774</v>
          </cell>
          <cell r="U554">
            <v>11.666666666666666</v>
          </cell>
          <cell r="V554">
            <v>10.967741935483874</v>
          </cell>
          <cell r="W554">
            <v>11.516129032258064</v>
          </cell>
          <cell r="X554">
            <v>11.310344827586206</v>
          </cell>
          <cell r="Y554">
            <v>10.419354838709678</v>
          </cell>
          <cell r="Z554">
            <v>8.8666666666666654</v>
          </cell>
          <cell r="AA554">
            <v>11.709677419354838</v>
          </cell>
          <cell r="AB554">
            <v>11.833333333333332</v>
          </cell>
          <cell r="AC554">
            <v>11.774193548387096</v>
          </cell>
          <cell r="AD554">
            <v>11.032258064516128</v>
          </cell>
          <cell r="AE554">
            <v>11.7</v>
          </cell>
          <cell r="AF554">
            <v>11.580645161290322</v>
          </cell>
          <cell r="AG554">
            <v>11.666666666666666</v>
          </cell>
          <cell r="AH554">
            <v>11.67741935483871</v>
          </cell>
          <cell r="AI554">
            <v>11.258064516129034</v>
          </cell>
          <cell r="AJ554">
            <v>11.25</v>
          </cell>
          <cell r="AK554">
            <v>11.774193548387098</v>
          </cell>
          <cell r="AL554">
            <v>11.366666666666669</v>
          </cell>
          <cell r="AM554">
            <v>11.03225806451613</v>
          </cell>
          <cell r="AN554">
            <v>11.066666666666668</v>
          </cell>
          <cell r="AO554">
            <v>10.806451612903226</v>
          </cell>
          <cell r="AP554">
            <v>12</v>
          </cell>
          <cell r="AQ554">
            <v>11.266666666666667</v>
          </cell>
          <cell r="AR554">
            <v>11.806451612903226</v>
          </cell>
          <cell r="AS554">
            <v>11.966666666666667</v>
          </cell>
          <cell r="AT554">
            <v>11.161290322580644</v>
          </cell>
          <cell r="AU554">
            <v>11.161290322580644</v>
          </cell>
          <cell r="AV554">
            <v>11.357142857142858</v>
          </cell>
          <cell r="AW554">
            <v>11.838709677419354</v>
          </cell>
          <cell r="AX554">
            <v>11.633333333333333</v>
          </cell>
          <cell r="AY554">
            <v>11.096774193548386</v>
          </cell>
          <cell r="AZ554">
            <v>10.366666666666667</v>
          </cell>
        </row>
        <row r="555">
          <cell r="C555" t="str">
            <v>RFK / S.Yarmouth / 137 Run Pond 3</v>
          </cell>
          <cell r="D555" t="str">
            <v>Lynn Area Office</v>
          </cell>
          <cell r="AK555">
            <v>3.2258064516129031E-2</v>
          </cell>
        </row>
        <row r="556">
          <cell r="C556" t="str">
            <v>RFK / S.Yarmouth / 137 Run Pond 4</v>
          </cell>
          <cell r="D556" t="str">
            <v>New Bedford Area Office</v>
          </cell>
          <cell r="T556">
            <v>9.6774193548387094E-2</v>
          </cell>
          <cell r="Z556">
            <v>0.96666666666666656</v>
          </cell>
          <cell r="AA556">
            <v>9.6774193548387094E-2</v>
          </cell>
          <cell r="AX556">
            <v>0.1</v>
          </cell>
        </row>
        <row r="557">
          <cell r="C557" t="str">
            <v>RFK / S.Yarmouth / 137 Run Pond 5</v>
          </cell>
          <cell r="D557" t="str">
            <v>Plymouth Area Office</v>
          </cell>
          <cell r="E557">
            <v>0.61290322580645162</v>
          </cell>
          <cell r="F557">
            <v>1.7741935483870968</v>
          </cell>
          <cell r="G557">
            <v>1.8333333333333333</v>
          </cell>
          <cell r="H557">
            <v>2</v>
          </cell>
          <cell r="I557">
            <v>1.8666666666666665</v>
          </cell>
          <cell r="J557">
            <v>1.967741935483871</v>
          </cell>
          <cell r="K557">
            <v>2.032258064516129</v>
          </cell>
          <cell r="L557">
            <v>1.9642857142857144</v>
          </cell>
          <cell r="M557">
            <v>1.967741935483871</v>
          </cell>
          <cell r="N557">
            <v>2</v>
          </cell>
          <cell r="O557">
            <v>1.8064516129032258</v>
          </cell>
          <cell r="AO557">
            <v>0.19354838709677419</v>
          </cell>
        </row>
        <row r="558">
          <cell r="C558" t="str">
            <v>RFK / S.Yarmouth / 137 Run Pond 6</v>
          </cell>
          <cell r="D558" t="str">
            <v>Taunton/Attleboro Area Office</v>
          </cell>
          <cell r="AM558">
            <v>9.6774193548387094E-2</v>
          </cell>
        </row>
        <row r="559">
          <cell r="C559" t="str">
            <v>SPIN / Lynn / 50 Newhall Street 1</v>
          </cell>
          <cell r="D559" t="str">
            <v>Arlington Area Office</v>
          </cell>
          <cell r="U559">
            <v>3.3333333333333333E-2</v>
          </cell>
        </row>
        <row r="560">
          <cell r="C560" t="str">
            <v>SPIN / Lynn / 50 Newhall Street 2</v>
          </cell>
          <cell r="D560" t="str">
            <v>Cambridge Fam &amp; Child Srvcs (Adop)</v>
          </cell>
          <cell r="AJ560">
            <v>0.35714285714285715</v>
          </cell>
          <cell r="AK560">
            <v>0.54838709677419351</v>
          </cell>
        </row>
        <row r="561">
          <cell r="C561" t="str">
            <v>SPIN / Lynn / 50 Newhall Street 3</v>
          </cell>
          <cell r="D561" t="str">
            <v>Cape Ann Area Office</v>
          </cell>
          <cell r="M561">
            <v>9.6774193548387094E-2</v>
          </cell>
          <cell r="O561">
            <v>0.16129032258064516</v>
          </cell>
          <cell r="Q561">
            <v>0.967741935483871</v>
          </cell>
          <cell r="R561">
            <v>0.19354838709677419</v>
          </cell>
          <cell r="U561">
            <v>0.1</v>
          </cell>
          <cell r="V561">
            <v>1.032258064516129</v>
          </cell>
          <cell r="W561">
            <v>3.2258064516129031E-2</v>
          </cell>
          <cell r="X561">
            <v>0.17241379310344829</v>
          </cell>
          <cell r="Y561">
            <v>0.32258064516129031</v>
          </cell>
          <cell r="Z561">
            <v>0.1</v>
          </cell>
          <cell r="AD561">
            <v>0.16129032258064516</v>
          </cell>
          <cell r="AE561">
            <v>0.73333333333333328</v>
          </cell>
          <cell r="AJ561">
            <v>1.3928571428571428</v>
          </cell>
          <cell r="AK561">
            <v>0.93548387096774188</v>
          </cell>
          <cell r="AL561">
            <v>6.6666666666666666E-2</v>
          </cell>
          <cell r="AM561">
            <v>0.67741935483870963</v>
          </cell>
          <cell r="AO561">
            <v>0.58064516129032262</v>
          </cell>
          <cell r="AP561">
            <v>1</v>
          </cell>
          <cell r="AQ561">
            <v>1</v>
          </cell>
          <cell r="AR561">
            <v>0.12903225806451613</v>
          </cell>
          <cell r="AS561">
            <v>0.8666666666666667</v>
          </cell>
          <cell r="AT561">
            <v>0.64516129032258063</v>
          </cell>
          <cell r="AV561">
            <v>0.75</v>
          </cell>
          <cell r="AW561">
            <v>0.93548387096774188</v>
          </cell>
          <cell r="AY561">
            <v>0.41935483870967738</v>
          </cell>
          <cell r="AZ561">
            <v>1.5</v>
          </cell>
        </row>
        <row r="562">
          <cell r="C562" t="str">
            <v>SPIN / Lynn / 50 Newhall Street 4</v>
          </cell>
          <cell r="D562" t="str">
            <v>Coastal Area Office</v>
          </cell>
          <cell r="Z562">
            <v>0.2</v>
          </cell>
        </row>
        <row r="563">
          <cell r="C563" t="str">
            <v>SPIN / Lynn / 50 Newhall Street 5</v>
          </cell>
          <cell r="D563" t="str">
            <v>Harbor Area Office</v>
          </cell>
          <cell r="AF563">
            <v>0.19354838709677419</v>
          </cell>
        </row>
        <row r="564">
          <cell r="C564" t="str">
            <v>SPIN / Lynn / 50 Newhall Street 6</v>
          </cell>
          <cell r="D564" t="str">
            <v>Haverhill Area Office</v>
          </cell>
          <cell r="M564">
            <v>6.4516129032258063E-2</v>
          </cell>
          <cell r="N564">
            <v>0.3</v>
          </cell>
          <cell r="O564">
            <v>0.16129032258064516</v>
          </cell>
          <cell r="T564">
            <v>1</v>
          </cell>
          <cell r="U564">
            <v>3.3333333333333333E-2</v>
          </cell>
          <cell r="AB564">
            <v>0.6</v>
          </cell>
          <cell r="AC564">
            <v>0.4838709677419355</v>
          </cell>
          <cell r="AF564">
            <v>0.29032258064516131</v>
          </cell>
          <cell r="AM564">
            <v>0.16129032258064516</v>
          </cell>
          <cell r="AN564">
            <v>6.6666666666666666E-2</v>
          </cell>
          <cell r="AV564">
            <v>0.42857142857142855</v>
          </cell>
          <cell r="AW564">
            <v>0.67741935483870974</v>
          </cell>
        </row>
        <row r="565">
          <cell r="C565" t="str">
            <v>SPIN / Lynn / 50 Newhall Street 7</v>
          </cell>
          <cell r="D565" t="str">
            <v>Lawrence Area Office</v>
          </cell>
          <cell r="N565">
            <v>3.3333333333333333E-2</v>
          </cell>
          <cell r="AO565">
            <v>0.16129032258064516</v>
          </cell>
          <cell r="AP565">
            <v>0.38709677419354838</v>
          </cell>
        </row>
        <row r="566">
          <cell r="C566" t="str">
            <v>SPIN / Lynn / 50 Newhall Street 8</v>
          </cell>
          <cell r="D566" t="str">
            <v>Lowell Area Office</v>
          </cell>
          <cell r="O566">
            <v>9.6774193548387094E-2</v>
          </cell>
          <cell r="P566">
            <v>0.8666666666666667</v>
          </cell>
          <cell r="Q566">
            <v>0.12903225806451613</v>
          </cell>
          <cell r="Z566">
            <v>0.26666666666666666</v>
          </cell>
          <cell r="AA566">
            <v>0.12903225806451613</v>
          </cell>
          <cell r="AF566">
            <v>3.2258064516129031E-2</v>
          </cell>
          <cell r="AG566">
            <v>0.1</v>
          </cell>
          <cell r="AH566">
            <v>0.58064516129032251</v>
          </cell>
          <cell r="AM566">
            <v>6.4516129032258063E-2</v>
          </cell>
        </row>
        <row r="567">
          <cell r="C567" t="str">
            <v>SPIN / Lynn / 50 Newhall Street 9</v>
          </cell>
          <cell r="D567" t="str">
            <v>Lynn Area Office</v>
          </cell>
          <cell r="G567">
            <v>4.5</v>
          </cell>
          <cell r="H567">
            <v>10.064516129032256</v>
          </cell>
          <cell r="I567">
            <v>10.5</v>
          </cell>
          <cell r="J567">
            <v>8.2258064516129039</v>
          </cell>
          <cell r="K567">
            <v>5.354838709677419</v>
          </cell>
          <cell r="L567">
            <v>1.3214285714285712</v>
          </cell>
          <cell r="M567">
            <v>7.838709677419355</v>
          </cell>
          <cell r="N567">
            <v>10.1</v>
          </cell>
          <cell r="O567">
            <v>7.4516129032258061</v>
          </cell>
          <cell r="P567">
            <v>7.2666666666666675</v>
          </cell>
          <cell r="Q567">
            <v>8.9677419354838719</v>
          </cell>
          <cell r="R567">
            <v>7.9354838709677411</v>
          </cell>
          <cell r="S567">
            <v>6.333333333333333</v>
          </cell>
          <cell r="T567">
            <v>8.2258064516129021</v>
          </cell>
          <cell r="U567">
            <v>8.8333333333333339</v>
          </cell>
          <cell r="V567">
            <v>6.967741935483871</v>
          </cell>
          <cell r="W567">
            <v>8.3548387096774199</v>
          </cell>
          <cell r="X567">
            <v>6.4137931034482767</v>
          </cell>
          <cell r="Y567">
            <v>8.870967741935484</v>
          </cell>
          <cell r="Z567">
            <v>8.8000000000000007</v>
          </cell>
          <cell r="AA567">
            <v>8.9032258064516103</v>
          </cell>
          <cell r="AB567">
            <v>9.466666666666665</v>
          </cell>
          <cell r="AC567">
            <v>9.7741935483870961</v>
          </cell>
          <cell r="AD567">
            <v>9.0322580645161299</v>
          </cell>
          <cell r="AE567">
            <v>7.3</v>
          </cell>
          <cell r="AF567">
            <v>8.4516129032258061</v>
          </cell>
          <cell r="AG567">
            <v>9.6999999999999993</v>
          </cell>
          <cell r="AH567">
            <v>9.0967741935483879</v>
          </cell>
          <cell r="AI567">
            <v>9.4516129032258043</v>
          </cell>
          <cell r="AJ567">
            <v>5</v>
          </cell>
          <cell r="AK567">
            <v>6.129032258064516</v>
          </cell>
          <cell r="AL567">
            <v>9.4666666666666668</v>
          </cell>
          <cell r="AM567">
            <v>7.6774193548387073</v>
          </cell>
          <cell r="AN567">
            <v>11.366666666666667</v>
          </cell>
          <cell r="AO567">
            <v>7.645161290322581</v>
          </cell>
          <cell r="AP567">
            <v>6.419354838709677</v>
          </cell>
          <cell r="AQ567">
            <v>4.9666666666666677</v>
          </cell>
          <cell r="AR567">
            <v>7.3870967741935472</v>
          </cell>
          <cell r="AS567">
            <v>10.199999999999999</v>
          </cell>
          <cell r="AT567">
            <v>9.064516129032258</v>
          </cell>
          <cell r="AU567">
            <v>8.5483870967741939</v>
          </cell>
          <cell r="AV567">
            <v>8.1071428571428577</v>
          </cell>
          <cell r="AW567">
            <v>6.7419354838709662</v>
          </cell>
          <cell r="AX567">
            <v>10.5</v>
          </cell>
          <cell r="AY567">
            <v>8.806451612903226</v>
          </cell>
          <cell r="AZ567">
            <v>8.3666666666666671</v>
          </cell>
        </row>
        <row r="568">
          <cell r="C568" t="str">
            <v>SPIN / Lynn / 50 Newhall Street 10</v>
          </cell>
          <cell r="D568" t="str">
            <v>Malden Area Office</v>
          </cell>
          <cell r="P568">
            <v>0.1</v>
          </cell>
          <cell r="W568">
            <v>0.58064516129032251</v>
          </cell>
          <cell r="Z568">
            <v>0.2</v>
          </cell>
          <cell r="AB568">
            <v>0.43333333333333329</v>
          </cell>
          <cell r="AC568">
            <v>0.967741935483871</v>
          </cell>
          <cell r="AJ568">
            <v>0.35714285714285715</v>
          </cell>
          <cell r="AK568">
            <v>1</v>
          </cell>
          <cell r="AL568">
            <v>6.6666666666666666E-2</v>
          </cell>
          <cell r="AO568">
            <v>0.12903225806451613</v>
          </cell>
          <cell r="AP568">
            <v>0.77419354838709675</v>
          </cell>
          <cell r="AZ568">
            <v>0.23333333333333334</v>
          </cell>
        </row>
        <row r="569">
          <cell r="C569" t="str">
            <v>SPIN / Lynn / 50 Newhall Street 11</v>
          </cell>
          <cell r="D569" t="str">
            <v>(blank)</v>
          </cell>
          <cell r="AJ569">
            <v>0.3214285714285714</v>
          </cell>
          <cell r="AK569">
            <v>1</v>
          </cell>
        </row>
        <row r="570">
          <cell r="C570" t="str">
            <v>St Vincent's/FallRiver/2425Highland 1</v>
          </cell>
          <cell r="D570" t="str">
            <v>Brockton Area Office</v>
          </cell>
          <cell r="I570">
            <v>2</v>
          </cell>
          <cell r="J570">
            <v>1.2903225806451615</v>
          </cell>
          <cell r="L570">
            <v>0.14285714285714285</v>
          </cell>
          <cell r="S570">
            <v>0.9</v>
          </cell>
          <cell r="T570">
            <v>1</v>
          </cell>
          <cell r="U570">
            <v>1</v>
          </cell>
          <cell r="V570">
            <v>0.29032258064516131</v>
          </cell>
          <cell r="W570">
            <v>2.387096774193548</v>
          </cell>
          <cell r="X570">
            <v>2.7241379310344827</v>
          </cell>
          <cell r="Y570">
            <v>2</v>
          </cell>
          <cell r="Z570">
            <v>2.8</v>
          </cell>
          <cell r="AA570">
            <v>2.774193548387097</v>
          </cell>
          <cell r="AB570">
            <v>2.9333333333333331</v>
          </cell>
          <cell r="AC570">
            <v>2.193548387096774</v>
          </cell>
          <cell r="AD570">
            <v>2.129032258064516</v>
          </cell>
          <cell r="AE570">
            <v>1.9333333333333333</v>
          </cell>
          <cell r="AF570">
            <v>1.129032258064516</v>
          </cell>
          <cell r="AG570">
            <v>0.53333333333333333</v>
          </cell>
        </row>
        <row r="571">
          <cell r="C571" t="str">
            <v>St Vincent's/FallRiver/2425Highland 2</v>
          </cell>
          <cell r="D571" t="str">
            <v>Cape Cod Area Office</v>
          </cell>
          <cell r="I571">
            <v>0.93333333333333335</v>
          </cell>
          <cell r="J571">
            <v>1</v>
          </cell>
          <cell r="K571">
            <v>0.90322580645161288</v>
          </cell>
          <cell r="Y571">
            <v>0.93548387096774188</v>
          </cell>
          <cell r="Z571">
            <v>0.8</v>
          </cell>
          <cell r="AC571">
            <v>0.80645161290322576</v>
          </cell>
          <cell r="AD571">
            <v>1</v>
          </cell>
          <cell r="AE571">
            <v>1</v>
          </cell>
          <cell r="AF571">
            <v>0.16129032258064516</v>
          </cell>
          <cell r="AG571">
            <v>0.33333333333333331</v>
          </cell>
          <cell r="AH571">
            <v>1</v>
          </cell>
          <cell r="AI571">
            <v>0.25806451612903225</v>
          </cell>
          <cell r="AJ571">
            <v>0.2857142857142857</v>
          </cell>
          <cell r="AK571">
            <v>1.4193548387096775</v>
          </cell>
          <cell r="AL571">
            <v>1.9666666666666666</v>
          </cell>
          <cell r="AM571">
            <v>2.3548387096774195</v>
          </cell>
          <cell r="AN571">
            <v>1.2333333333333334</v>
          </cell>
          <cell r="AO571">
            <v>1</v>
          </cell>
          <cell r="AP571">
            <v>0.19354838709677419</v>
          </cell>
          <cell r="AQ571">
            <v>6.6666666666666666E-2</v>
          </cell>
          <cell r="AS571">
            <v>0.6333333333333333</v>
          </cell>
          <cell r="AT571">
            <v>1</v>
          </cell>
          <cell r="AU571">
            <v>1.838709677419355</v>
          </cell>
          <cell r="AV571">
            <v>2.5</v>
          </cell>
          <cell r="AW571">
            <v>2</v>
          </cell>
          <cell r="AX571">
            <v>0.6333333333333333</v>
          </cell>
          <cell r="AY571">
            <v>0.54838709677419351</v>
          </cell>
          <cell r="AZ571">
            <v>0.9</v>
          </cell>
        </row>
        <row r="572">
          <cell r="C572" t="str">
            <v>St Vincent's/FallRiver/2425Highland 3</v>
          </cell>
          <cell r="D572" t="str">
            <v>Coastal Area Office</v>
          </cell>
          <cell r="V572">
            <v>0.35483870967741937</v>
          </cell>
          <cell r="W572">
            <v>3.2258064516129031E-2</v>
          </cell>
        </row>
        <row r="573">
          <cell r="C573" t="str">
            <v>St Vincent's/FallRiver/2425Highland 4</v>
          </cell>
          <cell r="D573" t="str">
            <v>Fall River Area Office</v>
          </cell>
          <cell r="G573">
            <v>1.4333333333333331</v>
          </cell>
          <cell r="H573">
            <v>4.5483870967741939</v>
          </cell>
          <cell r="I573">
            <v>6</v>
          </cell>
          <cell r="J573">
            <v>5.4838709677419359</v>
          </cell>
          <cell r="K573">
            <v>5.3225806451612891</v>
          </cell>
          <cell r="L573">
            <v>6.2857142857142856</v>
          </cell>
          <cell r="M573">
            <v>6.935483870967742</v>
          </cell>
          <cell r="N573">
            <v>7.8</v>
          </cell>
          <cell r="O573">
            <v>6.32258064516129</v>
          </cell>
          <cell r="P573">
            <v>6.8333333333333339</v>
          </cell>
          <cell r="Q573">
            <v>5.645161290322581</v>
          </cell>
          <cell r="R573">
            <v>5.903225806451613</v>
          </cell>
          <cell r="S573">
            <v>5.5333333333333332</v>
          </cell>
          <cell r="T573">
            <v>6</v>
          </cell>
          <cell r="U573">
            <v>5.9333333333333336</v>
          </cell>
          <cell r="V573">
            <v>5.6451612903225801</v>
          </cell>
          <cell r="W573">
            <v>4.32258064516129</v>
          </cell>
          <cell r="X573">
            <v>5.4827586206896548</v>
          </cell>
          <cell r="Y573">
            <v>6</v>
          </cell>
          <cell r="Z573">
            <v>5.0333333333333332</v>
          </cell>
          <cell r="AA573">
            <v>4</v>
          </cell>
          <cell r="AB573">
            <v>4</v>
          </cell>
          <cell r="AC573">
            <v>3.3225806451612905</v>
          </cell>
          <cell r="AD573">
            <v>3.935483870967742</v>
          </cell>
          <cell r="AE573">
            <v>2.7333333333333334</v>
          </cell>
          <cell r="AF573">
            <v>3.8064516129032255</v>
          </cell>
          <cell r="AG573">
            <v>5.8</v>
          </cell>
          <cell r="AH573">
            <v>6.032258064516129</v>
          </cell>
          <cell r="AI573">
            <v>5.354838709677419</v>
          </cell>
          <cell r="AJ573">
            <v>7.1428571428571432</v>
          </cell>
          <cell r="AK573">
            <v>6.129032258064516</v>
          </cell>
          <cell r="AL573">
            <v>5</v>
          </cell>
          <cell r="AM573">
            <v>5.387096774193548</v>
          </cell>
          <cell r="AN573">
            <v>6.9333333333333336</v>
          </cell>
          <cell r="AO573">
            <v>7.6129032258064511</v>
          </cell>
          <cell r="AP573">
            <v>7.4838709677419359</v>
          </cell>
          <cell r="AQ573">
            <v>5.1333333333333337</v>
          </cell>
          <cell r="AR573">
            <v>3.5161290322580645</v>
          </cell>
          <cell r="AS573">
            <v>5.0999999999999996</v>
          </cell>
          <cell r="AT573">
            <v>5.5161290322580641</v>
          </cell>
          <cell r="AU573">
            <v>5.290322580645161</v>
          </cell>
          <cell r="AV573">
            <v>2.6071428571428572</v>
          </cell>
          <cell r="AW573">
            <v>5.0322580645161281</v>
          </cell>
          <cell r="AX573">
            <v>3.7666666666666666</v>
          </cell>
          <cell r="AY573">
            <v>4.5161290322580641</v>
          </cell>
          <cell r="AZ573">
            <v>5.9333333333333336</v>
          </cell>
        </row>
        <row r="574">
          <cell r="C574" t="str">
            <v>St Vincent's/FallRiver/2425Highland 5</v>
          </cell>
          <cell r="D574" t="str">
            <v>New Bedford Area Office</v>
          </cell>
          <cell r="AG574">
            <v>0.16666666666666666</v>
          </cell>
          <cell r="AH574">
            <v>1</v>
          </cell>
          <cell r="AI574">
            <v>0.87096774193548387</v>
          </cell>
          <cell r="AJ574">
            <v>0.5714285714285714</v>
          </cell>
          <cell r="AK574">
            <v>1.3870967741935485</v>
          </cell>
          <cell r="AL574">
            <v>2</v>
          </cell>
          <cell r="AM574">
            <v>0.83870967741935487</v>
          </cell>
          <cell r="AN574">
            <v>0.73333333333333328</v>
          </cell>
          <cell r="AS574">
            <v>0.33333333333333331</v>
          </cell>
          <cell r="AT574">
            <v>0.35483870967741937</v>
          </cell>
          <cell r="AU574">
            <v>1.096774193548387</v>
          </cell>
          <cell r="AV574">
            <v>0.64285714285714279</v>
          </cell>
          <cell r="AW574">
            <v>0.12903225806451613</v>
          </cell>
          <cell r="AX574">
            <v>1.4333333333333333</v>
          </cell>
          <cell r="AY574">
            <v>1.870967741935484</v>
          </cell>
          <cell r="AZ574">
            <v>0.1</v>
          </cell>
        </row>
        <row r="575">
          <cell r="C575" t="str">
            <v>St Vincent's/FallRiver/2425Highland 6</v>
          </cell>
          <cell r="D575" t="str">
            <v>New Bedford Child and Family (Adop)</v>
          </cell>
          <cell r="AC575">
            <v>1.5161290322580645</v>
          </cell>
          <cell r="AD575">
            <v>0.22580645161290322</v>
          </cell>
        </row>
        <row r="576">
          <cell r="C576" t="str">
            <v>St Vincent's/FallRiver/2425Highland 7</v>
          </cell>
          <cell r="D576" t="str">
            <v>Plymouth Area Office</v>
          </cell>
          <cell r="R576">
            <v>9.6774193548387094E-2</v>
          </cell>
          <cell r="S576">
            <v>1.3666666666666667</v>
          </cell>
          <cell r="T576">
            <v>2</v>
          </cell>
          <cell r="U576">
            <v>2</v>
          </cell>
          <cell r="V576">
            <v>0.77419354838709675</v>
          </cell>
          <cell r="AF576">
            <v>0.58064516129032262</v>
          </cell>
          <cell r="AG576">
            <v>0.6</v>
          </cell>
          <cell r="AH576">
            <v>0.41935483870967744</v>
          </cell>
          <cell r="AI576">
            <v>1</v>
          </cell>
          <cell r="AJ576">
            <v>0.10714285714285714</v>
          </cell>
          <cell r="AU576">
            <v>0.64516129032258063</v>
          </cell>
          <cell r="AV576">
            <v>0.75</v>
          </cell>
          <cell r="AW576">
            <v>3.2258064516129031E-2</v>
          </cell>
        </row>
        <row r="577">
          <cell r="C577" t="str">
            <v>St Vincent's/FallRiver/2425Highland 8</v>
          </cell>
          <cell r="D577" t="str">
            <v>Taunton/Attleboro Area Office</v>
          </cell>
          <cell r="O577">
            <v>0.87096774193548387</v>
          </cell>
          <cell r="Q577">
            <v>0.61290322580645162</v>
          </cell>
          <cell r="R577">
            <v>0.967741935483871</v>
          </cell>
          <cell r="AC577">
            <v>0.64516129032258063</v>
          </cell>
          <cell r="AD577">
            <v>1</v>
          </cell>
          <cell r="AE577">
            <v>1</v>
          </cell>
          <cell r="AF577">
            <v>0.83870967741935487</v>
          </cell>
          <cell r="AG577">
            <v>0.7</v>
          </cell>
          <cell r="AH577">
            <v>0.61290322580645162</v>
          </cell>
          <cell r="AR577">
            <v>0.12903225806451613</v>
          </cell>
          <cell r="AS577">
            <v>1.2666666666666666</v>
          </cell>
          <cell r="AT577">
            <v>1.4838709677419355</v>
          </cell>
          <cell r="AX577">
            <v>1.3</v>
          </cell>
          <cell r="AY577">
            <v>2</v>
          </cell>
          <cell r="AZ577">
            <v>2</v>
          </cell>
        </row>
        <row r="578">
          <cell r="C578" t="str">
            <v>St Vincent's/FallRiver/2425Highland 9</v>
          </cell>
          <cell r="D578" t="str">
            <v>(blank)</v>
          </cell>
          <cell r="Q578">
            <v>1</v>
          </cell>
          <cell r="R578">
            <v>0.967741935483871</v>
          </cell>
        </row>
        <row r="579">
          <cell r="C579" t="str">
            <v>TeamCoord / Bradford / 4 S. Kimball 1</v>
          </cell>
          <cell r="D579" t="str">
            <v>Cambridge Area Office</v>
          </cell>
          <cell r="T579">
            <v>3.2258064516129031E-2</v>
          </cell>
          <cell r="AY579">
            <v>6.4516129032258063E-2</v>
          </cell>
        </row>
        <row r="580">
          <cell r="C580" t="str">
            <v>TeamCoord / Bradford / 4 S. Kimball 2</v>
          </cell>
          <cell r="D580" t="str">
            <v>Cape Ann Area Office</v>
          </cell>
          <cell r="O580">
            <v>0.12903225806451613</v>
          </cell>
          <cell r="S580">
            <v>0.16666666666666666</v>
          </cell>
          <cell r="T580">
            <v>0.45161290322580644</v>
          </cell>
          <cell r="AE580">
            <v>0.43333333333333335</v>
          </cell>
          <cell r="AF580">
            <v>3.2258064516129031E-2</v>
          </cell>
        </row>
        <row r="581">
          <cell r="C581" t="str">
            <v>TeamCoord / Bradford / 4 S. Kimball 3</v>
          </cell>
          <cell r="D581" t="str">
            <v>Haverhill Area Office</v>
          </cell>
          <cell r="G581">
            <v>1.9333333333333331</v>
          </cell>
          <cell r="H581">
            <v>5.6129032258064511</v>
          </cell>
          <cell r="I581">
            <v>8.8666666666666671</v>
          </cell>
          <cell r="J581">
            <v>8.3548387096774199</v>
          </cell>
          <cell r="K581">
            <v>7.5161290322580658</v>
          </cell>
          <cell r="L581">
            <v>8.8928571428571441</v>
          </cell>
          <cell r="M581">
            <v>9.3548387096774182</v>
          </cell>
          <cell r="N581">
            <v>7.8333333333333339</v>
          </cell>
          <cell r="O581">
            <v>9.129032258064516</v>
          </cell>
          <cell r="P581">
            <v>7.9666666666666668</v>
          </cell>
          <cell r="Q581">
            <v>5.645161290322581</v>
          </cell>
          <cell r="R581">
            <v>5.064516129032258</v>
          </cell>
          <cell r="S581">
            <v>3.2666666666666666</v>
          </cell>
          <cell r="T581">
            <v>4.935483870967742</v>
          </cell>
          <cell r="U581">
            <v>5.5</v>
          </cell>
          <cell r="V581">
            <v>4.7096774193548381</v>
          </cell>
          <cell r="W581">
            <v>5.354838709677419</v>
          </cell>
          <cell r="X581">
            <v>5.4482758620689653</v>
          </cell>
          <cell r="Y581">
            <v>3.67741935483871</v>
          </cell>
          <cell r="Z581">
            <v>3.9333333333333327</v>
          </cell>
          <cell r="AA581">
            <v>4.064516129032258</v>
          </cell>
          <cell r="AB581">
            <v>2.6666666666666665</v>
          </cell>
          <cell r="AC581">
            <v>4.838709677419355</v>
          </cell>
          <cell r="AD581">
            <v>4.096774193548387</v>
          </cell>
          <cell r="AE581">
            <v>2.1666666666666665</v>
          </cell>
          <cell r="AF581">
            <v>4.4838709677419351</v>
          </cell>
          <cell r="AG581">
            <v>4.9666666666666668</v>
          </cell>
          <cell r="AH581">
            <v>4.064516129032258</v>
          </cell>
          <cell r="AI581">
            <v>5.5161290322580641</v>
          </cell>
          <cell r="AJ581">
            <v>4.1785714285714288</v>
          </cell>
          <cell r="AK581">
            <v>1.2580645161290323</v>
          </cell>
          <cell r="AL581">
            <v>2.4333333333333331</v>
          </cell>
          <cell r="AM581">
            <v>5.225806451612903</v>
          </cell>
          <cell r="AN581">
            <v>5.0333333333333332</v>
          </cell>
          <cell r="AO581">
            <v>2.225806451612903</v>
          </cell>
          <cell r="AP581">
            <v>1.5483870967741933</v>
          </cell>
          <cell r="AQ581">
            <v>2.8</v>
          </cell>
          <cell r="AR581">
            <v>3.741935483870968</v>
          </cell>
          <cell r="AS581">
            <v>2.2333333333333334</v>
          </cell>
          <cell r="AT581">
            <v>2.290322580645161</v>
          </cell>
          <cell r="AU581">
            <v>2.7419354838709675</v>
          </cell>
          <cell r="AV581">
            <v>2.6428571428571428</v>
          </cell>
          <cell r="AW581">
            <v>2.4838709677419355</v>
          </cell>
          <cell r="AX581">
            <v>4.0999999999999996</v>
          </cell>
          <cell r="AY581">
            <v>3.806451612903226</v>
          </cell>
          <cell r="AZ581">
            <v>2.666666666666667</v>
          </cell>
        </row>
        <row r="582">
          <cell r="C582" t="str">
            <v>TeamCoord / Bradford / 4 S. Kimball 4</v>
          </cell>
          <cell r="D582" t="str">
            <v>Lawrence Area Office</v>
          </cell>
          <cell r="I582">
            <v>3.3333333333333333E-2</v>
          </cell>
          <cell r="J582">
            <v>3.2258064516129031E-2</v>
          </cell>
          <cell r="M582">
            <v>6.4516129032258063E-2</v>
          </cell>
          <cell r="N582">
            <v>0.16666666666666669</v>
          </cell>
          <cell r="S582">
            <v>0.7</v>
          </cell>
          <cell r="AL582">
            <v>0.8</v>
          </cell>
          <cell r="AP582">
            <v>9.6774193548387094E-2</v>
          </cell>
          <cell r="AQ582">
            <v>0.96666666666666667</v>
          </cell>
          <cell r="AR582">
            <v>0.5161290322580645</v>
          </cell>
          <cell r="AT582">
            <v>0.70967741935483875</v>
          </cell>
          <cell r="AU582">
            <v>0.67741935483870963</v>
          </cell>
        </row>
        <row r="583">
          <cell r="C583" t="str">
            <v>TeamCoord / Bradford / 4 S. Kimball 5</v>
          </cell>
          <cell r="D583" t="str">
            <v>Lowell Area Office</v>
          </cell>
          <cell r="N583">
            <v>0.43333333333333335</v>
          </cell>
          <cell r="O583">
            <v>3.2258064516129031E-2</v>
          </cell>
          <cell r="AD583">
            <v>0.16129032258064516</v>
          </cell>
          <cell r="AE583">
            <v>0.2</v>
          </cell>
          <cell r="AF583">
            <v>0.58064516129032251</v>
          </cell>
          <cell r="AG583">
            <v>6.6666666666666666E-2</v>
          </cell>
          <cell r="AJ583">
            <v>0.4285714285714286</v>
          </cell>
          <cell r="AK583">
            <v>0.93548387096774188</v>
          </cell>
          <cell r="AL583">
            <v>0.46666666666666667</v>
          </cell>
          <cell r="AM583">
            <v>0.5161290322580645</v>
          </cell>
          <cell r="AN583">
            <v>0.26666666666666666</v>
          </cell>
          <cell r="AO583">
            <v>1.4516129032258065</v>
          </cell>
          <cell r="AP583">
            <v>0.80645161290322587</v>
          </cell>
          <cell r="AR583">
            <v>6.4516129032258063E-2</v>
          </cell>
          <cell r="AS583">
            <v>6.6666666666666666E-2</v>
          </cell>
          <cell r="AU583">
            <v>0.58064516129032262</v>
          </cell>
          <cell r="AV583">
            <v>0.64285714285714279</v>
          </cell>
          <cell r="AW583">
            <v>1</v>
          </cell>
          <cell r="AX583">
            <v>0.93333333333333335</v>
          </cell>
          <cell r="AY583">
            <v>1.870967741935484</v>
          </cell>
          <cell r="AZ583">
            <v>1.9</v>
          </cell>
        </row>
        <row r="584">
          <cell r="C584" t="str">
            <v>TeamCoord / Bradford / 4 S. Kimball 6</v>
          </cell>
          <cell r="D584" t="str">
            <v>Lynn Area Office</v>
          </cell>
          <cell r="K584">
            <v>0.93548387096774188</v>
          </cell>
          <cell r="N584">
            <v>0.73333333333333328</v>
          </cell>
          <cell r="O584">
            <v>0.19354838709677419</v>
          </cell>
          <cell r="P584">
            <v>1</v>
          </cell>
          <cell r="Q584">
            <v>0.16129032258064516</v>
          </cell>
          <cell r="AB584">
            <v>0.73333333333333328</v>
          </cell>
          <cell r="AC584">
            <v>0.4838709677419355</v>
          </cell>
          <cell r="AE584">
            <v>0.3</v>
          </cell>
          <cell r="AO584">
            <v>0.12903225806451613</v>
          </cell>
          <cell r="AP584">
            <v>0.74193548387096775</v>
          </cell>
          <cell r="AS584">
            <v>0.36666666666666664</v>
          </cell>
          <cell r="AT584">
            <v>0.35483870967741937</v>
          </cell>
          <cell r="AV584">
            <v>0.4642857142857143</v>
          </cell>
        </row>
        <row r="585">
          <cell r="C585" t="str">
            <v>TeamCoord / Bradford / 4 S. Kimball 7</v>
          </cell>
          <cell r="D585" t="str">
            <v>Solutions for Living (PAS NE)</v>
          </cell>
          <cell r="AV585">
            <v>0.25</v>
          </cell>
          <cell r="AW585">
            <v>1</v>
          </cell>
          <cell r="AX585">
            <v>0.2</v>
          </cell>
        </row>
        <row r="586">
          <cell r="C586" t="str">
            <v>TeamCoord / Haverhill / 20NewcombSt 1</v>
          </cell>
          <cell r="D586" t="str">
            <v>Cape Ann Area Office</v>
          </cell>
          <cell r="P586">
            <v>3.3333333333333333E-2</v>
          </cell>
          <cell r="AZ586">
            <v>3.3333333333333333E-2</v>
          </cell>
        </row>
        <row r="587">
          <cell r="C587" t="str">
            <v>TeamCoord / Haverhill / 20NewcombSt 2</v>
          </cell>
          <cell r="D587" t="str">
            <v>Haverhill Area Office</v>
          </cell>
          <cell r="G587">
            <v>3.3333333333333335</v>
          </cell>
          <cell r="H587">
            <v>4.258064516129032</v>
          </cell>
          <cell r="I587">
            <v>1.3</v>
          </cell>
          <cell r="O587">
            <v>1.161290322580645</v>
          </cell>
          <cell r="P587">
            <v>1.9333333333333331</v>
          </cell>
          <cell r="Q587">
            <v>5.4838709677419359</v>
          </cell>
          <cell r="R587">
            <v>1.2258064516129032</v>
          </cell>
          <cell r="S587">
            <v>2.8666666666666667</v>
          </cell>
          <cell r="T587">
            <v>3.290322580645161</v>
          </cell>
          <cell r="U587">
            <v>5.0666666666666673</v>
          </cell>
          <cell r="V587">
            <v>5.064516129032258</v>
          </cell>
          <cell r="W587">
            <v>5.0322580645161281</v>
          </cell>
          <cell r="X587">
            <v>5.931034482758621</v>
          </cell>
          <cell r="Y587">
            <v>4.419354838709677</v>
          </cell>
          <cell r="Z587">
            <v>5.5</v>
          </cell>
          <cell r="AA587">
            <v>5.1935483870967749</v>
          </cell>
          <cell r="AB587">
            <v>3.4666666666666663</v>
          </cell>
          <cell r="AC587">
            <v>2.32258064516129</v>
          </cell>
          <cell r="AD587">
            <v>2.903225806451613</v>
          </cell>
          <cell r="AE587">
            <v>5.8666666666666663</v>
          </cell>
          <cell r="AF587">
            <v>5.774193548387097</v>
          </cell>
          <cell r="AG587">
            <v>4.2</v>
          </cell>
          <cell r="AH587">
            <v>5.0645161290322571</v>
          </cell>
          <cell r="AI587">
            <v>5.161290322580645</v>
          </cell>
          <cell r="AJ587">
            <v>1.9285714285714286</v>
          </cell>
          <cell r="AK587">
            <v>1.2580645161290323</v>
          </cell>
          <cell r="AL587">
            <v>2.3333333333333335</v>
          </cell>
          <cell r="AM587">
            <v>2.096774193548387</v>
          </cell>
          <cell r="AN587">
            <v>1.3</v>
          </cell>
          <cell r="AO587">
            <v>2.096774193548387</v>
          </cell>
          <cell r="AP587">
            <v>2.6129032258064515</v>
          </cell>
          <cell r="AQ587">
            <v>3.1</v>
          </cell>
          <cell r="AR587">
            <v>4.129032258064516</v>
          </cell>
          <cell r="AS587">
            <v>3.7</v>
          </cell>
          <cell r="AT587">
            <v>2.774193548387097</v>
          </cell>
          <cell r="AU587">
            <v>3.4838709677419355</v>
          </cell>
          <cell r="AV587">
            <v>3.3928571428571428</v>
          </cell>
          <cell r="AW587">
            <v>1.2903225806451613</v>
          </cell>
          <cell r="AX587">
            <v>0.46666666666666667</v>
          </cell>
          <cell r="AY587">
            <v>2.6451612903225801</v>
          </cell>
          <cell r="AZ587">
            <v>0.93333333333333335</v>
          </cell>
        </row>
        <row r="588">
          <cell r="C588" t="str">
            <v>TeamCoord / Haverhill / 20NewcombSt 3</v>
          </cell>
          <cell r="D588" t="str">
            <v>Lawrence Area Office</v>
          </cell>
          <cell r="S588">
            <v>0.46666666666666667</v>
          </cell>
          <cell r="T588">
            <v>0.45161290322580644</v>
          </cell>
          <cell r="AA588">
            <v>9.6774193548387094E-2</v>
          </cell>
          <cell r="AB588">
            <v>1</v>
          </cell>
          <cell r="AC588">
            <v>0.41935483870967744</v>
          </cell>
          <cell r="AH588">
            <v>9.6774193548387094E-2</v>
          </cell>
          <cell r="AK588">
            <v>0.74193548387096775</v>
          </cell>
          <cell r="AQ588">
            <v>0.46666666666666662</v>
          </cell>
          <cell r="AR588">
            <v>1</v>
          </cell>
          <cell r="AS588">
            <v>0.83333333333333337</v>
          </cell>
          <cell r="AT588">
            <v>0.67741935483870974</v>
          </cell>
          <cell r="AU588">
            <v>0.83870967741935487</v>
          </cell>
          <cell r="AX588">
            <v>0.1</v>
          </cell>
        </row>
        <row r="589">
          <cell r="C589" t="str">
            <v>TeamCoord / Haverhill / 20NewcombSt 4</v>
          </cell>
          <cell r="D589" t="str">
            <v>Lowell Area Office</v>
          </cell>
          <cell r="Y589">
            <v>0.25806451612903225</v>
          </cell>
          <cell r="AB589">
            <v>0.23333333333333334</v>
          </cell>
          <cell r="AC589">
            <v>1.096774193548387</v>
          </cell>
          <cell r="AD589">
            <v>0.90322580645161288</v>
          </cell>
          <cell r="AE589">
            <v>3.3333333333333333E-2</v>
          </cell>
          <cell r="AF589">
            <v>6.4516129032258063E-2</v>
          </cell>
          <cell r="AG589">
            <v>3.3333333333333333E-2</v>
          </cell>
          <cell r="AH589">
            <v>0.12903225806451613</v>
          </cell>
          <cell r="AI589">
            <v>0.32258064516129031</v>
          </cell>
          <cell r="AJ589">
            <v>0.4642857142857143</v>
          </cell>
          <cell r="AK589">
            <v>0.64516129032258063</v>
          </cell>
          <cell r="AL589">
            <v>1.6333333333333335</v>
          </cell>
          <cell r="AM589">
            <v>1.225806451612903</v>
          </cell>
          <cell r="AO589">
            <v>0.58064516129032262</v>
          </cell>
          <cell r="AP589">
            <v>1.7096774193548387</v>
          </cell>
          <cell r="AT589">
            <v>0.58064516129032251</v>
          </cell>
          <cell r="AU589">
            <v>1</v>
          </cell>
          <cell r="AV589">
            <v>1.7857142857142856</v>
          </cell>
          <cell r="AW589">
            <v>2</v>
          </cell>
          <cell r="AX589">
            <v>1.7333333333333334</v>
          </cell>
          <cell r="AY589">
            <v>1.7419354838709677</v>
          </cell>
          <cell r="AZ589">
            <v>1.4333333333333333</v>
          </cell>
        </row>
        <row r="590">
          <cell r="C590" t="str">
            <v>TeamCoord / Haverhill / 20NewcombSt 5</v>
          </cell>
          <cell r="D590" t="str">
            <v>Lynn Area Office</v>
          </cell>
          <cell r="N590">
            <v>6.6666666666666666E-2</v>
          </cell>
          <cell r="R590">
            <v>3.2258064516129031E-2</v>
          </cell>
          <cell r="T590">
            <v>0.16129032258064516</v>
          </cell>
          <cell r="U590">
            <v>0.13333333333333333</v>
          </cell>
          <cell r="W590">
            <v>3.2258064516129031E-2</v>
          </cell>
          <cell r="AA590">
            <v>9.6774193548387094E-2</v>
          </cell>
          <cell r="AM590">
            <v>0.16129032258064516</v>
          </cell>
          <cell r="AN590">
            <v>6.6666666666666666E-2</v>
          </cell>
          <cell r="AO590">
            <v>6.4516129032258063E-2</v>
          </cell>
          <cell r="AP590">
            <v>0.54838709677419351</v>
          </cell>
          <cell r="AQ590">
            <v>6.6666666666666666E-2</v>
          </cell>
          <cell r="AV590">
            <v>3.5714285714285712E-2</v>
          </cell>
          <cell r="AW590">
            <v>0.67741935483870963</v>
          </cell>
          <cell r="AY590">
            <v>3.2258064516129031E-2</v>
          </cell>
        </row>
        <row r="591">
          <cell r="C591" t="str">
            <v>TeamCoord / Haverhill / 20NewcombSt 6</v>
          </cell>
          <cell r="D591" t="str">
            <v>New Bedford Child and Family (Adop)</v>
          </cell>
          <cell r="AY591">
            <v>0.61290322580645162</v>
          </cell>
          <cell r="AZ591">
            <v>1</v>
          </cell>
        </row>
        <row r="592">
          <cell r="C592" t="str">
            <v>TeamCoord/Wilmington/82HighSt 1</v>
          </cell>
          <cell r="D592" t="str">
            <v>Cambridge Area Office</v>
          </cell>
          <cell r="G592">
            <v>0.2</v>
          </cell>
          <cell r="H592">
            <v>1</v>
          </cell>
          <cell r="I592">
            <v>1</v>
          </cell>
          <cell r="J592">
            <v>0.19354838709677419</v>
          </cell>
          <cell r="L592">
            <v>0.4642857142857143</v>
          </cell>
          <cell r="M592">
            <v>1</v>
          </cell>
          <cell r="N592">
            <v>1</v>
          </cell>
          <cell r="O592">
            <v>1</v>
          </cell>
          <cell r="P592">
            <v>0.93333333333333335</v>
          </cell>
          <cell r="Q592">
            <v>1</v>
          </cell>
          <cell r="R592">
            <v>0.93548387096774188</v>
          </cell>
          <cell r="T592">
            <v>0.4838709677419355</v>
          </cell>
          <cell r="U592">
            <v>1</v>
          </cell>
          <cell r="V592">
            <v>1</v>
          </cell>
          <cell r="W592">
            <v>1</v>
          </cell>
          <cell r="X592">
            <v>1</v>
          </cell>
          <cell r="Y592">
            <v>1.129032258064516</v>
          </cell>
          <cell r="Z592">
            <v>0.73333333333333328</v>
          </cell>
          <cell r="AA592">
            <v>0.70967741935483875</v>
          </cell>
          <cell r="AB592">
            <v>1</v>
          </cell>
          <cell r="AC592">
            <v>0.5161290322580645</v>
          </cell>
          <cell r="AD592">
            <v>0.74193548387096775</v>
          </cell>
          <cell r="AE592">
            <v>0.26666666666666666</v>
          </cell>
          <cell r="AF592">
            <v>0.38709677419354838</v>
          </cell>
          <cell r="AG592">
            <v>1</v>
          </cell>
          <cell r="AH592">
            <v>0.93548387096774188</v>
          </cell>
          <cell r="AI592">
            <v>0.64516129032258063</v>
          </cell>
          <cell r="AK592">
            <v>0.93548387096774188</v>
          </cell>
          <cell r="AM592">
            <v>1</v>
          </cell>
          <cell r="AN592">
            <v>1</v>
          </cell>
          <cell r="AO592">
            <v>1</v>
          </cell>
          <cell r="AP592">
            <v>0.19354838709677419</v>
          </cell>
          <cell r="AQ592">
            <v>1</v>
          </cell>
          <cell r="AR592">
            <v>1</v>
          </cell>
          <cell r="AS592">
            <v>0.53333333333333333</v>
          </cell>
          <cell r="AT592">
            <v>1</v>
          </cell>
          <cell r="AU592">
            <v>1</v>
          </cell>
          <cell r="AV592">
            <v>1</v>
          </cell>
          <cell r="AW592">
            <v>1</v>
          </cell>
          <cell r="AX592">
            <v>1</v>
          </cell>
          <cell r="AY592">
            <v>1</v>
          </cell>
          <cell r="AZ592">
            <v>0.4</v>
          </cell>
        </row>
        <row r="593">
          <cell r="C593" t="str">
            <v>TeamCoord/Wilmington/82HighSt 2</v>
          </cell>
          <cell r="D593" t="str">
            <v>Cape Ann Area Office</v>
          </cell>
          <cell r="AE593">
            <v>0.2</v>
          </cell>
          <cell r="AF593">
            <v>0.19354838709677419</v>
          </cell>
        </row>
        <row r="594">
          <cell r="C594" t="str">
            <v>TeamCoord/Wilmington/82HighSt 3</v>
          </cell>
          <cell r="D594" t="str">
            <v>Lynn Area Office</v>
          </cell>
          <cell r="AK594">
            <v>0.45161290322580644</v>
          </cell>
          <cell r="AP594">
            <v>0.12903225806451613</v>
          </cell>
        </row>
        <row r="595">
          <cell r="C595" t="str">
            <v>TeamCoord/Wilmington/82HighSt 4</v>
          </cell>
          <cell r="D595" t="str">
            <v>Malden Area Office</v>
          </cell>
          <cell r="G595">
            <v>1.6333333333333333</v>
          </cell>
          <cell r="H595">
            <v>3.741935483870968</v>
          </cell>
          <cell r="I595">
            <v>1.9333333333333336</v>
          </cell>
          <cell r="J595">
            <v>3.870967741935484</v>
          </cell>
          <cell r="K595">
            <v>3.5483870967741931</v>
          </cell>
          <cell r="L595">
            <v>3.1785714285714284</v>
          </cell>
          <cell r="M595">
            <v>2.4516129032258061</v>
          </cell>
          <cell r="N595">
            <v>3.8666666666666667</v>
          </cell>
          <cell r="O595">
            <v>3.6129032258064515</v>
          </cell>
          <cell r="P595">
            <v>4.0999999999999996</v>
          </cell>
          <cell r="Q595">
            <v>3.838709677419355</v>
          </cell>
          <cell r="R595">
            <v>3.870967741935484</v>
          </cell>
          <cell r="S595">
            <v>3.7</v>
          </cell>
          <cell r="T595">
            <v>3.3225806451612909</v>
          </cell>
          <cell r="U595">
            <v>2.1333333333333333</v>
          </cell>
          <cell r="V595">
            <v>3.096774193548387</v>
          </cell>
          <cell r="W595">
            <v>3.935483870967742</v>
          </cell>
          <cell r="X595">
            <v>3.7931034482758621</v>
          </cell>
          <cell r="Y595">
            <v>3.354838709677419</v>
          </cell>
          <cell r="Z595">
            <v>2.6</v>
          </cell>
          <cell r="AA595">
            <v>2.612903225806452</v>
          </cell>
          <cell r="AB595">
            <v>3.666666666666667</v>
          </cell>
          <cell r="AC595">
            <v>3.935483870967742</v>
          </cell>
          <cell r="AD595">
            <v>3.67741935483871</v>
          </cell>
          <cell r="AE595">
            <v>2.3666666666666663</v>
          </cell>
          <cell r="AF595">
            <v>3.5161290322580645</v>
          </cell>
          <cell r="AG595">
            <v>3.8666666666666663</v>
          </cell>
          <cell r="AH595">
            <v>3.419354838709677</v>
          </cell>
          <cell r="AI595">
            <v>2.3225806451612905</v>
          </cell>
          <cell r="AJ595">
            <v>3.9285714285714284</v>
          </cell>
          <cell r="AK595">
            <v>2.5483870967741935</v>
          </cell>
          <cell r="AL595">
            <v>3.9666666666666672</v>
          </cell>
          <cell r="AM595">
            <v>3.612903225806452</v>
          </cell>
          <cell r="AN595">
            <v>3.7333333333333334</v>
          </cell>
          <cell r="AO595">
            <v>3.387096774193548</v>
          </cell>
          <cell r="AP595">
            <v>3.967741935483871</v>
          </cell>
          <cell r="AQ595">
            <v>3.833333333333333</v>
          </cell>
          <cell r="AR595">
            <v>3.870967741935484</v>
          </cell>
          <cell r="AS595">
            <v>4.0333333333333332</v>
          </cell>
          <cell r="AT595">
            <v>3.838709677419355</v>
          </cell>
          <cell r="AU595">
            <v>3.4838709677419355</v>
          </cell>
          <cell r="AV595">
            <v>3.9642857142857144</v>
          </cell>
          <cell r="AW595">
            <v>3.709677419354839</v>
          </cell>
          <cell r="AX595">
            <v>3.833333333333333</v>
          </cell>
          <cell r="AY595">
            <v>3.8064516129032255</v>
          </cell>
          <cell r="AZ595">
            <v>3.9</v>
          </cell>
        </row>
        <row r="596">
          <cell r="C596" t="str">
            <v>TeamCoord/Wilmington/82HighSt 5</v>
          </cell>
          <cell r="D596" t="str">
            <v>Park St. Area Office</v>
          </cell>
          <cell r="AJ596">
            <v>0.6428571428571429</v>
          </cell>
          <cell r="AK596">
            <v>3.2258064516129031E-2</v>
          </cell>
        </row>
        <row r="597">
          <cell r="C597" t="str">
            <v>TheHome for LW/Walpole/399Lincoln 1</v>
          </cell>
          <cell r="D597" t="str">
            <v>Arlington Area Office</v>
          </cell>
          <cell r="F597">
            <v>1</v>
          </cell>
          <cell r="G597">
            <v>2.1666666666666665</v>
          </cell>
          <cell r="H597">
            <v>3.5806451612903225</v>
          </cell>
          <cell r="I597">
            <v>2.1</v>
          </cell>
          <cell r="J597">
            <v>2.064516129032258</v>
          </cell>
          <cell r="K597">
            <v>2.8064516129032255</v>
          </cell>
          <cell r="L597">
            <v>3.8214285714285712</v>
          </cell>
          <cell r="M597">
            <v>1</v>
          </cell>
          <cell r="N597">
            <v>3.7333333333333334</v>
          </cell>
          <cell r="O597">
            <v>3.903225806451613</v>
          </cell>
          <cell r="P597">
            <v>3.7666666666666666</v>
          </cell>
          <cell r="Q597">
            <v>1.9354838709677418</v>
          </cell>
          <cell r="R597">
            <v>3.161290322580645</v>
          </cell>
          <cell r="S597">
            <v>2.4666666666666668</v>
          </cell>
          <cell r="T597">
            <v>3.096774193548387</v>
          </cell>
          <cell r="U597">
            <v>3.4666666666666668</v>
          </cell>
          <cell r="V597">
            <v>2.838709677419355</v>
          </cell>
          <cell r="W597">
            <v>2.967741935483871</v>
          </cell>
          <cell r="X597">
            <v>3.9310344827586206</v>
          </cell>
          <cell r="Y597">
            <v>4.4516129032258061</v>
          </cell>
          <cell r="Z597">
            <v>3.8</v>
          </cell>
          <cell r="AA597">
            <v>3.5483870967741935</v>
          </cell>
          <cell r="AB597">
            <v>3.4</v>
          </cell>
          <cell r="AC597">
            <v>2.7419354838709675</v>
          </cell>
          <cell r="AD597">
            <v>3.3548387096774195</v>
          </cell>
          <cell r="AE597">
            <v>2.7333333333333334</v>
          </cell>
          <cell r="AF597">
            <v>3.387096774193548</v>
          </cell>
          <cell r="AG597">
            <v>3.4</v>
          </cell>
          <cell r="AH597">
            <v>1.903225806451613</v>
          </cell>
          <cell r="AI597">
            <v>1.8709677419354835</v>
          </cell>
          <cell r="AJ597">
            <v>2.5714285714285712</v>
          </cell>
          <cell r="AK597">
            <v>3.290322580645161</v>
          </cell>
          <cell r="AL597">
            <v>2.6</v>
          </cell>
          <cell r="AM597">
            <v>3.193548387096774</v>
          </cell>
          <cell r="AN597">
            <v>3</v>
          </cell>
          <cell r="AO597">
            <v>1.838709677419355</v>
          </cell>
          <cell r="AP597">
            <v>2.7096774193548385</v>
          </cell>
          <cell r="AQ597">
            <v>0.53333333333333333</v>
          </cell>
          <cell r="AR597">
            <v>1.3225806451612905</v>
          </cell>
          <cell r="AS597">
            <v>2.6666666666666665</v>
          </cell>
          <cell r="AT597">
            <v>3.5483870967741939</v>
          </cell>
          <cell r="AU597">
            <v>1.9354838709677418</v>
          </cell>
          <cell r="AV597">
            <v>3.6071428571428572</v>
          </cell>
          <cell r="AW597">
            <v>3.3225806451612905</v>
          </cell>
          <cell r="AX597">
            <v>3</v>
          </cell>
          <cell r="AY597">
            <v>1.3548387096774195</v>
          </cell>
          <cell r="AZ597">
            <v>2.6666666666666661</v>
          </cell>
        </row>
        <row r="598">
          <cell r="C598" t="str">
            <v>TheHome for LW/Walpole/399Lincoln 2</v>
          </cell>
          <cell r="D598" t="str">
            <v>Cambridge Area Office</v>
          </cell>
          <cell r="AU598">
            <v>1</v>
          </cell>
          <cell r="AV598">
            <v>0.14285714285714285</v>
          </cell>
        </row>
        <row r="599">
          <cell r="C599" t="str">
            <v>TheHome for LW/Walpole/399Lincoln 3</v>
          </cell>
          <cell r="D599" t="str">
            <v>Coastal Area Office</v>
          </cell>
          <cell r="H599">
            <v>0.80645161290322576</v>
          </cell>
          <cell r="I599">
            <v>1</v>
          </cell>
          <cell r="J599">
            <v>0.61290322580645162</v>
          </cell>
          <cell r="K599">
            <v>0.58064516129032262</v>
          </cell>
          <cell r="L599">
            <v>0.9642857142857143</v>
          </cell>
          <cell r="M599">
            <v>0.83870967741935487</v>
          </cell>
          <cell r="N599">
            <v>0.9</v>
          </cell>
          <cell r="O599">
            <v>1</v>
          </cell>
          <cell r="P599">
            <v>0.8666666666666667</v>
          </cell>
          <cell r="Q599">
            <v>0.25806451612903225</v>
          </cell>
          <cell r="R599">
            <v>0.77419354838709675</v>
          </cell>
          <cell r="S599">
            <v>0.8666666666666667</v>
          </cell>
          <cell r="T599">
            <v>0.54838709677419351</v>
          </cell>
          <cell r="U599">
            <v>1</v>
          </cell>
          <cell r="V599">
            <v>0.38709677419354838</v>
          </cell>
          <cell r="W599">
            <v>0.5161290322580645</v>
          </cell>
          <cell r="X599">
            <v>1</v>
          </cell>
          <cell r="Y599">
            <v>1</v>
          </cell>
          <cell r="Z599">
            <v>0.96666666666666667</v>
          </cell>
          <cell r="AA599">
            <v>1</v>
          </cell>
          <cell r="AB599">
            <v>0.46666666666666667</v>
          </cell>
          <cell r="AC599">
            <v>1</v>
          </cell>
          <cell r="AD599">
            <v>1</v>
          </cell>
          <cell r="AE599">
            <v>0.56666666666666665</v>
          </cell>
          <cell r="AF599">
            <v>0.19354838709677419</v>
          </cell>
          <cell r="AG599">
            <v>0.46666666666666667</v>
          </cell>
          <cell r="AH599">
            <v>0.967741935483871</v>
          </cell>
          <cell r="AI599">
            <v>1</v>
          </cell>
          <cell r="AJ599">
            <v>1</v>
          </cell>
          <cell r="AK599">
            <v>0.83870967741935476</v>
          </cell>
          <cell r="AL599">
            <v>1</v>
          </cell>
          <cell r="AM599">
            <v>0.83870967741935476</v>
          </cell>
          <cell r="AN599">
            <v>1.0666666666666667</v>
          </cell>
          <cell r="AO599">
            <v>0.25806451612903225</v>
          </cell>
          <cell r="AP599">
            <v>0.41935483870967744</v>
          </cell>
          <cell r="AQ599">
            <v>0.26666666666666666</v>
          </cell>
          <cell r="AR599">
            <v>0.83870967741935476</v>
          </cell>
          <cell r="AS599">
            <v>0.76666666666666672</v>
          </cell>
          <cell r="AT599">
            <v>0.32258064516129031</v>
          </cell>
          <cell r="AV599">
            <v>0.17857142857142858</v>
          </cell>
          <cell r="AW599">
            <v>0.80645161290322576</v>
          </cell>
          <cell r="AY599">
            <v>6.4516129032258063E-2</v>
          </cell>
          <cell r="AZ599">
            <v>0.5</v>
          </cell>
        </row>
        <row r="600">
          <cell r="C600" t="str">
            <v>TheHome for LW/Walpole/399Lincoln 4</v>
          </cell>
          <cell r="D600" t="str">
            <v>Dimock St. Area Office</v>
          </cell>
          <cell r="P600">
            <v>0.4</v>
          </cell>
          <cell r="Q600">
            <v>3.2258064516129031E-2</v>
          </cell>
          <cell r="R600">
            <v>0.93548387096774188</v>
          </cell>
          <cell r="S600">
            <v>0.53333333333333333</v>
          </cell>
          <cell r="T600">
            <v>0.12903225806451613</v>
          </cell>
          <cell r="W600">
            <v>0.54838709677419351</v>
          </cell>
          <cell r="X600">
            <v>1</v>
          </cell>
          <cell r="Y600">
            <v>1</v>
          </cell>
          <cell r="Z600">
            <v>0.66666666666666674</v>
          </cell>
          <cell r="AA600">
            <v>1</v>
          </cell>
          <cell r="AB600">
            <v>0.36666666666666664</v>
          </cell>
          <cell r="AC600">
            <v>6.4516129032258063E-2</v>
          </cell>
          <cell r="AE600">
            <v>3.3333333333333333E-2</v>
          </cell>
          <cell r="AG600">
            <v>0.33333333333333331</v>
          </cell>
          <cell r="AH600">
            <v>0.967741935483871</v>
          </cell>
          <cell r="AI600">
            <v>0.67741935483870963</v>
          </cell>
          <cell r="AN600">
            <v>0.3</v>
          </cell>
          <cell r="AO600">
            <v>1</v>
          </cell>
          <cell r="AP600">
            <v>0.16129032258064516</v>
          </cell>
          <cell r="AQ600">
            <v>0.1</v>
          </cell>
          <cell r="AR600">
            <v>1</v>
          </cell>
          <cell r="AS600">
            <v>0.46666666666666667</v>
          </cell>
          <cell r="AV600">
            <v>0.42857142857142855</v>
          </cell>
          <cell r="AW600">
            <v>1.903225806451613</v>
          </cell>
          <cell r="AX600">
            <v>0.3</v>
          </cell>
          <cell r="AZ600">
            <v>0.4</v>
          </cell>
        </row>
        <row r="601">
          <cell r="C601" t="str">
            <v>TheHome for LW/Walpole/399Lincoln 5</v>
          </cell>
          <cell r="D601" t="str">
            <v>Framingham Area Office</v>
          </cell>
          <cell r="F601">
            <v>0.67741935483870963</v>
          </cell>
          <cell r="G601">
            <v>0.56666666666666665</v>
          </cell>
          <cell r="H601">
            <v>0.74193548387096775</v>
          </cell>
          <cell r="I601">
            <v>1</v>
          </cell>
          <cell r="J601">
            <v>1</v>
          </cell>
          <cell r="K601">
            <v>0.54838709677419351</v>
          </cell>
          <cell r="M601">
            <v>0.77419354838709675</v>
          </cell>
          <cell r="N601">
            <v>1</v>
          </cell>
          <cell r="O601">
            <v>0.67741935483870963</v>
          </cell>
          <cell r="P601">
            <v>1</v>
          </cell>
          <cell r="Q601">
            <v>0.4838709677419355</v>
          </cell>
          <cell r="R601">
            <v>0.32258064516129031</v>
          </cell>
          <cell r="S601">
            <v>1</v>
          </cell>
          <cell r="T601">
            <v>0.77419354838709675</v>
          </cell>
          <cell r="U601">
            <v>0.5</v>
          </cell>
          <cell r="V601">
            <v>0.58064516129032262</v>
          </cell>
          <cell r="W601">
            <v>1</v>
          </cell>
          <cell r="X601">
            <v>1</v>
          </cell>
          <cell r="Y601">
            <v>0.19354838709677419</v>
          </cell>
          <cell r="Z601">
            <v>0.66666666666666663</v>
          </cell>
          <cell r="AA601">
            <v>0.12903225806451613</v>
          </cell>
          <cell r="AB601">
            <v>0.8666666666666667</v>
          </cell>
          <cell r="AC601">
            <v>1</v>
          </cell>
          <cell r="AD601">
            <v>0.96774193548387089</v>
          </cell>
          <cell r="AE601">
            <v>1.5333333333333332</v>
          </cell>
          <cell r="AF601">
            <v>0.29032258064516125</v>
          </cell>
          <cell r="AG601">
            <v>1.0333333333333332</v>
          </cell>
          <cell r="AH601">
            <v>1.4516129032258065</v>
          </cell>
          <cell r="AI601">
            <v>1.1935483870967742</v>
          </cell>
          <cell r="AJ601">
            <v>1.8214285714285714</v>
          </cell>
          <cell r="AK601">
            <v>1.6774193548387095</v>
          </cell>
          <cell r="AL601">
            <v>1.1000000000000001</v>
          </cell>
          <cell r="AM601">
            <v>1.3870967741935485</v>
          </cell>
          <cell r="AN601">
            <v>1</v>
          </cell>
          <cell r="AO601">
            <v>1.7741935483870968</v>
          </cell>
          <cell r="AP601">
            <v>1</v>
          </cell>
          <cell r="AQ601">
            <v>1</v>
          </cell>
          <cell r="AR601">
            <v>2.3870967741935485</v>
          </cell>
          <cell r="AS601">
            <v>1.6</v>
          </cell>
          <cell r="AT601">
            <v>0.67741935483870963</v>
          </cell>
          <cell r="AU601">
            <v>1.3225806451612903</v>
          </cell>
          <cell r="AV601">
            <v>0.96428571428571419</v>
          </cell>
          <cell r="AW601">
            <v>1</v>
          </cell>
          <cell r="AX601">
            <v>1.3</v>
          </cell>
          <cell r="AY601">
            <v>1.129032258064516</v>
          </cell>
          <cell r="AZ601">
            <v>0.66666666666666663</v>
          </cell>
        </row>
        <row r="602">
          <cell r="C602" t="str">
            <v>TheHome for LW/Walpole/399Lincoln 6</v>
          </cell>
          <cell r="D602" t="str">
            <v>Harbor Area Office</v>
          </cell>
          <cell r="X602">
            <v>3.4482758620689655E-2</v>
          </cell>
          <cell r="AA602">
            <v>0.38709677419354838</v>
          </cell>
          <cell r="AB602">
            <v>1</v>
          </cell>
          <cell r="AC602">
            <v>0.38709677419354838</v>
          </cell>
          <cell r="AD602">
            <v>1</v>
          </cell>
          <cell r="AE602">
            <v>1</v>
          </cell>
          <cell r="AF602">
            <v>1</v>
          </cell>
          <cell r="AG602">
            <v>1</v>
          </cell>
          <cell r="AH602">
            <v>1</v>
          </cell>
          <cell r="AI602">
            <v>1</v>
          </cell>
          <cell r="AJ602">
            <v>0.2857142857142857</v>
          </cell>
          <cell r="AM602">
            <v>0.32258064516129031</v>
          </cell>
          <cell r="AN602">
            <v>1</v>
          </cell>
          <cell r="AO602">
            <v>0.16129032258064516</v>
          </cell>
          <cell r="AP602">
            <v>0.45161290322580644</v>
          </cell>
          <cell r="AQ602">
            <v>1</v>
          </cell>
        </row>
        <row r="603">
          <cell r="C603" t="str">
            <v>TheHome for LW/Walpole/399Lincoln 7</v>
          </cell>
          <cell r="D603" t="str">
            <v>Hyde Park Area Office</v>
          </cell>
          <cell r="V603">
            <v>0.77419354838709675</v>
          </cell>
          <cell r="W603">
            <v>0.967741935483871</v>
          </cell>
          <cell r="Z603">
            <v>6.6666666666666666E-2</v>
          </cell>
          <cell r="AD603">
            <v>0.22580645161290322</v>
          </cell>
          <cell r="AE603">
            <v>1</v>
          </cell>
          <cell r="AF603">
            <v>0.19354838709677419</v>
          </cell>
          <cell r="AI603">
            <v>0.5161290322580645</v>
          </cell>
          <cell r="AJ603">
            <v>1.75</v>
          </cell>
          <cell r="AK603">
            <v>1.3548387096774195</v>
          </cell>
          <cell r="AL603">
            <v>1.1333333333333333</v>
          </cell>
          <cell r="AM603">
            <v>1.838709677419355</v>
          </cell>
          <cell r="AN603">
            <v>0.5</v>
          </cell>
          <cell r="AQ603">
            <v>0.3</v>
          </cell>
          <cell r="AR603">
            <v>1</v>
          </cell>
          <cell r="AS603">
            <v>0.96666666666666656</v>
          </cell>
          <cell r="AT603">
            <v>1.5161290322580645</v>
          </cell>
          <cell r="AU603">
            <v>1.870967741935484</v>
          </cell>
          <cell r="AV603">
            <v>0.96428571428571419</v>
          </cell>
          <cell r="AY603">
            <v>0.25806451612903225</v>
          </cell>
          <cell r="AZ603">
            <v>1</v>
          </cell>
        </row>
        <row r="604">
          <cell r="C604" t="str">
            <v>TheHome for LW/Walpole/399Lincoln 8</v>
          </cell>
          <cell r="D604" t="str">
            <v>Lynn Area Office</v>
          </cell>
          <cell r="AP604">
            <v>3.2258064516129031E-2</v>
          </cell>
          <cell r="AQ604">
            <v>0.26666666666666666</v>
          </cell>
        </row>
        <row r="605">
          <cell r="C605" t="str">
            <v>TheHome for LW/Walpole/399Lincoln 9</v>
          </cell>
          <cell r="D605" t="str">
            <v>Malden Area Office</v>
          </cell>
          <cell r="Q605">
            <v>9.6774193548387094E-2</v>
          </cell>
        </row>
        <row r="606">
          <cell r="C606" t="str">
            <v>TheHome for LW/Walpole/399Lincoln 10</v>
          </cell>
          <cell r="D606" t="str">
            <v>Park St. Area Office</v>
          </cell>
          <cell r="S606">
            <v>0.43333333333333335</v>
          </cell>
          <cell r="T606">
            <v>0.5161290322580645</v>
          </cell>
          <cell r="U606">
            <v>2</v>
          </cell>
          <cell r="V606">
            <v>0.93548387096774188</v>
          </cell>
          <cell r="X606">
            <v>0.55172413793103448</v>
          </cell>
          <cell r="Z606">
            <v>1.1000000000000001</v>
          </cell>
          <cell r="AA606">
            <v>0.64516129032258063</v>
          </cell>
          <cell r="AB606">
            <v>1.0333333333333334</v>
          </cell>
          <cell r="AC606">
            <v>1.129032258064516</v>
          </cell>
          <cell r="AD606">
            <v>0.77419354838709675</v>
          </cell>
          <cell r="AF606">
            <v>0.77419354838709675</v>
          </cell>
          <cell r="AG606">
            <v>0.76666666666666672</v>
          </cell>
          <cell r="AK606">
            <v>0.64516129032258063</v>
          </cell>
          <cell r="AL606">
            <v>0.8666666666666667</v>
          </cell>
          <cell r="AN606">
            <v>3.3333333333333333E-2</v>
          </cell>
          <cell r="AO606">
            <v>1.5483870967741935</v>
          </cell>
          <cell r="AP606">
            <v>1.032258064516129</v>
          </cell>
          <cell r="AQ606">
            <v>0.8</v>
          </cell>
          <cell r="AX606">
            <v>1.3</v>
          </cell>
          <cell r="AY606">
            <v>1.967741935483871</v>
          </cell>
          <cell r="AZ606">
            <v>1</v>
          </cell>
        </row>
        <row r="607">
          <cell r="C607" t="str">
            <v>TheHome for LW/Walpole/399Lincoln 11</v>
          </cell>
          <cell r="D607" t="str">
            <v>Worcester East Area Office</v>
          </cell>
          <cell r="AF607">
            <v>0.54838709677419351</v>
          </cell>
          <cell r="AL607">
            <v>0.5</v>
          </cell>
          <cell r="AP607">
            <v>0.35483870967741937</v>
          </cell>
          <cell r="AQ607">
            <v>6.6666666666666666E-2</v>
          </cell>
          <cell r="AV607">
            <v>0.5</v>
          </cell>
          <cell r="AX607">
            <v>1</v>
          </cell>
          <cell r="AY607">
            <v>0.58064516129032262</v>
          </cell>
        </row>
        <row r="608">
          <cell r="C608" t="str">
            <v>Wayside/Framingham/1FredrickAbbotWy 1</v>
          </cell>
          <cell r="D608" t="str">
            <v>Arlington Area Office</v>
          </cell>
          <cell r="AL608">
            <v>0.2</v>
          </cell>
          <cell r="AM608">
            <v>1.903225806451613</v>
          </cell>
          <cell r="AN608">
            <v>2.3666666666666667</v>
          </cell>
          <cell r="AO608">
            <v>2.129032258064516</v>
          </cell>
          <cell r="AP608">
            <v>1.5483870967741935</v>
          </cell>
          <cell r="AQ608">
            <v>0.7</v>
          </cell>
          <cell r="AR608">
            <v>1.935483870967742</v>
          </cell>
          <cell r="AS608">
            <v>2.4666666666666668</v>
          </cell>
          <cell r="AT608">
            <v>1.7096774193548387</v>
          </cell>
          <cell r="AU608">
            <v>1.2258064516129035</v>
          </cell>
          <cell r="AV608">
            <v>1.8571428571428572</v>
          </cell>
          <cell r="AW608">
            <v>1.8387096774193548</v>
          </cell>
          <cell r="AX608">
            <v>2.5333333333333332</v>
          </cell>
          <cell r="AY608">
            <v>2.580645161290323</v>
          </cell>
          <cell r="AZ608">
            <v>1.9333333333333331</v>
          </cell>
        </row>
        <row r="609">
          <cell r="C609" t="str">
            <v>Wayside/Framingham/1FredrickAbbotWy 2</v>
          </cell>
          <cell r="D609" t="str">
            <v>Cambridge Area Office</v>
          </cell>
          <cell r="AM609">
            <v>0.96774193548387089</v>
          </cell>
          <cell r="AN609">
            <v>2.4666666666666668</v>
          </cell>
          <cell r="AO609">
            <v>2.774193548387097</v>
          </cell>
          <cell r="AP609">
            <v>2.5483870967741935</v>
          </cell>
          <cell r="AQ609">
            <v>2.4666666666666668</v>
          </cell>
          <cell r="AR609">
            <v>1.7419354838709675</v>
          </cell>
          <cell r="AS609">
            <v>2.6333333333333333</v>
          </cell>
          <cell r="AT609">
            <v>2.5806451612903225</v>
          </cell>
          <cell r="AU609">
            <v>2.6774193548387095</v>
          </cell>
          <cell r="AV609">
            <v>2.75</v>
          </cell>
          <cell r="AW609">
            <v>2.3870967741935485</v>
          </cell>
          <cell r="AX609">
            <v>3.1333333333333333</v>
          </cell>
          <cell r="AY609">
            <v>2.5483870967741935</v>
          </cell>
          <cell r="AZ609">
            <v>2.5666666666666664</v>
          </cell>
        </row>
        <row r="610">
          <cell r="C610" t="str">
            <v>Wayside/Framingham/1FredrickAbbotWy 3</v>
          </cell>
          <cell r="D610" t="str">
            <v>Coastal Area Office</v>
          </cell>
          <cell r="AM610">
            <v>9.6774193548387094E-2</v>
          </cell>
          <cell r="AO610">
            <v>0.83870967741935487</v>
          </cell>
        </row>
        <row r="611">
          <cell r="C611" t="str">
            <v>Wayside/Framingham/1FredrickAbbotWy 4</v>
          </cell>
          <cell r="D611" t="str">
            <v>Dimock St. Area Office</v>
          </cell>
          <cell r="AN611">
            <v>0.3</v>
          </cell>
          <cell r="AQ611">
            <v>3.3333333333333333E-2</v>
          </cell>
          <cell r="AR611">
            <v>1</v>
          </cell>
          <cell r="AS611">
            <v>0.43333333333333335</v>
          </cell>
          <cell r="AT611">
            <v>0.29032258064516131</v>
          </cell>
          <cell r="AU611">
            <v>1</v>
          </cell>
          <cell r="AV611">
            <v>0.46428571428571425</v>
          </cell>
          <cell r="AW611">
            <v>1.3870967741935485</v>
          </cell>
          <cell r="AX611">
            <v>0.6333333333333333</v>
          </cell>
          <cell r="AY611">
            <v>1.129032258064516</v>
          </cell>
          <cell r="AZ611">
            <v>0.1</v>
          </cell>
        </row>
        <row r="612">
          <cell r="C612" t="str">
            <v>Wayside/Framingham/1FredrickAbbotWy 5</v>
          </cell>
          <cell r="D612" t="str">
            <v>Framingham Area Office</v>
          </cell>
          <cell r="AL612">
            <v>0.66666666666666663</v>
          </cell>
          <cell r="AM612">
            <v>8.258064516129032</v>
          </cell>
          <cell r="AN612">
            <v>6.7</v>
          </cell>
          <cell r="AO612">
            <v>6.741935483870968</v>
          </cell>
          <cell r="AP612">
            <v>7.032258064516129</v>
          </cell>
          <cell r="AQ612">
            <v>8.1333333333333329</v>
          </cell>
          <cell r="AR612">
            <v>7.3548387096774199</v>
          </cell>
          <cell r="AS612">
            <v>6.6</v>
          </cell>
          <cell r="AT612">
            <v>6.967741935483871</v>
          </cell>
          <cell r="AU612">
            <v>6.419354838709677</v>
          </cell>
          <cell r="AV612">
            <v>6.7857142857142865</v>
          </cell>
          <cell r="AW612">
            <v>7.225806451612903</v>
          </cell>
          <cell r="AX612">
            <v>6.4666666666666677</v>
          </cell>
          <cell r="AY612">
            <v>7.4838709677419351</v>
          </cell>
          <cell r="AZ612">
            <v>7.6333333333333346</v>
          </cell>
        </row>
        <row r="613">
          <cell r="C613" t="str">
            <v>Wayside/Framingham/1FredrickAbbotWy 6</v>
          </cell>
          <cell r="D613" t="str">
            <v>Harbor Area Office</v>
          </cell>
          <cell r="AO613">
            <v>0.5161290322580645</v>
          </cell>
          <cell r="AP613">
            <v>2.67741935483871</v>
          </cell>
          <cell r="AQ613">
            <v>2.3333333333333335</v>
          </cell>
          <cell r="AR613">
            <v>2</v>
          </cell>
          <cell r="AS613">
            <v>1.4</v>
          </cell>
          <cell r="AT613">
            <v>0.4838709677419355</v>
          </cell>
          <cell r="AV613">
            <v>0.75</v>
          </cell>
          <cell r="AW613">
            <v>1.5161290322580645</v>
          </cell>
          <cell r="AX613">
            <v>1.2333333333333334</v>
          </cell>
          <cell r="AY613">
            <v>1</v>
          </cell>
          <cell r="AZ613">
            <v>0.26666666666666666</v>
          </cell>
        </row>
        <row r="614">
          <cell r="C614" t="str">
            <v>Wayside/Framingham/1FredrickAbbotWy 7</v>
          </cell>
          <cell r="D614" t="str">
            <v>Hyde Park Area Office</v>
          </cell>
          <cell r="AL614">
            <v>0.2</v>
          </cell>
          <cell r="AM614">
            <v>1.9032258064516128</v>
          </cell>
          <cell r="AN614">
            <v>1.3333333333333335</v>
          </cell>
          <cell r="AO614">
            <v>0.83870967741935487</v>
          </cell>
          <cell r="AR614">
            <v>0.58064516129032262</v>
          </cell>
          <cell r="AS614">
            <v>1</v>
          </cell>
          <cell r="AT614">
            <v>1.129032258064516</v>
          </cell>
          <cell r="AU614">
            <v>1</v>
          </cell>
          <cell r="AV614">
            <v>0.2857142857142857</v>
          </cell>
          <cell r="AZ614">
            <v>0.26666666666666666</v>
          </cell>
        </row>
        <row r="615">
          <cell r="C615" t="str">
            <v>Wayside/Framingham/1FredrickAbbotWy 8</v>
          </cell>
          <cell r="D615" t="str">
            <v>Lynn Area Office</v>
          </cell>
          <cell r="AN615">
            <v>3.3333333333333333E-2</v>
          </cell>
        </row>
        <row r="616">
          <cell r="C616" t="str">
            <v>Wayside/Framingham/1FredrickAbbotWy 9</v>
          </cell>
          <cell r="D616" t="str">
            <v>Malden Area Office</v>
          </cell>
          <cell r="AL616">
            <v>0.16666666666666669</v>
          </cell>
          <cell r="AM616">
            <v>5.290322580645161</v>
          </cell>
          <cell r="AN616">
            <v>4.8</v>
          </cell>
          <cell r="AO616">
            <v>5.774193548387097</v>
          </cell>
          <cell r="AP616">
            <v>5.290322580645161</v>
          </cell>
          <cell r="AQ616">
            <v>4.4000000000000004</v>
          </cell>
          <cell r="AR616">
            <v>3.9677419354838714</v>
          </cell>
          <cell r="AS616">
            <v>4.5999999999999996</v>
          </cell>
          <cell r="AT616">
            <v>4.290322580645161</v>
          </cell>
          <cell r="AU616">
            <v>3.3870967741935485</v>
          </cell>
          <cell r="AV616">
            <v>4.5</v>
          </cell>
          <cell r="AW616">
            <v>5.290322580645161</v>
          </cell>
          <cell r="AX616">
            <v>5.8666666666666645</v>
          </cell>
          <cell r="AY616">
            <v>5.129032258064516</v>
          </cell>
          <cell r="AZ616">
            <v>7.2</v>
          </cell>
        </row>
        <row r="617">
          <cell r="C617" t="str">
            <v>Wayside/Framingham/1FredrickAbbotWy 10</v>
          </cell>
          <cell r="D617" t="str">
            <v>North Central Area Office</v>
          </cell>
          <cell r="AP617">
            <v>3.2258064516129031E-2</v>
          </cell>
        </row>
        <row r="618">
          <cell r="C618" t="str">
            <v>Wayside/Framingham/1FredrickAbbotWy 11</v>
          </cell>
          <cell r="D618" t="str">
            <v>Park St. Area Office</v>
          </cell>
          <cell r="AL618">
            <v>0.26666666666666666</v>
          </cell>
          <cell r="AM618">
            <v>1.6451612903225805</v>
          </cell>
          <cell r="AN618">
            <v>6.6666666666666666E-2</v>
          </cell>
          <cell r="AO618">
            <v>0.83870967741935476</v>
          </cell>
          <cell r="AP618">
            <v>1.032258064516129</v>
          </cell>
          <cell r="AQ618">
            <v>1.5666666666666667</v>
          </cell>
          <cell r="AR618">
            <v>0.22580645161290322</v>
          </cell>
          <cell r="AS618">
            <v>0.4</v>
          </cell>
          <cell r="AT618">
            <v>1.967741935483871</v>
          </cell>
          <cell r="AU618">
            <v>1.7096774193548387</v>
          </cell>
          <cell r="AV618">
            <v>1.7857142857142856</v>
          </cell>
          <cell r="AW618">
            <v>0.35483870967741937</v>
          </cell>
          <cell r="AZ618">
            <v>0.53333333333333333</v>
          </cell>
        </row>
        <row r="619">
          <cell r="C619" t="str">
            <v>Wayside/Framingham/85Edgell Rd 1</v>
          </cell>
          <cell r="D619" t="str">
            <v>Cambridge Area Office</v>
          </cell>
          <cell r="O619">
            <v>9.6774193548387094E-2</v>
          </cell>
          <cell r="P619">
            <v>0.13333333333333333</v>
          </cell>
          <cell r="Q619">
            <v>6.4516129032258063E-2</v>
          </cell>
          <cell r="AC619">
            <v>3.2258064516129031E-2</v>
          </cell>
          <cell r="AF619">
            <v>0.22580645161290322</v>
          </cell>
        </row>
        <row r="620">
          <cell r="C620" t="str">
            <v>Wayside/Framingham/85Edgell Rd 2</v>
          </cell>
          <cell r="D620" t="str">
            <v>Coastal Area Office</v>
          </cell>
          <cell r="U620">
            <v>0.1</v>
          </cell>
          <cell r="AF620">
            <v>6.4516129032258063E-2</v>
          </cell>
        </row>
        <row r="621">
          <cell r="C621" t="str">
            <v>Wayside/Framingham/85Edgell Rd 3</v>
          </cell>
          <cell r="D621" t="str">
            <v>Framingham Area Office</v>
          </cell>
          <cell r="H621">
            <v>2.258064516129032</v>
          </cell>
          <cell r="I621">
            <v>3.3333333333333335</v>
          </cell>
          <cell r="J621">
            <v>3.6774193548387095</v>
          </cell>
          <cell r="K621">
            <v>3.7741935483870965</v>
          </cell>
          <cell r="L621">
            <v>2.25</v>
          </cell>
          <cell r="M621">
            <v>3.774193548387097</v>
          </cell>
          <cell r="N621">
            <v>3.8333333333333335</v>
          </cell>
          <cell r="O621">
            <v>3.4193548387096775</v>
          </cell>
          <cell r="P621">
            <v>3.4</v>
          </cell>
          <cell r="Q621">
            <v>3.774193548387097</v>
          </cell>
          <cell r="R621">
            <v>4.0322580645161299</v>
          </cell>
          <cell r="S621">
            <v>3.9666666666666668</v>
          </cell>
          <cell r="T621">
            <v>3.838709677419355</v>
          </cell>
          <cell r="U621">
            <v>3.6</v>
          </cell>
          <cell r="V621">
            <v>3</v>
          </cell>
          <cell r="W621">
            <v>3.4516129032258065</v>
          </cell>
          <cell r="X621">
            <v>3.9655172413793105</v>
          </cell>
          <cell r="Y621">
            <v>4</v>
          </cell>
          <cell r="Z621">
            <v>4</v>
          </cell>
          <cell r="AA621">
            <v>3.5161290322580645</v>
          </cell>
          <cell r="AB621">
            <v>3.7333333333333334</v>
          </cell>
          <cell r="AC621">
            <v>4</v>
          </cell>
          <cell r="AD621">
            <v>3.8387096774193541</v>
          </cell>
          <cell r="AE621">
            <v>4</v>
          </cell>
          <cell r="AF621">
            <v>2.419354838709677</v>
          </cell>
          <cell r="AG621">
            <v>3.5666666666666664</v>
          </cell>
          <cell r="AH621">
            <v>3.4516129032258065</v>
          </cell>
          <cell r="AI621">
            <v>2.967741935483871</v>
          </cell>
          <cell r="AJ621">
            <v>3.8928571428571428</v>
          </cell>
          <cell r="AK621">
            <v>3.935483870967742</v>
          </cell>
          <cell r="AL621">
            <v>3.6</v>
          </cell>
        </row>
        <row r="622">
          <cell r="C622" t="str">
            <v>Wayside/Framingham/85Edgell Rd 4</v>
          </cell>
          <cell r="D622" t="str">
            <v>Lynn Area Office</v>
          </cell>
          <cell r="V622">
            <v>0.83870967741935487</v>
          </cell>
          <cell r="W622">
            <v>0.5161290322580645</v>
          </cell>
        </row>
        <row r="623">
          <cell r="C623" t="str">
            <v>Wayside/Framingham/85Edgell Rd 5</v>
          </cell>
          <cell r="D623" t="str">
            <v>Malden Area Office</v>
          </cell>
          <cell r="AB623">
            <v>0.93333333333333335</v>
          </cell>
          <cell r="AC623">
            <v>0.25806451612903225</v>
          </cell>
        </row>
        <row r="624">
          <cell r="C624" t="str">
            <v>Wayside/Framingham/85Edgell Rd 6</v>
          </cell>
          <cell r="D624" t="str">
            <v>Park St. Area Office</v>
          </cell>
          <cell r="T624">
            <v>9.6774193548387094E-2</v>
          </cell>
        </row>
        <row r="625">
          <cell r="C625" t="str">
            <v>Wayside/Framingham/98DennisonAve 1</v>
          </cell>
          <cell r="D625" t="str">
            <v>Arlington Area Office</v>
          </cell>
          <cell r="L625">
            <v>0.17857142857142858</v>
          </cell>
          <cell r="P625">
            <v>6.6666666666666666E-2</v>
          </cell>
          <cell r="Q625">
            <v>0.19354838709677419</v>
          </cell>
          <cell r="X625">
            <v>3.4482758620689655E-2</v>
          </cell>
          <cell r="Y625">
            <v>9.6774193548387094E-2</v>
          </cell>
          <cell r="AE625">
            <v>0.26666666666666666</v>
          </cell>
          <cell r="AJ625">
            <v>0.6428571428571429</v>
          </cell>
          <cell r="AK625">
            <v>0.25806451612903225</v>
          </cell>
        </row>
        <row r="626">
          <cell r="C626" t="str">
            <v>Wayside/Framingham/98DennisonAve 2</v>
          </cell>
          <cell r="D626" t="str">
            <v>Cambridge Area Office</v>
          </cell>
          <cell r="H626">
            <v>1.967741935483871</v>
          </cell>
          <cell r="I626">
            <v>1.7666666666666666</v>
          </cell>
          <cell r="J626">
            <v>1</v>
          </cell>
          <cell r="K626">
            <v>0.90322580645161288</v>
          </cell>
          <cell r="L626">
            <v>2.1785714285714284</v>
          </cell>
          <cell r="M626">
            <v>3.419354838709677</v>
          </cell>
          <cell r="N626">
            <v>2.9666666666666668</v>
          </cell>
          <cell r="O626">
            <v>2.838709677419355</v>
          </cell>
          <cell r="P626">
            <v>2.9</v>
          </cell>
          <cell r="Q626">
            <v>3</v>
          </cell>
          <cell r="R626">
            <v>2</v>
          </cell>
          <cell r="S626">
            <v>0.33333333333333331</v>
          </cell>
          <cell r="T626">
            <v>0.58064516129032262</v>
          </cell>
          <cell r="U626">
            <v>2.5666666666666669</v>
          </cell>
          <cell r="V626">
            <v>2.096774193548387</v>
          </cell>
          <cell r="W626">
            <v>2.5161290322580645</v>
          </cell>
          <cell r="X626">
            <v>2.6551724137931032</v>
          </cell>
          <cell r="Y626">
            <v>2.645161290322581</v>
          </cell>
          <cell r="Z626">
            <v>2.8</v>
          </cell>
          <cell r="AA626">
            <v>1.3548387096774195</v>
          </cell>
          <cell r="AB626">
            <v>2.0666666666666664</v>
          </cell>
          <cell r="AC626">
            <v>2.903225806451613</v>
          </cell>
          <cell r="AD626">
            <v>2.5483870967741935</v>
          </cell>
          <cell r="AE626">
            <v>1.8</v>
          </cell>
          <cell r="AF626">
            <v>0.74193548387096775</v>
          </cell>
          <cell r="AG626">
            <v>1.3666666666666667</v>
          </cell>
          <cell r="AH626">
            <v>2</v>
          </cell>
          <cell r="AI626">
            <v>1.935483870967742</v>
          </cell>
          <cell r="AJ626">
            <v>2.6428571428571428</v>
          </cell>
          <cell r="AK626">
            <v>2.2903225806451615</v>
          </cell>
          <cell r="AL626">
            <v>1.1000000000000001</v>
          </cell>
        </row>
        <row r="627">
          <cell r="C627" t="str">
            <v>Wayside/Framingham/98DennisonAve 3</v>
          </cell>
          <cell r="D627" t="str">
            <v>Dimock St. Area Office</v>
          </cell>
          <cell r="AG627">
            <v>0.8</v>
          </cell>
          <cell r="AH627">
            <v>0.45161290322580644</v>
          </cell>
        </row>
        <row r="628">
          <cell r="C628" t="str">
            <v>Wayside/Framingham/98DennisonAve 4</v>
          </cell>
          <cell r="D628" t="str">
            <v>Framingham Area Office</v>
          </cell>
          <cell r="H628">
            <v>3.8064516129032255</v>
          </cell>
          <cell r="I628">
            <v>3.5</v>
          </cell>
          <cell r="J628">
            <v>2.9354838709677415</v>
          </cell>
          <cell r="K628">
            <v>2.064516129032258</v>
          </cell>
          <cell r="L628">
            <v>2.6785714285714284</v>
          </cell>
          <cell r="M628">
            <v>2.838709677419355</v>
          </cell>
          <cell r="N628">
            <v>2.9333333333333336</v>
          </cell>
          <cell r="O628">
            <v>2.387096774193548</v>
          </cell>
          <cell r="P628">
            <v>2.4666666666666668</v>
          </cell>
          <cell r="Q628">
            <v>1.6774193548387095</v>
          </cell>
          <cell r="R628">
            <v>2.709677419354839</v>
          </cell>
          <cell r="S628">
            <v>2.2333333333333334</v>
          </cell>
          <cell r="T628">
            <v>3.870967741935484</v>
          </cell>
          <cell r="U628">
            <v>2.7333333333333334</v>
          </cell>
          <cell r="V628">
            <v>2.838709677419355</v>
          </cell>
          <cell r="W628">
            <v>2.806451612903226</v>
          </cell>
          <cell r="X628">
            <v>2.7931034482758621</v>
          </cell>
          <cell r="Y628">
            <v>2.3548387096774195</v>
          </cell>
          <cell r="Z628">
            <v>3</v>
          </cell>
          <cell r="AA628">
            <v>2.32258064516129</v>
          </cell>
          <cell r="AB628">
            <v>2.9666666666666668</v>
          </cell>
          <cell r="AC628">
            <v>3</v>
          </cell>
          <cell r="AD628">
            <v>2.870967741935484</v>
          </cell>
          <cell r="AE628">
            <v>2.7666666666666666</v>
          </cell>
          <cell r="AF628">
            <v>2.387096774193548</v>
          </cell>
          <cell r="AG628">
            <v>3.3666666666666667</v>
          </cell>
          <cell r="AH628">
            <v>3</v>
          </cell>
          <cell r="AI628">
            <v>3.129032258064516</v>
          </cell>
          <cell r="AJ628">
            <v>2.3214285714285716</v>
          </cell>
          <cell r="AK628">
            <v>2.6451612903225805</v>
          </cell>
          <cell r="AL628">
            <v>3.9333333333333336</v>
          </cell>
        </row>
        <row r="629">
          <cell r="C629" t="str">
            <v>Wayside/Framingham/98DennisonAve 5</v>
          </cell>
          <cell r="D629" t="str">
            <v>Harbor Area Office</v>
          </cell>
          <cell r="AE629">
            <v>0.2</v>
          </cell>
        </row>
        <row r="630">
          <cell r="C630" t="str">
            <v>Wayside/Framingham/98DennisonAve 6</v>
          </cell>
          <cell r="D630" t="str">
            <v>Holyoke Area Office</v>
          </cell>
          <cell r="AF630">
            <v>0.93548387096774188</v>
          </cell>
        </row>
        <row r="631">
          <cell r="C631" t="str">
            <v>Wayside/Framingham/98DennisonAve 7</v>
          </cell>
          <cell r="D631" t="str">
            <v>Lynn Area Office</v>
          </cell>
          <cell r="AB631">
            <v>0.4</v>
          </cell>
          <cell r="AC631">
            <v>1</v>
          </cell>
          <cell r="AD631">
            <v>1</v>
          </cell>
          <cell r="AE631">
            <v>0.13333333333333333</v>
          </cell>
        </row>
        <row r="632">
          <cell r="C632" t="str">
            <v>Wayside/Framingham/98DennisonAve 8</v>
          </cell>
          <cell r="D632" t="str">
            <v>Malden Area Office</v>
          </cell>
          <cell r="H632">
            <v>2.838709677419355</v>
          </cell>
          <cell r="I632">
            <v>1.6666666666666665</v>
          </cell>
          <cell r="J632">
            <v>1.6774193548387097</v>
          </cell>
          <cell r="K632">
            <v>2.6774193548387095</v>
          </cell>
          <cell r="L632">
            <v>2.9642857142857144</v>
          </cell>
          <cell r="M632">
            <v>2.3548387096774195</v>
          </cell>
          <cell r="N632">
            <v>1.5333333333333332</v>
          </cell>
          <cell r="O632">
            <v>2.870967741935484</v>
          </cell>
          <cell r="P632">
            <v>2.9</v>
          </cell>
          <cell r="Q632">
            <v>2.5483870967741935</v>
          </cell>
          <cell r="R632">
            <v>2.709677419354839</v>
          </cell>
          <cell r="S632">
            <v>2.2999999999999998</v>
          </cell>
          <cell r="T632">
            <v>2.709677419354839</v>
          </cell>
          <cell r="U632">
            <v>2.3666666666666667</v>
          </cell>
          <cell r="V632">
            <v>2.903225806451613</v>
          </cell>
          <cell r="W632">
            <v>3</v>
          </cell>
          <cell r="X632">
            <v>2.896551724137931</v>
          </cell>
          <cell r="Y632">
            <v>2.258064516129032</v>
          </cell>
          <cell r="Z632">
            <v>2.4333333333333331</v>
          </cell>
          <cell r="AA632">
            <v>2.838709677419355</v>
          </cell>
          <cell r="AB632">
            <v>2.5666666666666664</v>
          </cell>
          <cell r="AC632">
            <v>1.2903225806451613</v>
          </cell>
          <cell r="AD632">
            <v>0.77419354838709675</v>
          </cell>
          <cell r="AE632">
            <v>2.2999999999999998</v>
          </cell>
          <cell r="AF632">
            <v>2.967741935483871</v>
          </cell>
          <cell r="AG632">
            <v>2.8666666666666667</v>
          </cell>
          <cell r="AH632">
            <v>1.6774193548387097</v>
          </cell>
          <cell r="AI632">
            <v>1.5483870967741935</v>
          </cell>
          <cell r="AJ632">
            <v>2.6428571428571428</v>
          </cell>
          <cell r="AK632">
            <v>2.967741935483871</v>
          </cell>
          <cell r="AL632">
            <v>2.4333333333333331</v>
          </cell>
        </row>
        <row r="633">
          <cell r="C633" t="str">
            <v>Wayside/Framingham/98DennisonAve 9</v>
          </cell>
          <cell r="D633" t="str">
            <v>New Bedford Area Office</v>
          </cell>
          <cell r="R633">
            <v>0.5161290322580645</v>
          </cell>
          <cell r="S633">
            <v>1</v>
          </cell>
        </row>
        <row r="634">
          <cell r="C634" t="str">
            <v>Wayside/Framingham/98DennisonAve 10</v>
          </cell>
          <cell r="D634" t="str">
            <v>Park St. Area Office</v>
          </cell>
          <cell r="AE634">
            <v>0.13333333333333333</v>
          </cell>
        </row>
        <row r="635">
          <cell r="C635" t="str">
            <v>Wayside/Framingham/98DennisonAve 11</v>
          </cell>
          <cell r="D635" t="str">
            <v>South Central Area Office</v>
          </cell>
          <cell r="AA635">
            <v>0.45161290322580644</v>
          </cell>
        </row>
        <row r="636">
          <cell r="C636" t="str">
            <v>Wayside/Framingham/98DennisonAve 12</v>
          </cell>
          <cell r="D636" t="str">
            <v>Worcester East Area Office</v>
          </cell>
          <cell r="AL636">
            <v>0.23333333333333334</v>
          </cell>
        </row>
        <row r="637">
          <cell r="C637" t="str">
            <v>Wayside/Waltham/558WaverleyOaksRd 1</v>
          </cell>
          <cell r="D637" t="str">
            <v>Arlington Area Office</v>
          </cell>
          <cell r="H637">
            <v>1.7741935483870968</v>
          </cell>
          <cell r="I637">
            <v>2.2333333333333334</v>
          </cell>
          <cell r="J637">
            <v>1.032258064516129</v>
          </cell>
          <cell r="K637">
            <v>2.096774193548387</v>
          </cell>
          <cell r="L637">
            <v>2</v>
          </cell>
          <cell r="M637">
            <v>1.7741935483870968</v>
          </cell>
          <cell r="N637">
            <v>2.0333333333333332</v>
          </cell>
          <cell r="O637">
            <v>1.935483870967742</v>
          </cell>
          <cell r="P637">
            <v>2</v>
          </cell>
          <cell r="Q637">
            <v>2.032258064516129</v>
          </cell>
          <cell r="R637">
            <v>2</v>
          </cell>
          <cell r="S637">
            <v>0.9</v>
          </cell>
          <cell r="T637">
            <v>1.7419354838709677</v>
          </cell>
          <cell r="U637">
            <v>1.8666666666666667</v>
          </cell>
          <cell r="V637">
            <v>1.2903225806451615</v>
          </cell>
          <cell r="W637">
            <v>1.870967741935484</v>
          </cell>
          <cell r="X637">
            <v>1.4482758620689655</v>
          </cell>
          <cell r="Y637">
            <v>1.8064516129032258</v>
          </cell>
          <cell r="Z637">
            <v>2</v>
          </cell>
          <cell r="AA637">
            <v>2</v>
          </cell>
          <cell r="AB637">
            <v>1.6</v>
          </cell>
          <cell r="AC637">
            <v>1.8064516129032258</v>
          </cell>
          <cell r="AD637">
            <v>2.032258064516129</v>
          </cell>
          <cell r="AE637">
            <v>2</v>
          </cell>
          <cell r="AF637">
            <v>1.903225806451613</v>
          </cell>
          <cell r="AG637">
            <v>0.76666666666666661</v>
          </cell>
          <cell r="AH637">
            <v>2</v>
          </cell>
          <cell r="AI637">
            <v>2.0645161290322585</v>
          </cell>
          <cell r="AJ637">
            <v>2</v>
          </cell>
          <cell r="AK637">
            <v>1.838709677419355</v>
          </cell>
          <cell r="AL637">
            <v>2.2666666666666666</v>
          </cell>
        </row>
        <row r="638">
          <cell r="C638" t="str">
            <v>Wayside/Waltham/558WaverleyOaksRd 2</v>
          </cell>
          <cell r="D638" t="str">
            <v>Cambridge Area Office</v>
          </cell>
          <cell r="O638">
            <v>3.2258064516129031E-2</v>
          </cell>
          <cell r="P638">
            <v>1</v>
          </cell>
          <cell r="Q638">
            <v>0.35483870967741937</v>
          </cell>
        </row>
        <row r="639">
          <cell r="C639" t="str">
            <v>Wayside/Waltham/558WaverleyOaksRd 3</v>
          </cell>
          <cell r="D639" t="str">
            <v>Coastal Area Office</v>
          </cell>
          <cell r="N639">
            <v>3.3333333333333333E-2</v>
          </cell>
          <cell r="O639">
            <v>0.967741935483871</v>
          </cell>
          <cell r="T639">
            <v>6.4516129032258063E-2</v>
          </cell>
          <cell r="U639">
            <v>0.33333333333333331</v>
          </cell>
          <cell r="AK639">
            <v>0.12903225806451613</v>
          </cell>
          <cell r="AL639">
            <v>0.43333333333333335</v>
          </cell>
        </row>
        <row r="640">
          <cell r="C640" t="str">
            <v>Wayside/Waltham/558WaverleyOaksRd 4</v>
          </cell>
          <cell r="D640" t="str">
            <v>Dimock St. Area Office</v>
          </cell>
          <cell r="H640">
            <v>0.25806451612903225</v>
          </cell>
          <cell r="I640">
            <v>1</v>
          </cell>
          <cell r="J640">
            <v>0.19354838709677419</v>
          </cell>
          <cell r="L640">
            <v>0.7142857142857143</v>
          </cell>
          <cell r="M640">
            <v>0.967741935483871</v>
          </cell>
          <cell r="N640">
            <v>0.8666666666666667</v>
          </cell>
          <cell r="X640">
            <v>1.3103448275862069</v>
          </cell>
          <cell r="Y640">
            <v>1.774193548387097</v>
          </cell>
          <cell r="Z640">
            <v>1.3333333333333335</v>
          </cell>
          <cell r="AA640">
            <v>1.6451612903225805</v>
          </cell>
          <cell r="AB640">
            <v>0.56666666666666665</v>
          </cell>
          <cell r="AC640">
            <v>0.70967741935483875</v>
          </cell>
          <cell r="AD640">
            <v>0.67741935483870963</v>
          </cell>
          <cell r="AK640">
            <v>0.74193548387096775</v>
          </cell>
          <cell r="AL640">
            <v>0.16666666666666666</v>
          </cell>
        </row>
        <row r="641">
          <cell r="C641" t="str">
            <v>Wayside/Waltham/558WaverleyOaksRd 5</v>
          </cell>
          <cell r="D641" t="str">
            <v>Framingham Area Office</v>
          </cell>
          <cell r="J641">
            <v>0.45161290322580644</v>
          </cell>
          <cell r="K641">
            <v>0.58064516129032262</v>
          </cell>
          <cell r="L641">
            <v>0.32142857142857145</v>
          </cell>
          <cell r="M641">
            <v>0.16129032258064516</v>
          </cell>
          <cell r="R641">
            <v>9.6774193548387094E-2</v>
          </cell>
          <cell r="S641">
            <v>0.3</v>
          </cell>
          <cell r="T641">
            <v>9.6774193548387094E-2</v>
          </cell>
          <cell r="U641">
            <v>3.3333333333333333E-2</v>
          </cell>
          <cell r="V641">
            <v>0.25806451612903225</v>
          </cell>
          <cell r="W641">
            <v>0.54838709677419351</v>
          </cell>
          <cell r="X641">
            <v>0.20689655172413793</v>
          </cell>
          <cell r="Y641">
            <v>0.25806451612903225</v>
          </cell>
          <cell r="Z641">
            <v>0.8666666666666667</v>
          </cell>
          <cell r="AA641">
            <v>3.2258064516129031E-2</v>
          </cell>
          <cell r="AB641">
            <v>0.13333333333333333</v>
          </cell>
          <cell r="AD641">
            <v>9.6774193548387094E-2</v>
          </cell>
          <cell r="AE641">
            <v>0.16666666666666666</v>
          </cell>
          <cell r="AG641">
            <v>0.1</v>
          </cell>
          <cell r="AI641">
            <v>3.2258064516129031E-2</v>
          </cell>
          <cell r="AJ641">
            <v>0.14285714285714285</v>
          </cell>
          <cell r="AK641">
            <v>0.67741935483870974</v>
          </cell>
          <cell r="AL641">
            <v>0.23333333333333334</v>
          </cell>
        </row>
        <row r="642">
          <cell r="C642" t="str">
            <v>Wayside/Waltham/558WaverleyOaksRd 6</v>
          </cell>
          <cell r="D642" t="str">
            <v>Harbor Area Office</v>
          </cell>
          <cell r="I642">
            <v>0.13333333333333333</v>
          </cell>
          <cell r="J642">
            <v>0.45161290322580644</v>
          </cell>
          <cell r="M642">
            <v>0.25806451612903225</v>
          </cell>
          <cell r="N642">
            <v>0.8666666666666667</v>
          </cell>
          <cell r="O642">
            <v>0.87096774193548376</v>
          </cell>
          <cell r="P642">
            <v>0.6</v>
          </cell>
          <cell r="Q642">
            <v>0.4838709677419355</v>
          </cell>
          <cell r="S642">
            <v>1.3666666666666667</v>
          </cell>
          <cell r="T642">
            <v>1.870967741935484</v>
          </cell>
          <cell r="V642">
            <v>2</v>
          </cell>
          <cell r="W642">
            <v>1.870967741935484</v>
          </cell>
          <cell r="Z642">
            <v>0.3</v>
          </cell>
          <cell r="AA642">
            <v>0.87096774193548387</v>
          </cell>
          <cell r="AD642">
            <v>0.45161290322580649</v>
          </cell>
          <cell r="AE642">
            <v>1</v>
          </cell>
          <cell r="AF642">
            <v>0.74193548387096775</v>
          </cell>
          <cell r="AG642">
            <v>0.13333333333333333</v>
          </cell>
          <cell r="AI642">
            <v>0.54838709677419351</v>
          </cell>
          <cell r="AJ642">
            <v>0.9285714285714286</v>
          </cell>
          <cell r="AK642">
            <v>0.54838709677419351</v>
          </cell>
        </row>
        <row r="643">
          <cell r="C643" t="str">
            <v>Wayside/Waltham/558WaverleyOaksRd 7</v>
          </cell>
          <cell r="D643" t="str">
            <v>Hyde Park Area Office</v>
          </cell>
          <cell r="J643">
            <v>0.967741935483871</v>
          </cell>
          <cell r="K643">
            <v>1.5806451612903225</v>
          </cell>
          <cell r="L643">
            <v>0.39285714285714285</v>
          </cell>
          <cell r="M643">
            <v>1</v>
          </cell>
          <cell r="N643">
            <v>0.8</v>
          </cell>
          <cell r="O643">
            <v>1.032258064516129</v>
          </cell>
          <cell r="P643">
            <v>2.4</v>
          </cell>
          <cell r="Q643">
            <v>1.2580645161290323</v>
          </cell>
          <cell r="R643">
            <v>1.3548387096774195</v>
          </cell>
          <cell r="S643">
            <v>0.9</v>
          </cell>
          <cell r="X643">
            <v>0.82758620689655171</v>
          </cell>
          <cell r="Y643">
            <v>1.2258064516129032</v>
          </cell>
          <cell r="Z643">
            <v>0.26666666666666666</v>
          </cell>
          <cell r="AB643">
            <v>0.66666666666666663</v>
          </cell>
          <cell r="AC643">
            <v>1.6129032258064515</v>
          </cell>
          <cell r="AD643">
            <v>0.16129032258064516</v>
          </cell>
          <cell r="AE643">
            <v>0.4</v>
          </cell>
          <cell r="AF643">
            <v>1</v>
          </cell>
          <cell r="AG643">
            <v>1.5666666666666667</v>
          </cell>
          <cell r="AH643">
            <v>1.032258064516129</v>
          </cell>
          <cell r="AI643">
            <v>0.70967741935483875</v>
          </cell>
          <cell r="AJ643">
            <v>0.5</v>
          </cell>
          <cell r="AK643">
            <v>0.22580645161290322</v>
          </cell>
          <cell r="AL643">
            <v>0.86666666666666659</v>
          </cell>
        </row>
        <row r="644">
          <cell r="C644" t="str">
            <v>Wayside/Waltham/558WaverleyOaksRd 8</v>
          </cell>
          <cell r="D644" t="str">
            <v>Lynn Area Office</v>
          </cell>
          <cell r="AG644">
            <v>0.9</v>
          </cell>
          <cell r="AH644">
            <v>0.12903225806451613</v>
          </cell>
          <cell r="AL644">
            <v>6.6666666666666666E-2</v>
          </cell>
        </row>
        <row r="645">
          <cell r="C645" t="str">
            <v>Wayside/Waltham/558WaverleyOaksRd 9</v>
          </cell>
          <cell r="D645" t="str">
            <v>Malden Area Office</v>
          </cell>
          <cell r="H645">
            <v>2.870967741935484</v>
          </cell>
          <cell r="I645">
            <v>1.5333333333333332</v>
          </cell>
          <cell r="J645">
            <v>1.5483870967741935</v>
          </cell>
          <cell r="K645">
            <v>2.096774193548387</v>
          </cell>
          <cell r="L645">
            <v>2</v>
          </cell>
          <cell r="M645">
            <v>2.5806451612903225</v>
          </cell>
          <cell r="N645">
            <v>2.7</v>
          </cell>
          <cell r="O645">
            <v>2.5483870967741935</v>
          </cell>
          <cell r="P645">
            <v>1.8333333333333335</v>
          </cell>
          <cell r="Q645">
            <v>2.3548387096774195</v>
          </cell>
          <cell r="R645">
            <v>2.709677419354839</v>
          </cell>
          <cell r="S645">
            <v>1.9333333333333336</v>
          </cell>
          <cell r="T645">
            <v>2.67741935483871</v>
          </cell>
          <cell r="U645">
            <v>2.4333333333333331</v>
          </cell>
          <cell r="V645">
            <v>2.3870967741935485</v>
          </cell>
          <cell r="W645">
            <v>1.8709677419354838</v>
          </cell>
          <cell r="X645">
            <v>2.7931034482758621</v>
          </cell>
          <cell r="Y645">
            <v>0.90322580645161299</v>
          </cell>
          <cell r="Z645">
            <v>1.4333333333333333</v>
          </cell>
          <cell r="AA645">
            <v>2.2903225806451615</v>
          </cell>
          <cell r="AB645">
            <v>1.9333333333333331</v>
          </cell>
          <cell r="AC645">
            <v>2.225806451612903</v>
          </cell>
          <cell r="AD645">
            <v>1.903225806451613</v>
          </cell>
          <cell r="AE645">
            <v>2.6333333333333329</v>
          </cell>
          <cell r="AF645">
            <v>2.67741935483871</v>
          </cell>
          <cell r="AG645">
            <v>1.2</v>
          </cell>
          <cell r="AH645">
            <v>1.967741935483871</v>
          </cell>
          <cell r="AI645">
            <v>2.161290322580645</v>
          </cell>
          <cell r="AJ645">
            <v>2.1071428571428572</v>
          </cell>
          <cell r="AK645">
            <v>2.806451612903226</v>
          </cell>
          <cell r="AL645">
            <v>0.26666666666666666</v>
          </cell>
        </row>
        <row r="646">
          <cell r="C646" t="str">
            <v>Wayside/Waltham/558WaverleyOaksRd 10</v>
          </cell>
          <cell r="D646" t="str">
            <v>Park St. Area Office</v>
          </cell>
          <cell r="H646">
            <v>0.45161290322580644</v>
          </cell>
          <cell r="I646">
            <v>0.53333333333333333</v>
          </cell>
          <cell r="J646">
            <v>1.4516129032258065</v>
          </cell>
          <cell r="K646">
            <v>1.2580645161290323</v>
          </cell>
          <cell r="L646">
            <v>1.5</v>
          </cell>
          <cell r="M646">
            <v>1.6129032258064515</v>
          </cell>
          <cell r="N646">
            <v>0.93333333333333324</v>
          </cell>
          <cell r="Q646">
            <v>0.67741935483870974</v>
          </cell>
          <cell r="R646">
            <v>0.4838709677419355</v>
          </cell>
          <cell r="S646">
            <v>0.6333333333333333</v>
          </cell>
          <cell r="T646">
            <v>1.3548387096774193</v>
          </cell>
          <cell r="U646">
            <v>1.8333333333333335</v>
          </cell>
          <cell r="V646">
            <v>0.74193548387096775</v>
          </cell>
          <cell r="W646">
            <v>1.3225806451612903</v>
          </cell>
          <cell r="X646">
            <v>1</v>
          </cell>
          <cell r="Y646">
            <v>0.5161290322580645</v>
          </cell>
          <cell r="Z646">
            <v>1.3333333333333333</v>
          </cell>
          <cell r="AA646">
            <v>0.64516129032258063</v>
          </cell>
          <cell r="AB646">
            <v>1.8666666666666667</v>
          </cell>
          <cell r="AC646">
            <v>1.2580645161290323</v>
          </cell>
          <cell r="AD646">
            <v>2.8064516129032255</v>
          </cell>
          <cell r="AE646">
            <v>2.6333333333333333</v>
          </cell>
          <cell r="AF646">
            <v>1.129032258064516</v>
          </cell>
          <cell r="AG646">
            <v>0.9</v>
          </cell>
          <cell r="AH646">
            <v>1.870967741935484</v>
          </cell>
          <cell r="AI646">
            <v>2.032258064516129</v>
          </cell>
          <cell r="AJ646">
            <v>1.5</v>
          </cell>
          <cell r="AK646">
            <v>1.064516129032258</v>
          </cell>
          <cell r="AL646">
            <v>1.3333333333333335</v>
          </cell>
        </row>
        <row r="647">
          <cell r="C647" t="str">
            <v>Wayside/Waltham/558WaverleyOaksRd 11</v>
          </cell>
          <cell r="D647" t="str">
            <v>Solutions for Living (PAS Metro)</v>
          </cell>
          <cell r="K647">
            <v>6.4516129032258063E-2</v>
          </cell>
        </row>
        <row r="648">
          <cell r="C648" t="str">
            <v>YOU / Boylston / 1 Elmwood Place 1</v>
          </cell>
          <cell r="D648" t="str">
            <v>Framingham Area Office</v>
          </cell>
          <cell r="AC648">
            <v>0.35483870967741937</v>
          </cell>
        </row>
        <row r="649">
          <cell r="C649" t="str">
            <v>YOU / Boylston / 1 Elmwood Place 2</v>
          </cell>
          <cell r="D649" t="str">
            <v>North Central Area Office</v>
          </cell>
          <cell r="E649">
            <v>2</v>
          </cell>
          <cell r="F649">
            <v>1.935483870967742</v>
          </cell>
          <cell r="G649">
            <v>2</v>
          </cell>
          <cell r="H649">
            <v>2</v>
          </cell>
          <cell r="I649">
            <v>1.9</v>
          </cell>
          <cell r="J649">
            <v>2</v>
          </cell>
          <cell r="K649">
            <v>2</v>
          </cell>
          <cell r="L649">
            <v>1.7857142857142856</v>
          </cell>
          <cell r="M649">
            <v>2</v>
          </cell>
          <cell r="N649">
            <v>2.8666666666666667</v>
          </cell>
          <cell r="O649">
            <v>3</v>
          </cell>
          <cell r="P649">
            <v>3</v>
          </cell>
          <cell r="Q649">
            <v>3.354838709677419</v>
          </cell>
          <cell r="R649">
            <v>3</v>
          </cell>
          <cell r="S649">
            <v>2.5666666666666664</v>
          </cell>
          <cell r="T649">
            <v>3</v>
          </cell>
          <cell r="U649">
            <v>2.4666666666666668</v>
          </cell>
          <cell r="V649">
            <v>2.967741935483871</v>
          </cell>
          <cell r="W649">
            <v>3</v>
          </cell>
          <cell r="X649">
            <v>3</v>
          </cell>
          <cell r="Y649">
            <v>2.967741935483871</v>
          </cell>
          <cell r="Z649">
            <v>2.9333333333333336</v>
          </cell>
          <cell r="AA649">
            <v>3</v>
          </cell>
          <cell r="AB649">
            <v>2.6</v>
          </cell>
          <cell r="AC649">
            <v>2.4516129032258065</v>
          </cell>
          <cell r="AD649">
            <v>2.3548387096774195</v>
          </cell>
          <cell r="AE649">
            <v>2.9333333333333336</v>
          </cell>
          <cell r="AF649">
            <v>2.645161290322581</v>
          </cell>
          <cell r="AG649">
            <v>2.9333333333333336</v>
          </cell>
          <cell r="AH649">
            <v>2.967741935483871</v>
          </cell>
          <cell r="AI649">
            <v>2.741935483870968</v>
          </cell>
          <cell r="AJ649">
            <v>3</v>
          </cell>
          <cell r="AK649">
            <v>2.709677419354839</v>
          </cell>
          <cell r="AL649">
            <v>3</v>
          </cell>
          <cell r="AM649">
            <v>2.709677419354839</v>
          </cell>
          <cell r="AN649">
            <v>3</v>
          </cell>
          <cell r="AO649">
            <v>2.096774193548387</v>
          </cell>
          <cell r="AP649">
            <v>2.5483870967741935</v>
          </cell>
          <cell r="AQ649">
            <v>1.9</v>
          </cell>
          <cell r="AR649">
            <v>2.3548387096774195</v>
          </cell>
          <cell r="AS649">
            <v>2.6333333333333333</v>
          </cell>
          <cell r="AT649">
            <v>2.129032258064516</v>
          </cell>
          <cell r="AU649">
            <v>2.806451612903226</v>
          </cell>
          <cell r="AV649">
            <v>2.4642857142857144</v>
          </cell>
          <cell r="AW649">
            <v>2</v>
          </cell>
          <cell r="AX649">
            <v>2.0333333333333332</v>
          </cell>
          <cell r="AY649">
            <v>2.6451612903225805</v>
          </cell>
          <cell r="AZ649">
            <v>1.5333333333333334</v>
          </cell>
        </row>
        <row r="650">
          <cell r="C650" t="str">
            <v>YOU / Boylston / 1 Elmwood Place 3</v>
          </cell>
          <cell r="D650" t="str">
            <v>South Central Area Office</v>
          </cell>
          <cell r="E650">
            <v>2.4838709677419355</v>
          </cell>
          <cell r="F650">
            <v>2.5806451612903225</v>
          </cell>
          <cell r="G650">
            <v>3</v>
          </cell>
          <cell r="H650">
            <v>2.838709677419355</v>
          </cell>
          <cell r="I650">
            <v>2.4333333333333331</v>
          </cell>
          <cell r="J650">
            <v>1.7419354838709677</v>
          </cell>
          <cell r="K650">
            <v>2.903225806451613</v>
          </cell>
          <cell r="L650">
            <v>1.7857142857142856</v>
          </cell>
          <cell r="M650">
            <v>1</v>
          </cell>
          <cell r="N650">
            <v>0.26666666666666666</v>
          </cell>
          <cell r="Q650">
            <v>0.61290322580645162</v>
          </cell>
          <cell r="R650">
            <v>1</v>
          </cell>
          <cell r="S650">
            <v>1</v>
          </cell>
          <cell r="T650">
            <v>1</v>
          </cell>
          <cell r="U650">
            <v>0.6</v>
          </cell>
          <cell r="V650">
            <v>1</v>
          </cell>
          <cell r="W650">
            <v>0.29032258064516125</v>
          </cell>
          <cell r="X650">
            <v>1</v>
          </cell>
          <cell r="Y650">
            <v>1</v>
          </cell>
          <cell r="Z650">
            <v>1</v>
          </cell>
          <cell r="AA650">
            <v>1</v>
          </cell>
          <cell r="AB650">
            <v>0.16666666666666666</v>
          </cell>
          <cell r="AC650">
            <v>0.67741935483870963</v>
          </cell>
          <cell r="AD650">
            <v>1.096774193548387</v>
          </cell>
          <cell r="AE650">
            <v>1</v>
          </cell>
          <cell r="AF650">
            <v>0.70967741935483875</v>
          </cell>
          <cell r="AG650">
            <v>1</v>
          </cell>
          <cell r="AH650">
            <v>1</v>
          </cell>
          <cell r="AI650">
            <v>0.87096774193548387</v>
          </cell>
          <cell r="AJ650">
            <v>1</v>
          </cell>
          <cell r="AK650">
            <v>1</v>
          </cell>
          <cell r="AL650">
            <v>1</v>
          </cell>
          <cell r="AM650">
            <v>1</v>
          </cell>
          <cell r="AN650">
            <v>1</v>
          </cell>
          <cell r="AO650">
            <v>1</v>
          </cell>
          <cell r="AP650">
            <v>0.90322580645161288</v>
          </cell>
          <cell r="AQ650">
            <v>1</v>
          </cell>
          <cell r="AR650">
            <v>1</v>
          </cell>
          <cell r="AS650">
            <v>1</v>
          </cell>
          <cell r="AT650">
            <v>0.32258064516129031</v>
          </cell>
          <cell r="AU650">
            <v>9.6774193548387094E-2</v>
          </cell>
          <cell r="AV650">
            <v>1</v>
          </cell>
          <cell r="AW650">
            <v>1.3870967741935483</v>
          </cell>
          <cell r="AX650">
            <v>1.8333333333333335</v>
          </cell>
          <cell r="AY650">
            <v>2</v>
          </cell>
          <cell r="AZ650">
            <v>2</v>
          </cell>
        </row>
        <row r="651">
          <cell r="C651" t="str">
            <v>YOU / Boylston / 1 Elmwood Place 4</v>
          </cell>
          <cell r="D651" t="str">
            <v>Worcester East Area Office</v>
          </cell>
          <cell r="E651">
            <v>2</v>
          </cell>
          <cell r="F651">
            <v>2</v>
          </cell>
          <cell r="G651">
            <v>2</v>
          </cell>
          <cell r="H651">
            <v>1.5806451612903225</v>
          </cell>
          <cell r="I651">
            <v>1</v>
          </cell>
          <cell r="J651">
            <v>2.096774193548387</v>
          </cell>
          <cell r="K651">
            <v>1.903225806451613</v>
          </cell>
          <cell r="L651">
            <v>2.1785714285714288</v>
          </cell>
          <cell r="M651">
            <v>2</v>
          </cell>
          <cell r="N651">
            <v>2.4333333333333336</v>
          </cell>
          <cell r="O651">
            <v>2.5161290322580645</v>
          </cell>
          <cell r="P651">
            <v>3</v>
          </cell>
          <cell r="Q651">
            <v>2.3548387096774195</v>
          </cell>
          <cell r="R651">
            <v>1.806451612903226</v>
          </cell>
          <cell r="S651">
            <v>2</v>
          </cell>
          <cell r="T651">
            <v>2</v>
          </cell>
          <cell r="U651">
            <v>2.2999999999999998</v>
          </cell>
          <cell r="V651">
            <v>2</v>
          </cell>
          <cell r="W651">
            <v>1.5483870967741935</v>
          </cell>
          <cell r="X651">
            <v>2</v>
          </cell>
          <cell r="Y651">
            <v>1.9677419354838708</v>
          </cell>
          <cell r="Z651">
            <v>2</v>
          </cell>
          <cell r="AA651">
            <v>2</v>
          </cell>
          <cell r="AB651">
            <v>2</v>
          </cell>
          <cell r="AC651">
            <v>2</v>
          </cell>
          <cell r="AD651">
            <v>1.3870967741935485</v>
          </cell>
          <cell r="AE651">
            <v>1</v>
          </cell>
          <cell r="AF651">
            <v>1</v>
          </cell>
          <cell r="AG651">
            <v>1</v>
          </cell>
          <cell r="AH651">
            <v>1</v>
          </cell>
          <cell r="AI651">
            <v>1</v>
          </cell>
          <cell r="AJ651">
            <v>0.9642857142857143</v>
          </cell>
          <cell r="AK651">
            <v>1.032258064516129</v>
          </cell>
          <cell r="AL651">
            <v>1.8</v>
          </cell>
          <cell r="AM651">
            <v>1.903225806451613</v>
          </cell>
          <cell r="AN651">
            <v>1.6666666666666667</v>
          </cell>
          <cell r="AO651">
            <v>2</v>
          </cell>
          <cell r="AP651">
            <v>2</v>
          </cell>
          <cell r="AQ651">
            <v>2</v>
          </cell>
          <cell r="AR651">
            <v>2</v>
          </cell>
          <cell r="AS651">
            <v>1.5333333333333332</v>
          </cell>
          <cell r="AT651">
            <v>1.7741935483870965</v>
          </cell>
          <cell r="AU651">
            <v>1.064516129032258</v>
          </cell>
          <cell r="AV651">
            <v>2.1785714285714284</v>
          </cell>
          <cell r="AW651">
            <v>2</v>
          </cell>
          <cell r="AX651">
            <v>1.2333333333333334</v>
          </cell>
          <cell r="AY651">
            <v>1</v>
          </cell>
          <cell r="AZ651">
            <v>0.96666666666666667</v>
          </cell>
        </row>
        <row r="652">
          <cell r="C652" t="str">
            <v>YOU / Boylston / 1 Elmwood Place 5</v>
          </cell>
          <cell r="D652" t="str">
            <v>Worcester West Area Office</v>
          </cell>
          <cell r="E652">
            <v>1.4516129032258065</v>
          </cell>
          <cell r="F652">
            <v>1.967741935483871</v>
          </cell>
          <cell r="G652">
            <v>1.8666666666666667</v>
          </cell>
          <cell r="H652">
            <v>2</v>
          </cell>
          <cell r="I652">
            <v>2.2000000000000002</v>
          </cell>
          <cell r="J652">
            <v>1.1612903225806452</v>
          </cell>
          <cell r="K652">
            <v>1</v>
          </cell>
          <cell r="L652">
            <v>2</v>
          </cell>
          <cell r="M652">
            <v>2</v>
          </cell>
          <cell r="N652">
            <v>2.7333333333333334</v>
          </cell>
          <cell r="O652">
            <v>2.838709677419355</v>
          </cell>
          <cell r="P652">
            <v>2.8333333333333335</v>
          </cell>
          <cell r="Q652">
            <v>2.6129032258064515</v>
          </cell>
          <cell r="R652">
            <v>2.903225806451613</v>
          </cell>
          <cell r="S652">
            <v>2.4666666666666668</v>
          </cell>
          <cell r="T652">
            <v>3</v>
          </cell>
          <cell r="U652">
            <v>2.7333333333333334</v>
          </cell>
          <cell r="V652">
            <v>3</v>
          </cell>
          <cell r="W652">
            <v>3</v>
          </cell>
          <cell r="X652">
            <v>3</v>
          </cell>
          <cell r="Y652">
            <v>2.870967741935484</v>
          </cell>
          <cell r="Z652">
            <v>3</v>
          </cell>
          <cell r="AA652">
            <v>3</v>
          </cell>
          <cell r="AB652">
            <v>3.166666666666667</v>
          </cell>
          <cell r="AC652">
            <v>2.419354838709677</v>
          </cell>
          <cell r="AD652">
            <v>2.032258064516129</v>
          </cell>
          <cell r="AE652">
            <v>3</v>
          </cell>
          <cell r="AF652">
            <v>3.1290322580645165</v>
          </cell>
          <cell r="AG652">
            <v>2.4333333333333336</v>
          </cell>
          <cell r="AH652">
            <v>2.67741935483871</v>
          </cell>
          <cell r="AI652">
            <v>3</v>
          </cell>
          <cell r="AJ652">
            <v>2.9642857142857144</v>
          </cell>
          <cell r="AK652">
            <v>2.935483870967742</v>
          </cell>
          <cell r="AL652">
            <v>2.2999999999999998</v>
          </cell>
          <cell r="AM652">
            <v>2.774193548387097</v>
          </cell>
          <cell r="AN652">
            <v>2.8</v>
          </cell>
          <cell r="AO652">
            <v>2.741935483870968</v>
          </cell>
          <cell r="AP652">
            <v>2.6774193548387095</v>
          </cell>
          <cell r="AQ652">
            <v>2.9666666666666668</v>
          </cell>
          <cell r="AR652">
            <v>3.096774193548387</v>
          </cell>
          <cell r="AS652">
            <v>2.2000000000000002</v>
          </cell>
          <cell r="AT652">
            <v>2.741935483870968</v>
          </cell>
          <cell r="AU652">
            <v>3</v>
          </cell>
          <cell r="AV652">
            <v>2.8928571428571428</v>
          </cell>
          <cell r="AW652">
            <v>2.7096774193548385</v>
          </cell>
          <cell r="AX652">
            <v>2.1333333333333333</v>
          </cell>
          <cell r="AY652">
            <v>2.8064516129032251</v>
          </cell>
          <cell r="AZ652">
            <v>2.833333333333333</v>
          </cell>
        </row>
        <row r="653">
          <cell r="C653" t="str">
            <v>YOU / Worcester / 37 Boylston 1</v>
          </cell>
          <cell r="D653" t="str">
            <v>Haverhill Area Office</v>
          </cell>
          <cell r="N653">
            <v>0.13333333333333333</v>
          </cell>
        </row>
        <row r="654">
          <cell r="C654" t="str">
            <v>YOU / Worcester / 37 Boylston 2</v>
          </cell>
          <cell r="D654" t="str">
            <v>North Central Area Office</v>
          </cell>
          <cell r="W654">
            <v>6.4516129032258063E-2</v>
          </cell>
          <cell r="AB654">
            <v>0.1</v>
          </cell>
          <cell r="AD654">
            <v>0.87096774193548387</v>
          </cell>
          <cell r="AY654">
            <v>0.90322580645161288</v>
          </cell>
          <cell r="AZ654">
            <v>0.53333333333333333</v>
          </cell>
        </row>
        <row r="655">
          <cell r="C655" t="str">
            <v>YOU / Worcester / 37 Boylston 3</v>
          </cell>
          <cell r="D655" t="str">
            <v>South Central Area Office</v>
          </cell>
          <cell r="E655">
            <v>1</v>
          </cell>
          <cell r="F655">
            <v>1.6451612903225805</v>
          </cell>
          <cell r="G655">
            <v>2</v>
          </cell>
          <cell r="H655">
            <v>2</v>
          </cell>
          <cell r="I655">
            <v>1.9666666666666666</v>
          </cell>
          <cell r="J655">
            <v>1</v>
          </cell>
          <cell r="K655">
            <v>1.7419354838709677</v>
          </cell>
          <cell r="L655">
            <v>2.1428571428571432</v>
          </cell>
          <cell r="M655">
            <v>4</v>
          </cell>
          <cell r="N655">
            <v>2.5333333333333332</v>
          </cell>
          <cell r="O655">
            <v>2</v>
          </cell>
          <cell r="P655">
            <v>1.3333333333333335</v>
          </cell>
          <cell r="Q655">
            <v>0.83870967741935487</v>
          </cell>
          <cell r="R655">
            <v>1</v>
          </cell>
          <cell r="S655">
            <v>1</v>
          </cell>
          <cell r="T655">
            <v>1</v>
          </cell>
          <cell r="U655">
            <v>1</v>
          </cell>
          <cell r="V655">
            <v>0.83870967741935487</v>
          </cell>
          <cell r="W655">
            <v>0.90322580645161288</v>
          </cell>
          <cell r="X655">
            <v>1</v>
          </cell>
          <cell r="Y655">
            <v>0.61290322580645162</v>
          </cell>
          <cell r="Z655">
            <v>0.46666666666666667</v>
          </cell>
          <cell r="AA655">
            <v>1</v>
          </cell>
          <cell r="AB655">
            <v>0.26666666666666666</v>
          </cell>
          <cell r="AC655">
            <v>1</v>
          </cell>
          <cell r="AD655">
            <v>1</v>
          </cell>
          <cell r="AE655">
            <v>1</v>
          </cell>
          <cell r="AF655">
            <v>1</v>
          </cell>
          <cell r="AG655">
            <v>0.43333333333333335</v>
          </cell>
          <cell r="AH655">
            <v>0.19354838709677419</v>
          </cell>
          <cell r="AI655">
            <v>1</v>
          </cell>
          <cell r="AJ655">
            <v>1</v>
          </cell>
          <cell r="AK655">
            <v>0.61290322580645162</v>
          </cell>
          <cell r="AL655">
            <v>0.8666666666666667</v>
          </cell>
          <cell r="AM655">
            <v>1.064516129032258</v>
          </cell>
          <cell r="AN655">
            <v>1</v>
          </cell>
          <cell r="AO655">
            <v>1</v>
          </cell>
          <cell r="AP655">
            <v>1</v>
          </cell>
          <cell r="AQ655">
            <v>1.7</v>
          </cell>
          <cell r="AR655">
            <v>1.6774193548387095</v>
          </cell>
          <cell r="AS655">
            <v>1</v>
          </cell>
          <cell r="AT655">
            <v>3.2258064516129031E-2</v>
          </cell>
        </row>
        <row r="656">
          <cell r="C656" t="str">
            <v>YOU / Worcester / 37 Boylston 4</v>
          </cell>
          <cell r="D656" t="str">
            <v>Worcester East Area Office</v>
          </cell>
          <cell r="E656">
            <v>2</v>
          </cell>
          <cell r="F656">
            <v>2</v>
          </cell>
          <cell r="G656">
            <v>2.2333333333333334</v>
          </cell>
          <cell r="H656">
            <v>2</v>
          </cell>
          <cell r="I656">
            <v>1.7333333333333334</v>
          </cell>
          <cell r="J656">
            <v>2</v>
          </cell>
          <cell r="K656">
            <v>2.4838709677419355</v>
          </cell>
          <cell r="L656">
            <v>1.9285714285714286</v>
          </cell>
          <cell r="M656">
            <v>1.8064516129032258</v>
          </cell>
          <cell r="N656">
            <v>1.8666666666666667</v>
          </cell>
          <cell r="O656">
            <v>2</v>
          </cell>
          <cell r="P656">
            <v>2.3666666666666667</v>
          </cell>
          <cell r="Q656">
            <v>2.7096774193548385</v>
          </cell>
          <cell r="R656">
            <v>2.870967741935484</v>
          </cell>
          <cell r="S656">
            <v>2.8666666666666667</v>
          </cell>
          <cell r="T656">
            <v>3</v>
          </cell>
          <cell r="U656">
            <v>4</v>
          </cell>
          <cell r="V656">
            <v>3.4193548387096775</v>
          </cell>
          <cell r="W656">
            <v>2.5483870967741935</v>
          </cell>
          <cell r="X656">
            <v>2.6551724137931032</v>
          </cell>
          <cell r="Y656">
            <v>3.3548387096774195</v>
          </cell>
          <cell r="Z656">
            <v>3.5</v>
          </cell>
          <cell r="AA656">
            <v>2.967741935483871</v>
          </cell>
          <cell r="AB656">
            <v>3.6</v>
          </cell>
          <cell r="AC656">
            <v>2.6774193548387095</v>
          </cell>
          <cell r="AD656">
            <v>3.774193548387097</v>
          </cell>
          <cell r="AE656">
            <v>3.9666666666666668</v>
          </cell>
          <cell r="AF656">
            <v>2.387096774193548</v>
          </cell>
          <cell r="AG656">
            <v>2.4333333333333336</v>
          </cell>
          <cell r="AH656">
            <v>4.096774193548387</v>
          </cell>
          <cell r="AI656">
            <v>4</v>
          </cell>
          <cell r="AJ656">
            <v>4</v>
          </cell>
          <cell r="AK656">
            <v>4</v>
          </cell>
          <cell r="AL656">
            <v>2.2999999999999998</v>
          </cell>
          <cell r="AM656">
            <v>2</v>
          </cell>
          <cell r="AN656">
            <v>2.8</v>
          </cell>
          <cell r="AO656">
            <v>2.67741935483871</v>
          </cell>
          <cell r="AP656">
            <v>2.935483870967742</v>
          </cell>
          <cell r="AQ656">
            <v>1.5</v>
          </cell>
          <cell r="AR656">
            <v>2</v>
          </cell>
          <cell r="AS656">
            <v>2.5</v>
          </cell>
          <cell r="AT656">
            <v>3</v>
          </cell>
          <cell r="AU656">
            <v>2.967741935483871</v>
          </cell>
          <cell r="AV656">
            <v>3</v>
          </cell>
          <cell r="AW656">
            <v>2.935483870967742</v>
          </cell>
          <cell r="AX656">
            <v>2.1</v>
          </cell>
          <cell r="AY656">
            <v>1.967741935483871</v>
          </cell>
          <cell r="AZ656">
            <v>2.5</v>
          </cell>
        </row>
        <row r="657">
          <cell r="C657" t="str">
            <v>YOU / Worcester / 37 Boylston 5</v>
          </cell>
          <cell r="D657" t="str">
            <v>Worcester West Area Office</v>
          </cell>
          <cell r="E657">
            <v>1.6451612903225805</v>
          </cell>
          <cell r="F657">
            <v>1.8709677419354838</v>
          </cell>
          <cell r="G657">
            <v>1.6666666666666665</v>
          </cell>
          <cell r="H657">
            <v>1.935483870967742</v>
          </cell>
          <cell r="I657">
            <v>2</v>
          </cell>
          <cell r="J657">
            <v>2.419354838709677</v>
          </cell>
          <cell r="K657">
            <v>2.161290322580645</v>
          </cell>
          <cell r="L657">
            <v>2.25</v>
          </cell>
          <cell r="M657">
            <v>2</v>
          </cell>
          <cell r="N657">
            <v>2</v>
          </cell>
          <cell r="O657">
            <v>2</v>
          </cell>
          <cell r="P657">
            <v>1.8333333333333333</v>
          </cell>
          <cell r="Q657">
            <v>2</v>
          </cell>
          <cell r="R657">
            <v>1.8709677419354838</v>
          </cell>
          <cell r="S657">
            <v>1.9</v>
          </cell>
          <cell r="T657">
            <v>2</v>
          </cell>
          <cell r="U657">
            <v>1</v>
          </cell>
          <cell r="V657">
            <v>1.3870967741935485</v>
          </cell>
          <cell r="W657">
            <v>2</v>
          </cell>
          <cell r="X657">
            <v>2</v>
          </cell>
          <cell r="Y657">
            <v>1.4516129032258065</v>
          </cell>
          <cell r="Z657">
            <v>2</v>
          </cell>
          <cell r="AA657">
            <v>2</v>
          </cell>
          <cell r="AB657">
            <v>1.8666666666666667</v>
          </cell>
          <cell r="AC657">
            <v>1.9032258064516128</v>
          </cell>
          <cell r="AD657">
            <v>1.129032258064516</v>
          </cell>
          <cell r="AE657">
            <v>2</v>
          </cell>
          <cell r="AF657">
            <v>2</v>
          </cell>
          <cell r="AG657">
            <v>2.6333333333333333</v>
          </cell>
          <cell r="AH657">
            <v>1.032258064516129</v>
          </cell>
          <cell r="AI657">
            <v>2</v>
          </cell>
          <cell r="AJ657">
            <v>1.7857142857142856</v>
          </cell>
          <cell r="AK657">
            <v>1.838709677419355</v>
          </cell>
          <cell r="AL657">
            <v>2</v>
          </cell>
          <cell r="AM657">
            <v>2</v>
          </cell>
          <cell r="AN657">
            <v>2</v>
          </cell>
          <cell r="AO657">
            <v>2</v>
          </cell>
          <cell r="AP657">
            <v>1.903225806451613</v>
          </cell>
          <cell r="AQ657">
            <v>1.7333333333333334</v>
          </cell>
          <cell r="AR657">
            <v>2</v>
          </cell>
          <cell r="AS657">
            <v>2.2000000000000002</v>
          </cell>
          <cell r="AT657">
            <v>2</v>
          </cell>
          <cell r="AU657">
            <v>2</v>
          </cell>
          <cell r="AV657">
            <v>1.8571428571428572</v>
          </cell>
          <cell r="AW657">
            <v>2</v>
          </cell>
          <cell r="AX657">
            <v>2</v>
          </cell>
          <cell r="AY657">
            <v>2</v>
          </cell>
          <cell r="AZ657">
            <v>1</v>
          </cell>
        </row>
      </sheetData>
      <sheetData sheetId="10"/>
      <sheetData sheetId="11"/>
      <sheetData sheetId="12"/>
      <sheetData sheetId="13"/>
      <sheetData sheetId="14">
        <row r="2">
          <cell r="A2" t="str">
            <v>Bay State CS / Plymouth / 475 State</v>
          </cell>
        </row>
        <row r="3">
          <cell r="A3" t="str">
            <v>Bay State CS / S.Weymouth/ 911 Main</v>
          </cell>
        </row>
        <row r="4">
          <cell r="A4" t="str">
            <v>Brandon/Natick/27Winter St</v>
          </cell>
        </row>
        <row r="5">
          <cell r="A5" t="str">
            <v>Caritas St Mary's /Dorch /90Cushing</v>
          </cell>
        </row>
        <row r="6">
          <cell r="A6" t="str">
            <v>CFP / Dorchester / 31 Athelwold St</v>
          </cell>
        </row>
        <row r="7">
          <cell r="A7" t="str">
            <v>Community Care/S.Attleboro/543Newpo</v>
          </cell>
        </row>
        <row r="8">
          <cell r="A8" t="str">
            <v>EliotCommunityHS / Waltham/ 130Dale</v>
          </cell>
        </row>
        <row r="9">
          <cell r="A9" t="str">
            <v>EliotCommunityHS/Arling/734-736Mass</v>
          </cell>
        </row>
        <row r="10">
          <cell r="A10" t="str">
            <v>EliotCommunityHS/Dedham/20Harvey</v>
          </cell>
        </row>
        <row r="11">
          <cell r="A11" t="str">
            <v>EliotCommunityHS/JamPlain/281HydePk</v>
          </cell>
        </row>
        <row r="12">
          <cell r="A12" t="str">
            <v>EliotCommunityHS/Lynn/12OrchardSt</v>
          </cell>
        </row>
        <row r="13">
          <cell r="A13" t="str">
            <v>EliotCommunityHS/Medford/159Allston</v>
          </cell>
        </row>
        <row r="14">
          <cell r="A14" t="str">
            <v>EliotCommunityHS/NewBedford/163Coun</v>
          </cell>
        </row>
        <row r="15">
          <cell r="A15" t="str">
            <v>EliotCommunityHS/Wakefield/18 Lafay</v>
          </cell>
        </row>
        <row r="16">
          <cell r="A16" t="str">
            <v>Gandara / Greenfield / 107 Conway</v>
          </cell>
        </row>
        <row r="17">
          <cell r="A17" t="str">
            <v>Gandara / Holyoke / 27-29 Canby St</v>
          </cell>
        </row>
        <row r="18">
          <cell r="A18" t="str">
            <v>Gandara / Springfield / 25 Moorland</v>
          </cell>
        </row>
        <row r="19">
          <cell r="A19" t="str">
            <v>Gandara / Springfield / 353 MapleSt</v>
          </cell>
        </row>
        <row r="20">
          <cell r="A20" t="str">
            <v>GermaineLawrence/Arlington/18Clarem</v>
          </cell>
        </row>
        <row r="21">
          <cell r="A21" t="str">
            <v>Harbor Schools/ Merrimac /100W.Main</v>
          </cell>
        </row>
        <row r="22">
          <cell r="A22" t="str">
            <v>HES / Beverly / 6 Echo Ave.</v>
          </cell>
        </row>
        <row r="23">
          <cell r="A23" t="str">
            <v>HES / Haverhill / 8-10 Howard St</v>
          </cell>
        </row>
        <row r="24">
          <cell r="A24" t="str">
            <v>HES / Salem / 39 1/2 Mason St</v>
          </cell>
        </row>
        <row r="25">
          <cell r="A25" t="str">
            <v>ItalianHome/E. Freetown/9PinewoodCt</v>
          </cell>
        </row>
        <row r="26">
          <cell r="A26" t="str">
            <v>ItalianHome/JamPl/1125CentreSt</v>
          </cell>
        </row>
        <row r="27">
          <cell r="A27" t="str">
            <v>Key / Fall River / 62 County St</v>
          </cell>
        </row>
        <row r="28">
          <cell r="A28" t="str">
            <v>Key / Methuen / 175 Lowell St</v>
          </cell>
        </row>
        <row r="29">
          <cell r="A29" t="str">
            <v>Key / Methuen / 19 Mystic St</v>
          </cell>
        </row>
        <row r="30">
          <cell r="A30" t="str">
            <v>Key / Pittsfield / 369 West St</v>
          </cell>
        </row>
        <row r="31">
          <cell r="A31" t="str">
            <v>Key / Worcester / 2 Norton St</v>
          </cell>
        </row>
        <row r="32">
          <cell r="A32" t="str">
            <v>LUK / Fitchburg / 101 South St</v>
          </cell>
        </row>
        <row r="33">
          <cell r="A33" t="str">
            <v>LUK / Fitchburg / 102 Day Street</v>
          </cell>
        </row>
        <row r="34">
          <cell r="A34" t="str">
            <v>LUK / Fitchburg / 27 Myrtle Ave</v>
          </cell>
        </row>
        <row r="35">
          <cell r="A35" t="str">
            <v>LUK / Fitchburg / 846 Westminster</v>
          </cell>
        </row>
        <row r="36">
          <cell r="A36" t="str">
            <v>NFI / Arlington /23 Maple St</v>
          </cell>
        </row>
        <row r="37">
          <cell r="A37" t="str">
            <v>Old Colony Y/Brockton/917R Montello</v>
          </cell>
        </row>
        <row r="38">
          <cell r="A38" t="str">
            <v>Old Colony Y/Fall River/199 N. Main</v>
          </cell>
        </row>
        <row r="39">
          <cell r="A39" t="str">
            <v>Old Colony Y/NewBedford/106 bullard</v>
          </cell>
        </row>
        <row r="40">
          <cell r="A40" t="str">
            <v>RFK / Lancaster / 220 Old Common</v>
          </cell>
        </row>
        <row r="41">
          <cell r="A41" t="str">
            <v>RFK / S.Yarmouth / 137 Run Pond</v>
          </cell>
        </row>
        <row r="42">
          <cell r="A42" t="str">
            <v>SPIN / Lynn / 50 Newhall Street</v>
          </cell>
        </row>
        <row r="43">
          <cell r="A43" t="str">
            <v>St Vincent's/FallRiver/2425Highland</v>
          </cell>
        </row>
        <row r="44">
          <cell r="A44" t="str">
            <v>TeamCoord / Bradford / 4 S. Kimball</v>
          </cell>
        </row>
        <row r="45">
          <cell r="A45" t="str">
            <v>TeamCoord / Haverhill / 20NewcombSt</v>
          </cell>
        </row>
        <row r="46">
          <cell r="A46" t="str">
            <v>TeamCoord/Wilmington/82HighSt</v>
          </cell>
        </row>
        <row r="47">
          <cell r="A47" t="str">
            <v>TheHome for LW/Walpole/399Lincoln</v>
          </cell>
        </row>
        <row r="48">
          <cell r="A48" t="str">
            <v>Wayside/Framingham/1FredrickAbbotWy</v>
          </cell>
        </row>
        <row r="49">
          <cell r="A49" t="str">
            <v>Wayside/Framingham/85Edgell Rd</v>
          </cell>
        </row>
        <row r="50">
          <cell r="A50" t="str">
            <v>Wayside/Framingham/98DennisonAve</v>
          </cell>
        </row>
        <row r="51">
          <cell r="A51" t="str">
            <v>Wayside/Waltham/558WaverleyOaksRd</v>
          </cell>
        </row>
        <row r="52">
          <cell r="A52" t="str">
            <v>YOU / Boylston / 1 Elmwood Place</v>
          </cell>
        </row>
        <row r="53">
          <cell r="A53" t="str">
            <v>YOU / Worcester / 37 Boylston</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2022 BLS SALARY CHART (53_PCT)"/>
      <sheetName val="M2021 BLS  SALARY CHART Median"/>
      <sheetName val="Sheet1"/>
      <sheetName val="M2021 all details"/>
      <sheetName val="DC  CNA  DC III"/>
      <sheetName val="Case Social Worker.Manager"/>
      <sheetName val="Clinical"/>
      <sheetName val="Nursing"/>
      <sheetName val="Management"/>
      <sheetName val="Therapies"/>
      <sheetName val="M2022 53_PCT"/>
    </sheetNames>
    <sheetDataSet>
      <sheetData sheetId="0"/>
      <sheetData sheetId="1"/>
      <sheetData sheetId="2"/>
      <sheetData sheetId="3"/>
      <sheetData sheetId="4">
        <row r="11">
          <cell r="I11">
            <v>19.121599999999997</v>
          </cell>
        </row>
        <row r="19">
          <cell r="I19">
            <v>25.580080000000002</v>
          </cell>
        </row>
      </sheetData>
      <sheetData sheetId="5">
        <row r="4">
          <cell r="J4">
            <v>28.180799999999998</v>
          </cell>
        </row>
        <row r="11">
          <cell r="J11">
            <v>30.9283</v>
          </cell>
        </row>
      </sheetData>
      <sheetData sheetId="6">
        <row r="6">
          <cell r="J6">
            <v>38.753100000000003</v>
          </cell>
        </row>
        <row r="12">
          <cell r="J12">
            <v>48.742200000000004</v>
          </cell>
        </row>
      </sheetData>
      <sheetData sheetId="7">
        <row r="2">
          <cell r="J2">
            <v>31.575200000000002</v>
          </cell>
        </row>
        <row r="6">
          <cell r="J6">
            <v>49.162799999999997</v>
          </cell>
        </row>
        <row r="11">
          <cell r="J11">
            <v>65.162400000000005</v>
          </cell>
        </row>
      </sheetData>
      <sheetData sheetId="8">
        <row r="2">
          <cell r="J2">
            <v>38.180400000000006</v>
          </cell>
        </row>
      </sheetData>
      <sheetData sheetId="9">
        <row r="2">
          <cell r="M2">
            <v>32.740400000000001</v>
          </cell>
        </row>
        <row r="8">
          <cell r="M8">
            <v>38.017499999999998</v>
          </cell>
        </row>
        <row r="14">
          <cell r="M14">
            <v>41.25168</v>
          </cell>
        </row>
        <row r="18">
          <cell r="M18">
            <v>42.756720000000001</v>
          </cell>
        </row>
      </sheetData>
      <sheetData sheetId="10">
        <row r="33">
          <cell r="N33">
            <v>135424.64000000001</v>
          </cell>
        </row>
        <row r="34">
          <cell r="N34">
            <v>40890.303999999996</v>
          </cell>
        </row>
        <row r="35">
          <cell r="N35">
            <v>62490.688000000002</v>
          </cell>
        </row>
        <row r="36">
          <cell r="N36">
            <v>51538.240000000005</v>
          </cell>
        </row>
        <row r="37">
          <cell r="N37">
            <v>50652.160000000003</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Budget"/>
      <sheetName val="FiscalImpact"/>
      <sheetName val="Spring 2015 CAF"/>
      <sheetName val="FY15 info (Sandy)"/>
      <sheetName val="BelowTheLine"/>
      <sheetName val="Staffing Summary"/>
      <sheetName val="for presentation"/>
      <sheetName val="FY15 encumb - query 07-13-15"/>
    </sheetNames>
    <sheetDataSet>
      <sheetData sheetId="0"/>
      <sheetData sheetId="1"/>
      <sheetData sheetId="2">
        <row r="21">
          <cell r="BB21">
            <v>2.5560797150283952E-2</v>
          </cell>
        </row>
      </sheetData>
      <sheetData sheetId="3"/>
      <sheetData sheetId="4">
        <row r="5">
          <cell r="S5" t="str">
            <v>Management</v>
          </cell>
        </row>
        <row r="7">
          <cell r="S7" t="str">
            <v>Support</v>
          </cell>
        </row>
      </sheetData>
      <sheetData sheetId="5">
        <row r="5">
          <cell r="V5">
            <v>46555.387596899229</v>
          </cell>
        </row>
      </sheetData>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2020 BLS  SALARY CHART"/>
      <sheetName val="M2021 BLS SALARY CHART (53_PCT)"/>
      <sheetName val="M2022 BLS SALARY CHART (53_PCT)"/>
      <sheetName val="CAF Spring 2023"/>
      <sheetName val="CAF FALL 2023"/>
      <sheetName val="Notes with Jen"/>
      <sheetName val="UCP notes"/>
      <sheetName val="Benchmark Salaries"/>
      <sheetName val="Notes from 2.15.2024"/>
      <sheetName val="Master Lookup"/>
      <sheetName val="Models"/>
      <sheetName val="Add-On for ALTR"/>
      <sheetName val="Rates"/>
      <sheetName val="Fiscal Impact"/>
      <sheetName val="Util by Month &amp; Attend Code"/>
      <sheetName val="Encumb Detail"/>
      <sheetName val="Regional Office lookup"/>
    </sheetNames>
    <sheetDataSet>
      <sheetData sheetId="0"/>
      <sheetData sheetId="1"/>
      <sheetData sheetId="2"/>
      <sheetData sheetId="3"/>
      <sheetData sheetId="4"/>
      <sheetData sheetId="5"/>
      <sheetData sheetId="6"/>
      <sheetData sheetId="7"/>
      <sheetData sheetId="8"/>
      <sheetData sheetId="9">
        <row r="5">
          <cell r="C5">
            <v>780</v>
          </cell>
          <cell r="D5">
            <v>1040</v>
          </cell>
          <cell r="E5">
            <v>1300</v>
          </cell>
        </row>
        <row r="17">
          <cell r="C17" t="str">
            <v>Program Management</v>
          </cell>
          <cell r="D17">
            <v>79415.232000000018</v>
          </cell>
          <cell r="E17">
            <v>0.05</v>
          </cell>
          <cell r="F17">
            <v>7.0000000000000007E-2</v>
          </cell>
          <cell r="G17">
            <v>0.1</v>
          </cell>
        </row>
        <row r="18">
          <cell r="C18" t="str">
            <v>Case Worker</v>
          </cell>
          <cell r="D18">
            <v>58616.063999999998</v>
          </cell>
          <cell r="E18">
            <v>8.851063829787234E-2</v>
          </cell>
          <cell r="F18">
            <v>0.18840579710144928</v>
          </cell>
          <cell r="G18">
            <v>0.22608695652173916</v>
          </cell>
        </row>
        <row r="19">
          <cell r="C19"/>
          <cell r="D19" t="str">
            <v/>
          </cell>
          <cell r="E19"/>
          <cell r="F19"/>
          <cell r="G19"/>
        </row>
        <row r="20">
          <cell r="C20"/>
          <cell r="D20" t="str">
            <v/>
          </cell>
          <cell r="E20"/>
          <cell r="F20"/>
          <cell r="G20"/>
        </row>
        <row r="21">
          <cell r="C21"/>
          <cell r="D21" t="str">
            <v/>
          </cell>
          <cell r="E21"/>
          <cell r="F21"/>
          <cell r="G21"/>
        </row>
        <row r="22">
          <cell r="C22"/>
          <cell r="D22" t="str">
            <v/>
          </cell>
          <cell r="E22"/>
          <cell r="F22"/>
          <cell r="G22"/>
        </row>
        <row r="23">
          <cell r="C23"/>
          <cell r="D23" t="str">
            <v/>
          </cell>
          <cell r="E23"/>
          <cell r="F23"/>
          <cell r="G23"/>
        </row>
        <row r="24">
          <cell r="C24"/>
          <cell r="D24" t="str">
            <v/>
          </cell>
          <cell r="E24"/>
          <cell r="F24"/>
          <cell r="G24"/>
        </row>
        <row r="25">
          <cell r="C25"/>
          <cell r="D25" t="str">
            <v/>
          </cell>
          <cell r="E25"/>
          <cell r="F25"/>
          <cell r="G25"/>
        </row>
        <row r="26">
          <cell r="C26"/>
          <cell r="D26" t="str">
            <v/>
          </cell>
          <cell r="E26"/>
          <cell r="F26"/>
          <cell r="G26"/>
        </row>
        <row r="32">
          <cell r="B32" t="str">
            <v>Taxes &amp; Fringe</v>
          </cell>
          <cell r="C32">
            <v>0.27379999999999999</v>
          </cell>
        </row>
        <row r="33">
          <cell r="B33" t="str">
            <v>Admin. Allocation</v>
          </cell>
          <cell r="C33">
            <v>0.12</v>
          </cell>
        </row>
        <row r="34">
          <cell r="B34" t="str">
            <v>CAF</v>
          </cell>
          <cell r="C34">
            <v>2.5758086673353865E-2</v>
          </cell>
        </row>
        <row r="38">
          <cell r="B38" t="str">
            <v>Staff Training</v>
          </cell>
          <cell r="C38">
            <v>5265.6</v>
          </cell>
          <cell r="D38">
            <v>5265.6</v>
          </cell>
          <cell r="E38">
            <v>5265.6</v>
          </cell>
        </row>
        <row r="39">
          <cell r="B39" t="str">
            <v>Staff Mileage / Travel</v>
          </cell>
          <cell r="C39">
            <v>4252.5391707151321</v>
          </cell>
          <cell r="D39">
            <v>4252.5391707151321</v>
          </cell>
          <cell r="E39">
            <v>4252.5391707151321</v>
          </cell>
        </row>
        <row r="40">
          <cell r="B40" t="str">
            <v>Staff Technology</v>
          </cell>
          <cell r="C40">
            <v>1234</v>
          </cell>
          <cell r="D40">
            <v>1234</v>
          </cell>
          <cell r="E40">
            <v>1234</v>
          </cell>
        </row>
        <row r="41">
          <cell r="B41" t="str">
            <v>Program Technology</v>
          </cell>
          <cell r="C41">
            <v>200</v>
          </cell>
          <cell r="D41">
            <v>200</v>
          </cell>
          <cell r="E41">
            <v>200</v>
          </cell>
        </row>
        <row r="42">
          <cell r="B42" t="str">
            <v>Call center cost</v>
          </cell>
          <cell r="C42">
            <v>309.60000000000002</v>
          </cell>
          <cell r="D42">
            <v>412.8</v>
          </cell>
          <cell r="E42">
            <v>516</v>
          </cell>
        </row>
        <row r="43">
          <cell r="B43" t="str">
            <v>Emergency back up support</v>
          </cell>
          <cell r="C43">
            <v>17</v>
          </cell>
          <cell r="D43">
            <v>35.42</v>
          </cell>
          <cell r="E43">
            <v>42.5</v>
          </cell>
        </row>
        <row r="44">
          <cell r="B44"/>
          <cell r="C44"/>
          <cell r="D44"/>
          <cell r="E44"/>
        </row>
        <row r="45">
          <cell r="B45"/>
          <cell r="C45"/>
          <cell r="D45"/>
          <cell r="E45"/>
        </row>
        <row r="46">
          <cell r="B46"/>
          <cell r="C46"/>
          <cell r="D46"/>
          <cell r="E46"/>
        </row>
        <row r="47">
          <cell r="B47"/>
          <cell r="C47"/>
          <cell r="D47"/>
          <cell r="E47"/>
        </row>
        <row r="48">
          <cell r="B48"/>
          <cell r="C48"/>
          <cell r="D48"/>
          <cell r="E48"/>
        </row>
        <row r="49">
          <cell r="B49"/>
          <cell r="C49"/>
          <cell r="D49"/>
          <cell r="E49"/>
        </row>
        <row r="50">
          <cell r="B50"/>
          <cell r="C50"/>
          <cell r="D50"/>
          <cell r="E50"/>
        </row>
      </sheetData>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mendA"/>
      <sheetName val="DATA  ENTRY"/>
      <sheetName val="FullerSEE"/>
      <sheetName val="SummaryNarrative"/>
    </sheetNames>
    <sheetDataSet>
      <sheetData sheetId="0" refreshError="1">
        <row r="2">
          <cell r="B2" t="str">
            <v>ATTACHMENT A: AMENDMENT FORM         1999</v>
          </cell>
        </row>
        <row r="4">
          <cell r="J4" t="str">
            <v>Service Contract:</v>
          </cell>
        </row>
        <row r="5">
          <cell r="J5" t="str">
            <v>2631 9631 317</v>
          </cell>
        </row>
        <row r="8">
          <cell r="C8" t="str">
            <v>1) Highlight any significant programmatic or fiscal changes:</v>
          </cell>
          <cell r="O8" t="str">
            <v>Amendment #</v>
          </cell>
          <cell r="S8">
            <v>1</v>
          </cell>
        </row>
        <row r="12">
          <cell r="C12" t="str">
            <v>None</v>
          </cell>
        </row>
        <row r="13">
          <cell r="C13" t="str">
            <v xml:space="preserve"> </v>
          </cell>
        </row>
        <row r="26">
          <cell r="C26" t="str">
            <v>2) Identify any modification to the outcome measures or performance based objectives:</v>
          </cell>
        </row>
        <row r="28">
          <cell r="C28" t="str">
            <v>Per agreement with the Fuller Area office of the Department of Mental Health, the Attachment 2: Performance</v>
          </cell>
        </row>
        <row r="29">
          <cell r="C29" t="str">
            <v>Measures have been amended. Please see the amended Perofrmance Measures, attached.</v>
          </cell>
        </row>
        <row r="33">
          <cell r="C33" t="str">
            <v>1) Highlight any significant programmatic or fiscal changes:</v>
          </cell>
          <cell r="O33" t="str">
            <v>Amendment #</v>
          </cell>
        </row>
        <row r="44">
          <cell r="C44" t="str">
            <v>2) Identify any modification to the outcome measures or performance based objectives:</v>
          </cell>
        </row>
        <row r="50">
          <cell r="B50" t="str">
            <v>Attach a copy of the Attachment A: Renewal Summary Form</v>
          </cell>
        </row>
      </sheetData>
      <sheetData sheetId="1"/>
      <sheetData sheetId="2"/>
      <sheetData sheetId="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HabSupRates 3285 v1"/>
      <sheetName val="Chart"/>
      <sheetName val="CorpRepPayee 3274 Models"/>
      <sheetName val="TAP 2222 Model"/>
      <sheetName val="Rate Chart"/>
      <sheetName val="Spring2017 CAF"/>
      <sheetName val="RatesForReg"/>
      <sheetName val="Dau Hab 3285 Add on Rates"/>
      <sheetName val="Fiscal Impact"/>
      <sheetName val="CAF 2019 Fall"/>
      <sheetName val="2222 FY18 UFR BTL"/>
    </sheetNames>
    <sheetDataSet>
      <sheetData sheetId="0" refreshError="1"/>
      <sheetData sheetId="1" refreshError="1"/>
      <sheetData sheetId="2" refreshError="1">
        <row r="27">
          <cell r="K27">
            <v>0.14009608462827275</v>
          </cell>
          <cell r="P27">
            <v>0.14398398417833524</v>
          </cell>
          <cell r="U27">
            <v>0.14979472186873963</v>
          </cell>
        </row>
      </sheetData>
      <sheetData sheetId="3" refreshError="1">
        <row r="24">
          <cell r="J24">
            <v>79.438766632703278</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1. FY15 UFR - Aggregate"/>
      <sheetName val="1. FY15 UFR - Pivot"/>
      <sheetName val="2a. FY13 Units"/>
      <sheetName val="3. CAF Spring 2015"/>
      <sheetName val="2b. Staff %"/>
      <sheetName val="2c. Service Length"/>
      <sheetName val="2d. FTE"/>
      <sheetName val="2e. Volunteers"/>
      <sheetName val="Workspace 1"/>
      <sheetName val="Workspace 2"/>
      <sheetName val="4. Rate Calculations"/>
      <sheetName val="Complete UFR List"/>
      <sheetName val="5. Fiscal Impact"/>
      <sheetName val="BARCC"/>
      <sheetName val="Center for H&amp;H"/>
      <sheetName val="Eliz. F."/>
      <sheetName val="Health Imp."/>
      <sheetName val="Ind. House"/>
      <sheetName val="Marthas Vineyard CS"/>
      <sheetName val="NELCWIT"/>
      <sheetName val="New Hope"/>
      <sheetName val="Pathways for Change"/>
      <sheetName val="Safe Place"/>
      <sheetName val="South Middlesex"/>
      <sheetName val="Wayside Y&amp;F"/>
      <sheetName val="YWCA Lawrence"/>
      <sheetName val="YWCA Western MA"/>
    </sheetNames>
    <sheetDataSet>
      <sheetData sheetId="0"/>
      <sheetData sheetId="1"/>
      <sheetData sheetId="2"/>
      <sheetData sheetId="3"/>
      <sheetData sheetId="4"/>
      <sheetData sheetId="5"/>
      <sheetData sheetId="6">
        <row r="16">
          <cell r="C16">
            <v>1.25</v>
          </cell>
        </row>
      </sheetData>
      <sheetData sheetId="7"/>
      <sheetData sheetId="8"/>
      <sheetData sheetId="9"/>
      <sheetData sheetId="10"/>
      <sheetData sheetId="11"/>
      <sheetData sheetId="12">
        <row r="3">
          <cell r="A3">
            <v>102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Universal"/>
      <sheetName val="AllAgencyByDivisionFC"/>
      <sheetName val="FY16 Vs FY15 Comparison FC"/>
      <sheetName val="TreasurersReportDetail"/>
      <sheetName val="TreasurersReportSummary -dnu"/>
      <sheetName val="FY16 Vs FY15 Comparison"/>
      <sheetName val="Admin"/>
      <sheetName val="Development"/>
      <sheetName val="BCA"/>
      <sheetName val="DD"/>
      <sheetName val="EI"/>
      <sheetName val="MH"/>
      <sheetName val="AS"/>
      <sheetName val="CASPAR"/>
      <sheetName val="KC"/>
      <sheetName val="All Agency"/>
      <sheetName val="All Programs"/>
      <sheetName val="All Agency by Division"/>
      <sheetName val="All Bay Cove"/>
      <sheetName val="A150 Development"/>
      <sheetName val="All Admin"/>
      <sheetName val="A112 Central Administration"/>
      <sheetName val="A113 Advocacy"/>
      <sheetName val="A114 Accounting"/>
      <sheetName val="A115 Rep Payee"/>
      <sheetName val="A117 QI &amp; Special Projects"/>
      <sheetName val="A120 Information Services"/>
      <sheetName val="A122 Training &amp; CLC"/>
      <sheetName val="A130 Human Resources"/>
      <sheetName val="A140 Property"/>
      <sheetName val="A145 Housing"/>
      <sheetName val="O172 Canal Street"/>
      <sheetName val="B671 Bay Cove Academy"/>
      <sheetName val="All DD"/>
      <sheetName val="D802 DD Non-Res Central Costs"/>
      <sheetName val="All DD by Program"/>
      <sheetName val="All DD Housing Support"/>
      <sheetName val="All DD Residential"/>
      <sheetName val="D401 DD Residential Centralized"/>
      <sheetName val="D404 Res Social Rec"/>
      <sheetName val="D361 Bourne St"/>
      <sheetName val="D362 Center Ave"/>
      <sheetName val="D363 Plymouth St"/>
      <sheetName val="D366 Pat Ree Drive"/>
      <sheetName val="D372 Caswell 1"/>
      <sheetName val="D373 Caswell 2"/>
      <sheetName val="D374 Caswell 3"/>
      <sheetName val="D375 Caswell 4"/>
      <sheetName val="D411 Williams House"/>
      <sheetName val="D412 Juliette St"/>
      <sheetName val="D413 Marlowe House"/>
      <sheetName val="D415 Pond St"/>
      <sheetName val="D416 Quincy Adams"/>
      <sheetName val="D417 Columbia Rd"/>
      <sheetName val="D418 Willers St"/>
      <sheetName val="D420 Dorchester Ave"/>
      <sheetName val="D421 Brett House"/>
      <sheetName val="D422 Canterbury St"/>
      <sheetName val="D424 Harbor Point"/>
      <sheetName val="D431 Truman Highway"/>
      <sheetName val="D432 Utica St"/>
      <sheetName val="D433 Mill St"/>
      <sheetName val="D434 Winthrop St"/>
      <sheetName val="D435 Washington Ave"/>
      <sheetName val="D436 Carol Circle"/>
      <sheetName val="D437 Freeland St"/>
      <sheetName val="D438 Orlando Street I &amp; II"/>
      <sheetName val="D439 Cook Ave"/>
      <sheetName val="D444 Hyde Park Ave"/>
      <sheetName val="D446 Connors House"/>
      <sheetName val="D448 Columbia West"/>
      <sheetName val="D449 Kittredge Street"/>
      <sheetName val="D471 Zelma Lacey Ass Living"/>
      <sheetName val="D491 Adelaide St Residential"/>
      <sheetName val="D492 Revere House"/>
      <sheetName val="All DD SH"/>
      <sheetName val="D825 Lindsay Supported Housing"/>
      <sheetName val="D826 Adelaide St Supp Housing"/>
      <sheetName val="D831 Individual Supports"/>
      <sheetName val="D832 SEAD"/>
      <sheetName val="All Family and Parent Support"/>
      <sheetName val="D856 Parent Support"/>
      <sheetName val="All Family Support"/>
      <sheetName val="D844 Family Support Services"/>
      <sheetName val="D845 Family Sup Financial Assis"/>
      <sheetName val="All DD Day Programs"/>
      <sheetName val="O862 Bradston Street"/>
      <sheetName val="D874 Social Recreation"/>
      <sheetName val="All CBDS"/>
      <sheetName val="D863 CHES CBDS"/>
      <sheetName val="D873 City Square CBDS"/>
      <sheetName val="All Day Hab"/>
      <sheetName val="D866 Bradston Day Hab"/>
      <sheetName val="D876 Charlestown Day Hab"/>
      <sheetName val="F651 Early Intervention"/>
      <sheetName val="All Kit Clark"/>
      <sheetName val="K191 KCSS Administration"/>
      <sheetName val="All KC Occupancy"/>
      <sheetName val="O192 1500 Dorchester Ave"/>
      <sheetName val="O193 645 Washington Street"/>
      <sheetName val="K105 Kit Clark Clinic"/>
      <sheetName val="All Long Term Services"/>
      <sheetName val="All ADH"/>
      <sheetName val="K910 ADH AGO"/>
      <sheetName val="K911 Adult Day Health"/>
      <sheetName val="ADH Staffing"/>
      <sheetName val="All In Home Services"/>
      <sheetName val="K912 Foley Assisted Living"/>
      <sheetName val="K914 Homecare Program"/>
      <sheetName val="All Social and Health"/>
      <sheetName val="K921 Health Clinic"/>
      <sheetName val="K925 Senior Center"/>
      <sheetName val="K926 Fit for Life"/>
      <sheetName val="K928 SNAP"/>
      <sheetName val="All Housing and Homeless"/>
      <sheetName val="K933 MHSA YMCA"/>
      <sheetName val="K934 Congregate Housing"/>
      <sheetName val="K935 Cardinal Medeiros Center"/>
      <sheetName val="K937 Home Repair Program"/>
      <sheetName val="All Nutrition and Trans"/>
      <sheetName val="All Nutrition"/>
      <sheetName val="Meals"/>
      <sheetName val="All Public Nutrition"/>
      <sheetName val="All Private Nutrition"/>
      <sheetName val="K941 Public Nutrition"/>
      <sheetName val="K942 Private Nutrition"/>
      <sheetName val="K945 ADH Nutrition"/>
      <sheetName val="All Transportation"/>
      <sheetName val="K943 Transporation Private Food"/>
      <sheetName val="K944 Transporation Public Nutri"/>
      <sheetName val="K951 ADH Transportation"/>
      <sheetName val="K952 Private Transportation"/>
      <sheetName val="Vehicle List"/>
      <sheetName val="All MH + Clinic"/>
      <sheetName val="L206 Mental Health Clinic"/>
      <sheetName val="All MH"/>
      <sheetName val="All MH by Program"/>
      <sheetName val="M200 MH Non-CBFS Central Costs"/>
      <sheetName val="O177 Bowker Street"/>
      <sheetName val="O180 1960 Washington Street"/>
      <sheetName val="O181 3313 Washington Street"/>
      <sheetName val="M202 TPP"/>
      <sheetName val="M208 Bay View Inn"/>
      <sheetName val="M605 Home At Last"/>
      <sheetName val="M608 Health Home"/>
      <sheetName val="M609 CMMI Health Outreach"/>
      <sheetName val="M808 Boston Night Center"/>
      <sheetName val="All CCA CCS"/>
      <sheetName val="M214 CCA CCS - Brighton"/>
      <sheetName val="M215 CCA CCS - Carney"/>
      <sheetName val="All BEST"/>
      <sheetName val="All BEST CCS + Fuller"/>
      <sheetName val="M203 BEST CCS (Fuller)"/>
      <sheetName val="M204 BEST UCC"/>
      <sheetName val="M213 Longwood CCS"/>
      <sheetName val="All North Suffolk"/>
      <sheetName val="M209 Staniford House"/>
      <sheetName val="M400 Harbor House"/>
      <sheetName val="All MH Day Programs"/>
      <sheetName val="M750 PACT"/>
      <sheetName val="M821 Day Treatment"/>
      <sheetName val="M841 Employment Services"/>
      <sheetName val="All Clubs"/>
      <sheetName val="M801 Center Club"/>
      <sheetName val="M802 Transitions"/>
      <sheetName val="M803 Ruby Rogers"/>
      <sheetName val="All FBC CBFS"/>
      <sheetName val="O178 Amory Street"/>
      <sheetName val="M201 MH CBFS Centralized Costs"/>
      <sheetName val="M601 Wellness Center"/>
      <sheetName val="All Safety Net"/>
      <sheetName val="M603 Safety Net Respite"/>
      <sheetName val="M604 Safety Net Outreach"/>
      <sheetName val="All Teams"/>
      <sheetName val="M610 CBFS Teams - Occupancy"/>
      <sheetName val="M611 CBFS Team 2"/>
      <sheetName val="M612 CBFS Team 3"/>
      <sheetName val="M613 CBFS Team 4"/>
      <sheetName val="M614 CBFS Team 5"/>
      <sheetName val="All CBFS Residential"/>
      <sheetName val="M620 Hamilton"/>
      <sheetName val="M621 Gordon"/>
      <sheetName val="M622 Perrin Street"/>
      <sheetName val="M623 Walnut Residence"/>
      <sheetName val="M624 Speedwell"/>
      <sheetName val="M625 Walk Hill"/>
      <sheetName val="M626 Bowdoin"/>
      <sheetName val="M627 Bailey"/>
      <sheetName val="M628 Astoria Street"/>
      <sheetName val="M629 Dudley"/>
      <sheetName val="M630 Fessenden"/>
      <sheetName val="M631 Vincent"/>
      <sheetName val="M632 Betances"/>
      <sheetName val="M633 Stanley"/>
      <sheetName val="M634 Daly House"/>
      <sheetName val="M636 Lyon &amp; Orchardfield"/>
      <sheetName val="M637 Central Ave"/>
      <sheetName val="M638 Bartlett"/>
      <sheetName val="M639 Winston"/>
      <sheetName val="M640 Maple"/>
      <sheetName val="M641 Hollander"/>
      <sheetName val="M642 Pleasant St"/>
      <sheetName val="M643 Boylston Place"/>
      <sheetName val="M644 Charles"/>
      <sheetName val="M645 Harvard street"/>
      <sheetName val="M647 Tremont"/>
      <sheetName val="M648 Fenway"/>
      <sheetName val="M649 Fuller"/>
      <sheetName val="M650 Souris"/>
      <sheetName val="M651 Hosmer Street"/>
      <sheetName val="M653 Bay Cove Modified Apts"/>
      <sheetName val="M654 Norfolk"/>
      <sheetName val="M659 Dorchester Street "/>
      <sheetName val="M660 Aspinwall"/>
      <sheetName val="M661 Stanwood"/>
      <sheetName val="All AS"/>
      <sheetName val="S512 Andrew House ATS"/>
      <sheetName val="S531 New Hope TSS"/>
      <sheetName val="S543 Bay Cove Treatment Center"/>
      <sheetName val="S557 Charlestown Recovery House"/>
      <sheetName val="All Chelsea ASAP"/>
      <sheetName val="S571 Chelsea ASAP"/>
      <sheetName val="S572 DSS Family Services"/>
      <sheetName val="S573 Outpatient Counseling"/>
      <sheetName val="S574 Driver Alcohol Ed"/>
      <sheetName val="S575 Youth Program"/>
      <sheetName val="S578 Chelsea Batterers"/>
      <sheetName val="S581 Drug Free Communities"/>
      <sheetName val="All CASPAR"/>
      <sheetName val="S701 CASPAR Centralized Costs"/>
      <sheetName val="O702 Middlesex Ave"/>
      <sheetName val="All CASPAR Programs"/>
      <sheetName val="All Emergency Services"/>
      <sheetName val="S721 Shelter"/>
      <sheetName val="S725 First Step"/>
      <sheetName val="All Support Services"/>
      <sheetName val="S761 Phoenix Outpatient Svcs"/>
      <sheetName val="S771 Youth Services"/>
      <sheetName val="S791 Employment Services"/>
      <sheetName val="All Mens Residential"/>
      <sheetName val="S741 Highland Ave"/>
      <sheetName val="S742 Summit Ave"/>
      <sheetName val="S743 Hagan Manor"/>
      <sheetName val="All Womens Residential"/>
      <sheetName val="S751 WomanPlace"/>
      <sheetName val="S752 New Day"/>
      <sheetName val="S753 Grow-House"/>
      <sheetName val="All Intercompany"/>
      <sheetName val="X901 BayCove Group Homes I"/>
      <sheetName val="X902 BayCove Group Homes II"/>
      <sheetName val="X903 BayCove Group Homes III"/>
      <sheetName val="X904 BayCove Moseley"/>
      <sheetName val="X906 BayCove Hamilton"/>
      <sheetName val="X907 HUD 7"/>
      <sheetName val="2015 Orig Budget"/>
    </sheetNames>
    <sheetDataSet>
      <sheetData sheetId="0" refreshError="1"/>
      <sheetData sheetId="1" refreshError="1">
        <row r="7">
          <cell r="C7">
            <v>7.6499999999999999E-2</v>
          </cell>
        </row>
        <row r="8">
          <cell r="C8">
            <v>0.1285</v>
          </cell>
        </row>
        <row r="9">
          <cell r="C9">
            <v>2.3E-3</v>
          </cell>
        </row>
        <row r="10">
          <cell r="C10">
            <v>0.02</v>
          </cell>
        </row>
        <row r="11">
          <cell r="C11">
            <v>50</v>
          </cell>
        </row>
        <row r="12">
          <cell r="C12">
            <v>0.02</v>
          </cell>
        </row>
        <row r="13">
          <cell r="C13">
            <v>0.109</v>
          </cell>
        </row>
        <row r="14">
          <cell r="C14">
            <v>11.15</v>
          </cell>
        </row>
        <row r="17">
          <cell r="C17">
            <v>52.4</v>
          </cell>
        </row>
        <row r="18">
          <cell r="C18">
            <v>52.285714285714285</v>
          </cell>
        </row>
        <row r="19">
          <cell r="C19">
            <v>0.03</v>
          </cell>
        </row>
        <row r="20">
          <cell r="C20">
            <v>0.03</v>
          </cell>
        </row>
        <row r="21">
          <cell r="C21">
            <v>0.03</v>
          </cell>
        </row>
        <row r="22">
          <cell r="C22">
            <v>0.01</v>
          </cell>
        </row>
        <row r="23">
          <cell r="C23">
            <v>0.03</v>
          </cell>
        </row>
        <row r="24">
          <cell r="C24">
            <v>0.03</v>
          </cell>
        </row>
        <row r="25">
          <cell r="C25">
            <v>0.05</v>
          </cell>
        </row>
        <row r="30">
          <cell r="C30">
            <v>31</v>
          </cell>
          <cell r="D30">
            <v>31</v>
          </cell>
          <cell r="E30">
            <v>30</v>
          </cell>
          <cell r="F30">
            <v>31</v>
          </cell>
          <cell r="G30">
            <v>30</v>
          </cell>
          <cell r="H30">
            <v>31</v>
          </cell>
          <cell r="I30">
            <v>31</v>
          </cell>
          <cell r="J30">
            <v>29</v>
          </cell>
          <cell r="K30">
            <v>31</v>
          </cell>
          <cell r="L30">
            <v>30</v>
          </cell>
          <cell r="M30">
            <v>31</v>
          </cell>
          <cell r="N30">
            <v>30</v>
          </cell>
        </row>
        <row r="31">
          <cell r="C31">
            <v>23</v>
          </cell>
          <cell r="D31">
            <v>21</v>
          </cell>
          <cell r="E31">
            <v>22</v>
          </cell>
          <cell r="F31">
            <v>22</v>
          </cell>
          <cell r="G31">
            <v>21</v>
          </cell>
          <cell r="H31">
            <v>23</v>
          </cell>
          <cell r="I31">
            <v>21</v>
          </cell>
          <cell r="J31">
            <v>21</v>
          </cell>
          <cell r="K31">
            <v>23</v>
          </cell>
          <cell r="L31">
            <v>21</v>
          </cell>
          <cell r="M31">
            <v>22</v>
          </cell>
          <cell r="N31">
            <v>22</v>
          </cell>
        </row>
        <row r="33">
          <cell r="C33">
            <v>5</v>
          </cell>
          <cell r="D33">
            <v>4</v>
          </cell>
          <cell r="E33">
            <v>4</v>
          </cell>
          <cell r="F33">
            <v>5</v>
          </cell>
          <cell r="G33">
            <v>4</v>
          </cell>
          <cell r="H33">
            <v>5</v>
          </cell>
          <cell r="I33">
            <v>4</v>
          </cell>
          <cell r="J33">
            <v>4</v>
          </cell>
          <cell r="K33">
            <v>5</v>
          </cell>
          <cell r="L33">
            <v>4</v>
          </cell>
          <cell r="M33">
            <v>4</v>
          </cell>
          <cell r="N33">
            <v>5</v>
          </cell>
        </row>
        <row r="35">
          <cell r="B35" t="str">
            <v>DISTRIBUTION FOR VACATION BUYBACK</v>
          </cell>
          <cell r="C35">
            <v>0.11273627238600022</v>
          </cell>
          <cell r="D35">
            <v>8.4201725671216074E-2</v>
          </cell>
          <cell r="E35">
            <v>5.2132930663845105E-2</v>
          </cell>
          <cell r="F35">
            <v>6.2362634168389455E-2</v>
          </cell>
          <cell r="G35">
            <v>7.8957880368337438E-2</v>
          </cell>
          <cell r="H35">
            <v>0.11340406968814248</v>
          </cell>
          <cell r="I35">
            <v>8.2846422722826857E-2</v>
          </cell>
          <cell r="J35">
            <v>7.8949799086628136E-2</v>
          </cell>
          <cell r="K35">
            <v>7.8437634590311528E-2</v>
          </cell>
          <cell r="L35">
            <v>8.7033625381253546E-2</v>
          </cell>
          <cell r="M35">
            <v>7.6279140597660097E-2</v>
          </cell>
          <cell r="N35">
            <v>9.265786467538914E-2</v>
          </cell>
        </row>
        <row r="37">
          <cell r="C37">
            <v>8.7786259541984726E-2</v>
          </cell>
          <cell r="D37">
            <v>8.0152671755725186E-2</v>
          </cell>
          <cell r="E37">
            <v>8.3969465648854963E-2</v>
          </cell>
          <cell r="F37">
            <v>8.3969465648854963E-2</v>
          </cell>
          <cell r="G37">
            <v>8.0152671755725186E-2</v>
          </cell>
          <cell r="H37">
            <v>8.7786259541984726E-2</v>
          </cell>
          <cell r="I37">
            <v>8.0152671755725186E-2</v>
          </cell>
          <cell r="J37">
            <v>8.0152671755725186E-2</v>
          </cell>
          <cell r="K37">
            <v>8.7786259541984726E-2</v>
          </cell>
          <cell r="L37">
            <v>8.0152671755725186E-2</v>
          </cell>
          <cell r="M37">
            <v>8.3969465648854963E-2</v>
          </cell>
          <cell r="N37">
            <v>8.3969465648854963E-2</v>
          </cell>
        </row>
        <row r="38">
          <cell r="C38">
            <v>8.4699453551912565E-2</v>
          </cell>
          <cell r="D38">
            <v>8.4699453551912565E-2</v>
          </cell>
          <cell r="E38">
            <v>8.1967213114754092E-2</v>
          </cell>
          <cell r="F38">
            <v>8.4699453551912565E-2</v>
          </cell>
          <cell r="G38">
            <v>8.1967213114754092E-2</v>
          </cell>
          <cell r="H38">
            <v>8.4699453551912565E-2</v>
          </cell>
          <cell r="I38">
            <v>8.4699453551912565E-2</v>
          </cell>
          <cell r="J38">
            <v>7.9234972677595633E-2</v>
          </cell>
          <cell r="K38">
            <v>8.4699453551912565E-2</v>
          </cell>
          <cell r="L38">
            <v>8.1967213114754092E-2</v>
          </cell>
          <cell r="M38">
            <v>8.4699453551912565E-2</v>
          </cell>
          <cell r="N38">
            <v>8.1967213114754092E-2</v>
          </cell>
        </row>
        <row r="49">
          <cell r="C49">
            <v>42189</v>
          </cell>
        </row>
        <row r="50">
          <cell r="C50">
            <v>42254</v>
          </cell>
        </row>
        <row r="51">
          <cell r="C51">
            <v>42289</v>
          </cell>
        </row>
        <row r="52">
          <cell r="C52">
            <v>42319</v>
          </cell>
        </row>
        <row r="53">
          <cell r="C53">
            <v>42334</v>
          </cell>
        </row>
        <row r="54">
          <cell r="C54">
            <v>42363</v>
          </cell>
        </row>
        <row r="55">
          <cell r="C55">
            <v>42370</v>
          </cell>
        </row>
        <row r="56">
          <cell r="C56">
            <v>42387</v>
          </cell>
        </row>
        <row r="57">
          <cell r="C57">
            <v>42415</v>
          </cell>
        </row>
        <row r="58">
          <cell r="C58">
            <v>42478</v>
          </cell>
        </row>
        <row r="59">
          <cell r="C59">
            <v>42520</v>
          </cell>
        </row>
        <row r="72">
          <cell r="B72">
            <v>1</v>
          </cell>
          <cell r="F72">
            <v>215.35999999999999</v>
          </cell>
        </row>
        <row r="73">
          <cell r="B73">
            <v>2</v>
          </cell>
          <cell r="F73">
            <v>256.96000000000004</v>
          </cell>
        </row>
        <row r="74">
          <cell r="B74">
            <v>3</v>
          </cell>
          <cell r="F74">
            <v>272.55999999999995</v>
          </cell>
        </row>
        <row r="75">
          <cell r="B75">
            <v>4</v>
          </cell>
          <cell r="F75">
            <v>288.15999999999997</v>
          </cell>
        </row>
        <row r="76">
          <cell r="B76">
            <v>5</v>
          </cell>
          <cell r="F76">
            <v>303.76</v>
          </cell>
        </row>
        <row r="77">
          <cell r="B77">
            <v>6</v>
          </cell>
          <cell r="F77">
            <v>319.36</v>
          </cell>
        </row>
        <row r="78">
          <cell r="B78">
            <v>7</v>
          </cell>
          <cell r="F78">
            <v>334.96</v>
          </cell>
        </row>
        <row r="85">
          <cell r="B85">
            <v>5090</v>
          </cell>
        </row>
        <row r="86">
          <cell r="B86">
            <v>5110</v>
          </cell>
        </row>
        <row r="87">
          <cell r="B87">
            <v>5130</v>
          </cell>
        </row>
        <row r="88">
          <cell r="B88">
            <v>5160</v>
          </cell>
        </row>
        <row r="89">
          <cell r="B89">
            <v>5230</v>
          </cell>
        </row>
        <row r="90">
          <cell r="B90">
            <v>5250</v>
          </cell>
        </row>
        <row r="91">
          <cell r="B91">
            <v>5320</v>
          </cell>
        </row>
        <row r="92">
          <cell r="B92">
            <v>5330</v>
          </cell>
        </row>
        <row r="93">
          <cell r="B93">
            <v>5340</v>
          </cell>
        </row>
        <row r="94">
          <cell r="B94">
            <v>5350</v>
          </cell>
        </row>
        <row r="95">
          <cell r="B95">
            <v>5410</v>
          </cell>
        </row>
        <row r="96">
          <cell r="B96">
            <v>5420</v>
          </cell>
        </row>
        <row r="97">
          <cell r="B97">
            <v>5430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Util by Contract &amp; Month"/>
      <sheetName val="Util by Claimability, Contr, Mo"/>
      <sheetName val="Util by Month &amp; Attend Code"/>
      <sheetName val="Tech Stuff"/>
    </sheetNames>
    <sheetDataSet>
      <sheetData sheetId="0" refreshError="1"/>
      <sheetData sheetId="1" refreshError="1"/>
      <sheetData sheetId="2" refreshError="1"/>
      <sheetData sheetId="3"/>
      <sheetData sheetId="4">
        <row r="4">
          <cell r="E4"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ennProject"/>
      <sheetName val="Rates"/>
      <sheetName val="Descriptions"/>
      <sheetName val="OP Counseling0713"/>
      <sheetName val="Family &amp; Group 0717"/>
      <sheetName val="DayTxMulti Models"/>
      <sheetName val="DayTx 1209"/>
      <sheetName val="DayTx 0717"/>
      <sheetName val="Rec Coaching0713"/>
      <sheetName val="PsychoEd 0713"/>
      <sheetName val="Telephone0717"/>
      <sheetName val="In-Home Therapy"/>
      <sheetName val="acupuncture"/>
      <sheetName val="Sxn35_031813"/>
      <sheetName val="ad_data"/>
      <sheetName val="For Memo"/>
      <sheetName val="Hours0413"/>
      <sheetName val="Spring13CAF"/>
      <sheetName val="DCI &amp;II"/>
      <sheetName val="Support3385FY11"/>
      <sheetName val="Rate Chart"/>
      <sheetName val="Hours0213"/>
      <sheetName val="Sxn35_020513"/>
      <sheetName val="Models OP020513"/>
      <sheetName val="Family &amp; Group 020513"/>
      <sheetName val="DayTx 020513"/>
      <sheetName val="Rec Coaching020513"/>
      <sheetName val="PsychoEd 020513"/>
      <sheetName val="Telephone020513"/>
      <sheetName val="Other ProgExpNOTRAVEL"/>
      <sheetName val="Travel"/>
      <sheetName val="Hours122412"/>
      <sheetName val="Hours012913"/>
      <sheetName val="Family &amp; Group 012913"/>
      <sheetName val="Sxn35_122412"/>
      <sheetName val="Models OP122412"/>
      <sheetName val="All Srvs"/>
      <sheetName val="DayTx 012913"/>
      <sheetName val="InHomeTh"/>
      <sheetName val="Rec Coaching"/>
      <sheetName val="PsychoEd"/>
      <sheetName val="Phone Rec"/>
      <sheetName val="Clean3385"/>
      <sheetName val="CatsRevised"/>
      <sheetName val="CAF-USE!"/>
      <sheetName val="CAF1012"/>
      <sheetName val="Category Detail"/>
      <sheetName val="Admin3385"/>
      <sheetName val="AdminALL"/>
      <sheetName val="medical FTE3385"/>
      <sheetName val="medicalALL"/>
      <sheetName val="SupportALL"/>
      <sheetName val="prog mgmtALL"/>
      <sheetName val="prog mgmt3385"/>
      <sheetName val="Occ3385"/>
      <sheetName val="OtherDC3385"/>
      <sheetName val="OtherProgExp3385"/>
      <sheetName val="Clean3397"/>
      <sheetName val="Clean ALL"/>
      <sheetName val="RawDataCalcs"/>
      <sheetName val="Spring12CAF"/>
      <sheetName val="for pres"/>
      <sheetName val="Source"/>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row r="69">
          <cell r="L69">
            <v>0</v>
          </cell>
        </row>
        <row r="70">
          <cell r="L70">
            <v>138.34594029064516</v>
          </cell>
          <cell r="M70">
            <v>1.6121217240410697</v>
          </cell>
          <cell r="N70">
            <v>5.4201934845606958</v>
          </cell>
          <cell r="O70">
            <v>5.6051310381454744</v>
          </cell>
          <cell r="P70">
            <v>23.436665346994968</v>
          </cell>
          <cell r="Q70">
            <v>0.92053721849469439</v>
          </cell>
          <cell r="R70">
            <v>11.59497914093591</v>
          </cell>
          <cell r="S70">
            <v>8.4116592125473808</v>
          </cell>
          <cell r="T70">
            <v>0.46671774746888461</v>
          </cell>
          <cell r="U70">
            <v>3.9338161659253364E-2</v>
          </cell>
          <cell r="V70">
            <v>0.58271691190153574</v>
          </cell>
          <cell r="W70">
            <v>0</v>
          </cell>
          <cell r="X70">
            <v>0.413026454258828</v>
          </cell>
          <cell r="Y70">
            <v>0.38527440192993595</v>
          </cell>
          <cell r="Z70">
            <v>104140.81014276663</v>
          </cell>
          <cell r="AA70">
            <v>119850.46256141673</v>
          </cell>
          <cell r="AB70">
            <v>75365.537857882664</v>
          </cell>
          <cell r="AC70">
            <v>87713.345102379797</v>
          </cell>
          <cell r="AD70">
            <v>274645.34062789753</v>
          </cell>
          <cell r="AE70">
            <v>121952.79082577181</v>
          </cell>
          <cell r="AF70">
            <v>154328.03077759975</v>
          </cell>
          <cell r="AG70">
            <v>136602.72124390997</v>
          </cell>
          <cell r="AH70">
            <v>98487.179042254633</v>
          </cell>
          <cell r="AI70">
            <v>0</v>
          </cell>
          <cell r="AJ70">
            <v>0</v>
          </cell>
          <cell r="AK70">
            <v>0</v>
          </cell>
          <cell r="AL70">
            <v>0</v>
          </cell>
          <cell r="AM70">
            <v>0</v>
          </cell>
          <cell r="AN70">
            <v>0</v>
          </cell>
          <cell r="AO70">
            <v>0</v>
          </cell>
          <cell r="AP70">
            <v>0</v>
          </cell>
          <cell r="AQ70">
            <v>0</v>
          </cell>
          <cell r="AR70">
            <v>0</v>
          </cell>
          <cell r="AS70">
            <v>0</v>
          </cell>
          <cell r="AT70">
            <v>90054.432328579147</v>
          </cell>
          <cell r="AU70">
            <v>80904.917812941465</v>
          </cell>
          <cell r="AV70">
            <v>88445.472988569614</v>
          </cell>
          <cell r="AW70">
            <v>88962.667673004456</v>
          </cell>
          <cell r="AX70">
            <v>87006.455707487185</v>
          </cell>
          <cell r="AY70">
            <v>0</v>
          </cell>
          <cell r="AZ70">
            <v>92814.39611887827</v>
          </cell>
          <cell r="BA70">
            <v>89473.942823657431</v>
          </cell>
          <cell r="BB70">
            <v>44612.240694392625</v>
          </cell>
          <cell r="BC70">
            <v>64756.115162231254</v>
          </cell>
          <cell r="BD70">
            <v>106328.730294454</v>
          </cell>
          <cell r="BE70">
            <v>50740.864225570673</v>
          </cell>
          <cell r="BF70">
            <v>59950.457068107869</v>
          </cell>
          <cell r="BG70">
            <v>54804.33860692798</v>
          </cell>
          <cell r="BH70">
            <v>46138.069908205027</v>
          </cell>
          <cell r="BI70">
            <v>61613.675135025253</v>
          </cell>
          <cell r="BJ70">
            <v>0</v>
          </cell>
          <cell r="BK70">
            <v>0</v>
          </cell>
          <cell r="BL70">
            <v>72575.347538446978</v>
          </cell>
          <cell r="BM70">
            <v>45583.045099364717</v>
          </cell>
          <cell r="BN70">
            <v>101647.49540813078</v>
          </cell>
          <cell r="BO70">
            <v>230643.84677380655</v>
          </cell>
          <cell r="BP70">
            <v>78869.379225986195</v>
          </cell>
          <cell r="BQ70">
            <v>86360.302370659803</v>
          </cell>
          <cell r="BR70">
            <v>77554.0591949628</v>
          </cell>
          <cell r="BS70">
            <v>48543.721681209252</v>
          </cell>
          <cell r="BT70">
            <v>401174.62449437141</v>
          </cell>
          <cell r="BU70">
            <v>0.36734300679566534</v>
          </cell>
          <cell r="BV70">
            <v>39854.580999063852</v>
          </cell>
          <cell r="BW70">
            <v>397460.95524425292</v>
          </cell>
          <cell r="BX70">
            <v>220929.03675012017</v>
          </cell>
          <cell r="BY70">
            <v>73116.746399449621</v>
          </cell>
          <cell r="BZ70">
            <v>426731.08874848648</v>
          </cell>
          <cell r="CA70">
            <v>0</v>
          </cell>
          <cell r="CB70">
            <v>0.3754633001969977</v>
          </cell>
          <cell r="CC70">
            <v>326853.12352586945</v>
          </cell>
          <cell r="CD70">
            <v>731946.13492775045</v>
          </cell>
          <cell r="CE70">
            <v>1081621.3826737017</v>
          </cell>
          <cell r="CF70">
            <v>38284.146059391795</v>
          </cell>
          <cell r="CG70">
            <v>492556.26564952999</v>
          </cell>
          <cell r="CH70">
            <v>251715.22154656344</v>
          </cell>
          <cell r="CI70">
            <v>1847772.4943053746</v>
          </cell>
          <cell r="CJ70">
            <v>397460.95524425292</v>
          </cell>
          <cell r="CK70">
            <v>293560.85875181464</v>
          </cell>
          <cell r="CL70">
            <v>73116.746399449621</v>
          </cell>
          <cell r="CM70">
            <v>132008.85730024381</v>
          </cell>
          <cell r="CN70">
            <v>426731.08874848648</v>
          </cell>
          <cell r="CO70">
            <v>2970080.5789479301</v>
          </cell>
          <cell r="CP70">
            <v>0.80537059546179424</v>
          </cell>
          <cell r="CQ70">
            <v>0.37093975763931697</v>
          </cell>
          <cell r="CR70">
            <v>0.20574269547048349</v>
          </cell>
          <cell r="CS70">
            <v>8.3526124092440091E-2</v>
          </cell>
          <cell r="CT70">
            <v>0.11034676620508195</v>
          </cell>
          <cell r="CU70">
            <v>0.30130144809040948</v>
          </cell>
          <cell r="CV70">
            <v>159.80339991905998</v>
          </cell>
          <cell r="CW70">
            <v>21.570061984351696</v>
          </cell>
          <cell r="CX70">
            <v>28.340504505659595</v>
          </cell>
          <cell r="CY70">
            <v>8.7270938744645665</v>
          </cell>
          <cell r="CZ70">
            <v>12.861931125800801</v>
          </cell>
          <cell r="DA70">
            <v>41.329439736192214</v>
          </cell>
          <cell r="DB70">
            <v>263.99145603631479</v>
          </cell>
        </row>
      </sheetData>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chmark Table"/>
      <sheetName val="ADULT RESI MODELS"/>
      <sheetName val="JAIL DIVERSION MODELS"/>
      <sheetName val="2nd OFFENDER MODELS"/>
      <sheetName val="updated CAF"/>
      <sheetName val="FTE Chart"/>
      <sheetName val="Salaries Resi"/>
      <sheetName val="Travel noPP"/>
      <sheetName val="Occupancy "/>
      <sheetName val="OthProgExp&amp;Meals "/>
      <sheetName val="RecSp"/>
      <sheetName val="Counselor"/>
      <sheetName val="CleanData3386&amp;3401"/>
      <sheetName val="RawDataCalcs3386&amp;3401"/>
      <sheetName val="Source3386&amp;3401"/>
      <sheetName val="Preg&amp;PostP Source"/>
      <sheetName val="All Others (WomenNoPP+Men)"/>
      <sheetName val="JailD Travel"/>
      <sheetName val="Source4958"/>
      <sheetName val="2ndOffSource"/>
      <sheetName val="AdminAnlys"/>
      <sheetName val="CAF"/>
      <sheetName val="ALLClean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5">
          <cell r="L65">
            <v>0</v>
          </cell>
          <cell r="M65">
            <v>0.60401394157367827</v>
          </cell>
          <cell r="N65">
            <v>0</v>
          </cell>
          <cell r="O65">
            <v>0</v>
          </cell>
          <cell r="P65">
            <v>0</v>
          </cell>
          <cell r="Q65">
            <v>0</v>
          </cell>
          <cell r="R65">
            <v>0</v>
          </cell>
          <cell r="S65">
            <v>0</v>
          </cell>
          <cell r="T65">
            <v>0</v>
          </cell>
          <cell r="U65">
            <v>0</v>
          </cell>
          <cell r="V65">
            <v>0</v>
          </cell>
          <cell r="W65">
            <v>0</v>
          </cell>
          <cell r="X65">
            <v>0</v>
          </cell>
          <cell r="Y65">
            <v>0</v>
          </cell>
          <cell r="Z65">
            <v>27001.321817500786</v>
          </cell>
          <cell r="AA65">
            <v>17680</v>
          </cell>
          <cell r="AB65">
            <v>17680</v>
          </cell>
          <cell r="AC65">
            <v>18070.851702516127</v>
          </cell>
          <cell r="AD65">
            <v>0</v>
          </cell>
          <cell r="AE65">
            <v>0</v>
          </cell>
          <cell r="AF65">
            <v>17680</v>
          </cell>
          <cell r="AG65">
            <v>17680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17680</v>
          </cell>
          <cell r="AX65">
            <v>17680</v>
          </cell>
          <cell r="AY65">
            <v>0</v>
          </cell>
          <cell r="AZ65">
            <v>17680</v>
          </cell>
          <cell r="BA65">
            <v>17680</v>
          </cell>
          <cell r="BB65">
            <v>38683.69077867044</v>
          </cell>
          <cell r="BC65">
            <v>17680</v>
          </cell>
          <cell r="BD65">
            <v>17680</v>
          </cell>
          <cell r="BE65">
            <v>17680</v>
          </cell>
          <cell r="BF65">
            <v>17680</v>
          </cell>
          <cell r="BG65">
            <v>17680</v>
          </cell>
          <cell r="BH65">
            <v>20933.577544700503</v>
          </cell>
          <cell r="BI65">
            <v>18113.272969175363</v>
          </cell>
          <cell r="BJ65">
            <v>17680</v>
          </cell>
          <cell r="BK65">
            <v>0</v>
          </cell>
          <cell r="BL65">
            <v>20636.434820465383</v>
          </cell>
          <cell r="BM65">
            <v>17680</v>
          </cell>
          <cell r="BN65">
            <v>25004.04305351575</v>
          </cell>
          <cell r="BO65">
            <v>17680</v>
          </cell>
          <cell r="BP65">
            <v>17680</v>
          </cell>
          <cell r="BQ65">
            <v>0</v>
          </cell>
          <cell r="BR65">
            <v>17680</v>
          </cell>
          <cell r="BS65">
            <v>18141.222518283183</v>
          </cell>
          <cell r="BT65">
            <v>-41676.244265701374</v>
          </cell>
          <cell r="BU65">
            <v>8.7288553321896611E-2</v>
          </cell>
          <cell r="BV65">
            <v>-7668.9054664861869</v>
          </cell>
          <cell r="BW65">
            <v>-42994.589046928275</v>
          </cell>
          <cell r="BX65">
            <v>-31114.543559342434</v>
          </cell>
          <cell r="BY65">
            <v>-56549.921023847928</v>
          </cell>
          <cell r="BZ65">
            <v>-97003.786231626596</v>
          </cell>
          <cell r="CA65">
            <v>-313429.46542299842</v>
          </cell>
          <cell r="CB65">
            <v>-8.2635046624321695E-2</v>
          </cell>
          <cell r="CC65">
            <v>-43306.662961698195</v>
          </cell>
          <cell r="CD65">
            <v>-12782.185157235559</v>
          </cell>
          <cell r="CE65">
            <v>-49503.565553759647</v>
          </cell>
          <cell r="CF65">
            <v>0</v>
          </cell>
          <cell r="CG65">
            <v>-163357.23525071022</v>
          </cell>
          <cell r="CH65">
            <v>-92717.288808833691</v>
          </cell>
          <cell r="CI65">
            <v>-174238.57910238783</v>
          </cell>
          <cell r="CJ65">
            <v>-42994.589046928275</v>
          </cell>
          <cell r="CK65">
            <v>-63601.184466556078</v>
          </cell>
          <cell r="CL65">
            <v>-56549.921023847928</v>
          </cell>
          <cell r="CM65">
            <v>-24625.24467496722</v>
          </cell>
          <cell r="CN65">
            <v>-97003.786231626596</v>
          </cell>
          <cell r="CO65">
            <v>-351019.03335486259</v>
          </cell>
          <cell r="CP65">
            <v>0.29484957486879515</v>
          </cell>
          <cell r="CQ65">
            <v>5.4246351913831613E-2</v>
          </cell>
          <cell r="CR65">
            <v>4.5873466392117951E-2</v>
          </cell>
          <cell r="CS65">
            <v>3.5437273933393951E-2</v>
          </cell>
          <cell r="CT65">
            <v>-1.2333323520703935E-2</v>
          </cell>
          <cell r="CU65">
            <v>2.2913027561376476E-3</v>
          </cell>
          <cell r="CV65">
            <v>-2001.7395150477046</v>
          </cell>
          <cell r="CW65">
            <v>-449.92512739559015</v>
          </cell>
          <cell r="CX65">
            <v>-669.49380618456928</v>
          </cell>
          <cell r="CY65">
            <v>-742.75307693203445</v>
          </cell>
          <cell r="CZ65">
            <v>-28.06467652645356</v>
          </cell>
          <cell r="DA65">
            <v>-1831.0673764395974</v>
          </cell>
          <cell r="DB65">
            <v>-5722.7534056118502</v>
          </cell>
        </row>
        <row r="66">
          <cell r="L66">
            <v>68.638763831408127</v>
          </cell>
          <cell r="M66">
            <v>1.1713867216116371</v>
          </cell>
          <cell r="N66">
            <v>3.5436133878559533</v>
          </cell>
          <cell r="O66">
            <v>0.95881574526748314</v>
          </cell>
          <cell r="P66">
            <v>2.9922523651988402</v>
          </cell>
          <cell r="Q66">
            <v>0</v>
          </cell>
          <cell r="R66">
            <v>22.160404778842953</v>
          </cell>
          <cell r="S66">
            <v>7.4242654635805723</v>
          </cell>
          <cell r="T66">
            <v>2.8643600293925418</v>
          </cell>
          <cell r="U66">
            <v>5.1022146796734415E-3</v>
          </cell>
          <cell r="V66">
            <v>12.069142094975193</v>
          </cell>
          <cell r="W66">
            <v>0</v>
          </cell>
          <cell r="X66">
            <v>9.5889565937970307</v>
          </cell>
          <cell r="Y66">
            <v>7.3186088533890681</v>
          </cell>
          <cell r="Z66">
            <v>89011.525515165966</v>
          </cell>
          <cell r="AA66">
            <v>124711.18739604187</v>
          </cell>
          <cell r="AB66">
            <v>61892.043668045008</v>
          </cell>
          <cell r="AC66">
            <v>87195.593448715823</v>
          </cell>
          <cell r="AD66">
            <v>0</v>
          </cell>
          <cell r="AE66">
            <v>0</v>
          </cell>
          <cell r="AF66">
            <v>167549.29408607361</v>
          </cell>
          <cell r="AG66">
            <v>79437.240789242293</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115332.99841003475</v>
          </cell>
          <cell r="AX66">
            <v>90839.543238665152</v>
          </cell>
          <cell r="AY66">
            <v>0</v>
          </cell>
          <cell r="AZ66">
            <v>59076.726041829606</v>
          </cell>
          <cell r="BA66">
            <v>55600.502579381842</v>
          </cell>
          <cell r="BB66">
            <v>46993.941797087129</v>
          </cell>
          <cell r="BC66">
            <v>47942.60200592941</v>
          </cell>
          <cell r="BD66">
            <v>85121.186442077829</v>
          </cell>
          <cell r="BE66">
            <v>60150.264866991725</v>
          </cell>
          <cell r="BF66">
            <v>37107.840583638354</v>
          </cell>
          <cell r="BG66">
            <v>34103.875436210852</v>
          </cell>
          <cell r="BH66">
            <v>43390.477411873391</v>
          </cell>
          <cell r="BI66">
            <v>42074.135709455113</v>
          </cell>
          <cell r="BJ66">
            <v>36682.268470282579</v>
          </cell>
          <cell r="BK66">
            <v>0</v>
          </cell>
          <cell r="BL66">
            <v>44994.274591165755</v>
          </cell>
          <cell r="BM66">
            <v>97222.235686431435</v>
          </cell>
          <cell r="BN66">
            <v>90762.603215714815</v>
          </cell>
          <cell r="BO66">
            <v>119552.2873416293</v>
          </cell>
          <cell r="BP66">
            <v>75684.090495463184</v>
          </cell>
          <cell r="BQ66">
            <v>0</v>
          </cell>
          <cell r="BR66">
            <v>46682.215048048798</v>
          </cell>
          <cell r="BS66">
            <v>41691.468549205456</v>
          </cell>
          <cell r="BT66">
            <v>215813.24914156343</v>
          </cell>
          <cell r="BU66">
            <v>0.38712105109997308</v>
          </cell>
          <cell r="BV66">
            <v>12566.14239091755</v>
          </cell>
          <cell r="BW66">
            <v>212234.356998359</v>
          </cell>
          <cell r="BX66">
            <v>46071.344248997601</v>
          </cell>
          <cell r="BY66">
            <v>226902.57309281343</v>
          </cell>
          <cell r="BZ66">
            <v>349599.7084215752</v>
          </cell>
          <cell r="CA66">
            <v>1685831.3957882223</v>
          </cell>
          <cell r="CB66">
            <v>0.48343558589893837</v>
          </cell>
          <cell r="CC66">
            <v>173231.84261687062</v>
          </cell>
          <cell r="CD66">
            <v>15056.319295166595</v>
          </cell>
          <cell r="CE66">
            <v>70578.736588242406</v>
          </cell>
          <cell r="CF66">
            <v>0</v>
          </cell>
          <cell r="CG66">
            <v>643703.17145760683</v>
          </cell>
          <cell r="CH66">
            <v>168723.38432607506</v>
          </cell>
          <cell r="CI66">
            <v>883865.09565411182</v>
          </cell>
          <cell r="CJ66">
            <v>212234.356998359</v>
          </cell>
          <cell r="CK66">
            <v>311211.60929414228</v>
          </cell>
          <cell r="CL66">
            <v>226902.57309281343</v>
          </cell>
          <cell r="CM66">
            <v>64778.990192208599</v>
          </cell>
          <cell r="CN66">
            <v>349599.7084215752</v>
          </cell>
          <cell r="CO66">
            <v>1940598.0624617594</v>
          </cell>
          <cell r="CP66">
            <v>0.59656020338447291</v>
          </cell>
          <cell r="CQ66">
            <v>0.1566637906768488</v>
          </cell>
          <cell r="CR66">
            <v>0.27180008495921093</v>
          </cell>
          <cell r="CS66">
            <v>0.17157983368640611</v>
          </cell>
          <cell r="CT66">
            <v>6.7111788746459594E-2</v>
          </cell>
          <cell r="CU66">
            <v>0.32064193368800842</v>
          </cell>
          <cell r="CV66">
            <v>2362.7914588359358</v>
          </cell>
          <cell r="CW66">
            <v>531.92173452915699</v>
          </cell>
          <cell r="CX66">
            <v>790.78617106937202</v>
          </cell>
          <cell r="CY66">
            <v>866.65490806017237</v>
          </cell>
          <cell r="CZ66">
            <v>36.082840081274462</v>
          </cell>
          <cell r="DA66">
            <v>2121.643831764482</v>
          </cell>
          <cell r="DB66">
            <v>6709.5907714262949</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RateOptions"/>
      <sheetName val="GeogVar"/>
      <sheetName val="CostDrivers"/>
      <sheetName val="CostSummary"/>
      <sheetName val="CleanData"/>
      <sheetName val="RawDataCalcs"/>
      <sheetName val="CleanData (2)"/>
      <sheetName val="RawDataCalcs (2)"/>
      <sheetName val="Lookups"/>
      <sheetName val="Source"/>
      <sheetName val="Sheet1"/>
      <sheetName val="Transposed RawDataCalcs"/>
      <sheetName val="Transposed Clean Data"/>
      <sheetName val="Transposed Source"/>
      <sheetName val="Transposed RawDataCalcs &amp; Calcs"/>
    </sheetNames>
    <sheetDataSet>
      <sheetData sheetId="0"/>
      <sheetData sheetId="1"/>
      <sheetData sheetId="2"/>
      <sheetData sheetId="3"/>
      <sheetData sheetId="4"/>
      <sheetData sheetId="5"/>
      <sheetData sheetId="6">
        <row r="4">
          <cell r="A4" t="str">
            <v>Associates For Human Services Inc</v>
          </cell>
        </row>
        <row r="34">
          <cell r="L34">
            <v>0</v>
          </cell>
          <cell r="M34">
            <v>0.79029091117448558</v>
          </cell>
          <cell r="N34">
            <v>0</v>
          </cell>
          <cell r="O34">
            <v>0</v>
          </cell>
          <cell r="P34">
            <v>0</v>
          </cell>
          <cell r="Q34">
            <v>0</v>
          </cell>
          <cell r="R34">
            <v>0</v>
          </cell>
          <cell r="S34">
            <v>0</v>
          </cell>
          <cell r="T34">
            <v>0</v>
          </cell>
          <cell r="U34">
            <v>0</v>
          </cell>
          <cell r="V34">
            <v>0</v>
          </cell>
          <cell r="W34">
            <v>0</v>
          </cell>
          <cell r="X34">
            <v>0</v>
          </cell>
          <cell r="Y34">
            <v>0</v>
          </cell>
          <cell r="Z34">
            <v>46956.620119375693</v>
          </cell>
          <cell r="AA34">
            <v>17680</v>
          </cell>
          <cell r="AB34">
            <v>39867.641875293193</v>
          </cell>
          <cell r="AC34">
            <v>41031.086504828323</v>
          </cell>
          <cell r="AD34">
            <v>0</v>
          </cell>
          <cell r="AE34">
            <v>0</v>
          </cell>
          <cell r="AF34">
            <v>0</v>
          </cell>
          <cell r="AG34">
            <v>33944.118844784767</v>
          </cell>
          <cell r="AH34">
            <v>17680</v>
          </cell>
          <cell r="AI34">
            <v>0</v>
          </cell>
          <cell r="AJ34">
            <v>29753.902816591464</v>
          </cell>
          <cell r="AK34">
            <v>30930.825880294266</v>
          </cell>
          <cell r="AL34">
            <v>18569.0381892203</v>
          </cell>
          <cell r="AM34">
            <v>18442.473919768927</v>
          </cell>
          <cell r="AN34">
            <v>38606.161015285972</v>
          </cell>
          <cell r="AO34">
            <v>27075.185897627798</v>
          </cell>
          <cell r="AP34">
            <v>0</v>
          </cell>
          <cell r="AQ34">
            <v>0</v>
          </cell>
          <cell r="AR34">
            <v>0</v>
          </cell>
          <cell r="AS34">
            <v>20355.422680841988</v>
          </cell>
          <cell r="AT34">
            <v>71628.834700450796</v>
          </cell>
          <cell r="AU34">
            <v>20461.641675358544</v>
          </cell>
          <cell r="AV34">
            <v>21763.519947861987</v>
          </cell>
          <cell r="AW34">
            <v>30028.595208686409</v>
          </cell>
          <cell r="AX34">
            <v>20500.552365271986</v>
          </cell>
          <cell r="AY34">
            <v>0</v>
          </cell>
          <cell r="AZ34">
            <v>0</v>
          </cell>
          <cell r="BA34">
            <v>26069.349097187373</v>
          </cell>
          <cell r="BB34">
            <v>17680</v>
          </cell>
          <cell r="BC34">
            <v>27212.519009187054</v>
          </cell>
          <cell r="BD34">
            <v>41756.507202167428</v>
          </cell>
          <cell r="BE34">
            <v>28667.992486020263</v>
          </cell>
          <cell r="BF34">
            <v>19660.985016893599</v>
          </cell>
          <cell r="BG34">
            <v>17680</v>
          </cell>
          <cell r="BH34">
            <v>17680</v>
          </cell>
          <cell r="BI34">
            <v>17680</v>
          </cell>
          <cell r="BJ34">
            <v>0</v>
          </cell>
          <cell r="BK34">
            <v>0</v>
          </cell>
          <cell r="BL34">
            <v>37248.882698669069</v>
          </cell>
          <cell r="BM34">
            <v>17680</v>
          </cell>
          <cell r="BN34">
            <v>37585.774536606972</v>
          </cell>
          <cell r="BO34">
            <v>33596.29852940391</v>
          </cell>
          <cell r="BP34">
            <v>25417.773521214607</v>
          </cell>
          <cell r="BQ34">
            <v>30055.921442748004</v>
          </cell>
          <cell r="BR34">
            <v>21970.169720181879</v>
          </cell>
          <cell r="BS34">
            <v>17680</v>
          </cell>
          <cell r="BT34">
            <v>-1122614.5665450124</v>
          </cell>
          <cell r="BU34">
            <v>0.13027098074394894</v>
          </cell>
          <cell r="BV34">
            <v>-16766.898501709318</v>
          </cell>
          <cell r="BW34">
            <v>-1108530.6212166082</v>
          </cell>
          <cell r="BX34">
            <v>-1474513.4431397212</v>
          </cell>
          <cell r="BY34">
            <v>-359587.75471530249</v>
          </cell>
          <cell r="BZ34">
            <v>-675414.15673018876</v>
          </cell>
          <cell r="CA34">
            <v>-10318274.104858737</v>
          </cell>
          <cell r="CB34">
            <v>3.9667448114237239E-2</v>
          </cell>
          <cell r="CC34">
            <v>-354564.67376116331</v>
          </cell>
          <cell r="CD34">
            <v>-3143047.8255827245</v>
          </cell>
          <cell r="CE34">
            <v>-597214.63617941493</v>
          </cell>
          <cell r="CF34">
            <v>-629519.18501455639</v>
          </cell>
          <cell r="CG34">
            <v>-2933297.7765657566</v>
          </cell>
          <cell r="CH34">
            <v>-312958.42871704738</v>
          </cell>
          <cell r="CI34">
            <v>-6950335.2468438176</v>
          </cell>
          <cell r="CJ34">
            <v>-1108530.6212166082</v>
          </cell>
          <cell r="CK34">
            <v>-461138.95556240936</v>
          </cell>
          <cell r="CL34">
            <v>-359587.75471530249</v>
          </cell>
          <cell r="CM34">
            <v>-293888.7390341704</v>
          </cell>
          <cell r="CN34">
            <v>-675414.15673018876</v>
          </cell>
          <cell r="CO34">
            <v>-9523712.744866835</v>
          </cell>
          <cell r="CP34">
            <v>0.53755430053228481</v>
          </cell>
          <cell r="CQ34">
            <v>8.426975069624898E-2</v>
          </cell>
          <cell r="CR34">
            <v>-4.8713603045017345E-3</v>
          </cell>
          <cell r="CS34">
            <v>9.7952431306347933E-3</v>
          </cell>
          <cell r="CT34">
            <v>-3.9893498199197908E-2</v>
          </cell>
          <cell r="CU34">
            <v>3.8691458414040758E-2</v>
          </cell>
          <cell r="CV34">
            <v>5.6665121955921194</v>
          </cell>
          <cell r="CW34">
            <v>1.0474528769120166</v>
          </cell>
          <cell r="CX34">
            <v>-0.93418082786395029</v>
          </cell>
          <cell r="CY34">
            <v>-0.56422902479690396</v>
          </cell>
          <cell r="CZ34">
            <v>-0.51027554355606819</v>
          </cell>
          <cell r="DA34">
            <v>0.50401661976240408</v>
          </cell>
          <cell r="DB34">
            <v>9.2791732149199646</v>
          </cell>
        </row>
        <row r="35">
          <cell r="L35">
            <v>325.54527652063496</v>
          </cell>
          <cell r="M35">
            <v>1.145059670647806</v>
          </cell>
          <cell r="N35">
            <v>12.658929241568668</v>
          </cell>
          <cell r="O35">
            <v>95.943355157776523</v>
          </cell>
          <cell r="P35">
            <v>25.947712752140522</v>
          </cell>
          <cell r="Q35">
            <v>33.680418140703352</v>
          </cell>
          <cell r="R35">
            <v>117.98676225403045</v>
          </cell>
          <cell r="S35">
            <v>18.677306003027208</v>
          </cell>
          <cell r="T35">
            <v>4.0568192104597958E-2</v>
          </cell>
          <cell r="U35">
            <v>0.13171437587406293</v>
          </cell>
          <cell r="V35">
            <v>5.1755918785346619E-2</v>
          </cell>
          <cell r="W35">
            <v>0.16497859077952676</v>
          </cell>
          <cell r="X35">
            <v>0.2982878564398192</v>
          </cell>
          <cell r="Y35">
            <v>5.4787394269923656E-2</v>
          </cell>
          <cell r="Z35">
            <v>91413.434936079429</v>
          </cell>
          <cell r="AA35">
            <v>171213.94858211145</v>
          </cell>
          <cell r="AB35">
            <v>71268.467153171412</v>
          </cell>
          <cell r="AC35">
            <v>67499.431340421332</v>
          </cell>
          <cell r="AD35">
            <v>0</v>
          </cell>
          <cell r="AE35">
            <v>0</v>
          </cell>
          <cell r="AF35">
            <v>0</v>
          </cell>
          <cell r="AG35">
            <v>76170.539456675135</v>
          </cell>
          <cell r="AH35">
            <v>51194.094846967935</v>
          </cell>
          <cell r="AI35">
            <v>0</v>
          </cell>
          <cell r="AJ35">
            <v>96651.607294339352</v>
          </cell>
          <cell r="AK35">
            <v>103711.82144639676</v>
          </cell>
          <cell r="AL35">
            <v>108951.50925611406</v>
          </cell>
          <cell r="AM35">
            <v>124826.37579975859</v>
          </cell>
          <cell r="AN35">
            <v>56811.862618938139</v>
          </cell>
          <cell r="AO35">
            <v>55812.854748790807</v>
          </cell>
          <cell r="AP35">
            <v>0</v>
          </cell>
          <cell r="AQ35">
            <v>0</v>
          </cell>
          <cell r="AR35">
            <v>0</v>
          </cell>
          <cell r="AS35">
            <v>25027.576232617906</v>
          </cell>
          <cell r="AT35">
            <v>93184.103761087666</v>
          </cell>
          <cell r="AU35">
            <v>97525.123689390195</v>
          </cell>
          <cell r="AV35">
            <v>84456.375281292596</v>
          </cell>
          <cell r="AW35">
            <v>57934.015020761828</v>
          </cell>
          <cell r="AX35">
            <v>101633.94724195503</v>
          </cell>
          <cell r="AY35">
            <v>0</v>
          </cell>
          <cell r="AZ35">
            <v>0</v>
          </cell>
          <cell r="BA35">
            <v>66765.076206888509</v>
          </cell>
          <cell r="BB35">
            <v>97217.62868695044</v>
          </cell>
          <cell r="BC35">
            <v>54127.822372828719</v>
          </cell>
          <cell r="BD35">
            <v>61930.062581382372</v>
          </cell>
          <cell r="BE35">
            <v>62552.309754750124</v>
          </cell>
          <cell r="BF35">
            <v>61773.475248805931</v>
          </cell>
          <cell r="BG35">
            <v>57364.818493992512</v>
          </cell>
          <cell r="BH35">
            <v>61457.801192826271</v>
          </cell>
          <cell r="BI35">
            <v>59460.337150228035</v>
          </cell>
          <cell r="BJ35">
            <v>0</v>
          </cell>
          <cell r="BK35">
            <v>0</v>
          </cell>
          <cell r="BL35">
            <v>56935.273604014816</v>
          </cell>
          <cell r="BM35">
            <v>23906.767042588603</v>
          </cell>
          <cell r="BN35">
            <v>98552.058845081687</v>
          </cell>
          <cell r="BO35">
            <v>92467.250108432359</v>
          </cell>
          <cell r="BP35">
            <v>82220.484062892225</v>
          </cell>
          <cell r="BQ35">
            <v>56623.272837053592</v>
          </cell>
          <cell r="BR35">
            <v>55887.670848124704</v>
          </cell>
          <cell r="BS35">
            <v>51288.876636076719</v>
          </cell>
          <cell r="BT35">
            <v>2112574.116174642</v>
          </cell>
          <cell r="BU35">
            <v>0.25527956514613798</v>
          </cell>
          <cell r="BV35">
            <v>23380.416398015204</v>
          </cell>
          <cell r="BW35">
            <v>2091876.652949932</v>
          </cell>
          <cell r="BX35">
            <v>2741064.8572137947</v>
          </cell>
          <cell r="BY35">
            <v>635817.59101159882</v>
          </cell>
          <cell r="BZ35">
            <v>1513613.2335450135</v>
          </cell>
          <cell r="CA35">
            <v>18919408.888917986</v>
          </cell>
          <cell r="CB35">
            <v>0.19870561791457902</v>
          </cell>
          <cell r="CC35">
            <v>806865.11746486695</v>
          </cell>
          <cell r="CD35">
            <v>5168304.2633605022</v>
          </cell>
          <cell r="CE35">
            <v>1093155.1880312669</v>
          </cell>
          <cell r="CF35">
            <v>1069094.8390886304</v>
          </cell>
          <cell r="CG35">
            <v>4684667.7461953871</v>
          </cell>
          <cell r="CH35">
            <v>617900.22797630657</v>
          </cell>
          <cell r="CI35">
            <v>12419720.103140112</v>
          </cell>
          <cell r="CJ35">
            <v>2091876.652949932</v>
          </cell>
          <cell r="CK35">
            <v>820656.7340809278</v>
          </cell>
          <cell r="CL35">
            <v>635817.59101159882</v>
          </cell>
          <cell r="CM35">
            <v>482804.03681194817</v>
          </cell>
          <cell r="CN35">
            <v>1513613.2335450135</v>
          </cell>
          <cell r="CO35">
            <v>17639305.62230387</v>
          </cell>
          <cell r="CP35">
            <v>0.76215046939141795</v>
          </cell>
          <cell r="CQ35">
            <v>0.16600060800221017</v>
          </cell>
          <cell r="CR35">
            <v>8.5226674012795239E-2</v>
          </cell>
          <cell r="CS35">
            <v>5.5898307580515283E-2</v>
          </cell>
          <cell r="CT35">
            <v>9.7875058126419362E-2</v>
          </cell>
          <cell r="CU35">
            <v>0.20945045379962196</v>
          </cell>
          <cell r="CV35">
            <v>62.28479778701265</v>
          </cell>
          <cell r="CW35">
            <v>12.10204980934472</v>
          </cell>
          <cell r="CX35">
            <v>5.3536231730866977</v>
          </cell>
          <cell r="CY35">
            <v>4.4618604338916112</v>
          </cell>
          <cell r="CZ35">
            <v>2.5061718808094016</v>
          </cell>
          <cell r="DA35">
            <v>13.087601389791917</v>
          </cell>
          <cell r="DB35">
            <v>95.726227555066657</v>
          </cell>
        </row>
      </sheetData>
      <sheetData sheetId="7"/>
      <sheetData sheetId="8"/>
      <sheetData sheetId="9"/>
      <sheetData sheetId="10"/>
      <sheetData sheetId="11"/>
      <sheetData sheetId="12"/>
      <sheetData sheetId="13"/>
      <sheetData sheetId="14"/>
      <sheetData sheetId="1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scalImpact"/>
      <sheetName val="Total Expenses=YR1 rate"/>
      <sheetName val="RateOptions"/>
      <sheetName val="GeogVar"/>
      <sheetName val="CostDrivers"/>
      <sheetName val="CostSummary"/>
      <sheetName val="CleanData"/>
      <sheetName val="RawDataCalcs"/>
      <sheetName val="RawContractData"/>
      <sheetName val="Source"/>
      <sheetName val="Benchmark Statistics"/>
      <sheetName val="CleanData (2)"/>
      <sheetName val="RawDataCalcs (2)"/>
      <sheetName val="Lookups"/>
      <sheetName val="Source1"/>
    </sheetNames>
    <sheetDataSet>
      <sheetData sheetId="0"/>
      <sheetData sheetId="1"/>
      <sheetData sheetId="2"/>
      <sheetData sheetId="3"/>
      <sheetData sheetId="4"/>
      <sheetData sheetId="5"/>
      <sheetData sheetId="6">
        <row r="4">
          <cell r="Z4">
            <v>65246</v>
          </cell>
        </row>
      </sheetData>
      <sheetData sheetId="7">
        <row r="4">
          <cell r="A4" t="str">
            <v>Community Healthlink, Inc.</v>
          </cell>
        </row>
        <row r="12">
          <cell r="L12">
            <v>0</v>
          </cell>
          <cell r="M12">
            <v>0.47942206821686489</v>
          </cell>
          <cell r="N12">
            <v>0.59107516603638444</v>
          </cell>
          <cell r="O12">
            <v>0</v>
          </cell>
          <cell r="P12">
            <v>0.14716929384611976</v>
          </cell>
          <cell r="Q12">
            <v>0.77728942548679902</v>
          </cell>
          <cell r="R12">
            <v>3.9793460642052985</v>
          </cell>
          <cell r="S12">
            <v>0</v>
          </cell>
          <cell r="T12">
            <v>6.8799860627629245E-2</v>
          </cell>
          <cell r="U12">
            <v>0</v>
          </cell>
          <cell r="V12">
            <v>0</v>
          </cell>
          <cell r="W12">
            <v>5.5124194334010168E-2</v>
          </cell>
          <cell r="X12">
            <v>0.10885459283877919</v>
          </cell>
          <cell r="Y12">
            <v>2.6944466327065229E-2</v>
          </cell>
          <cell r="Z12">
            <v>37657.202763269961</v>
          </cell>
          <cell r="AA12">
            <v>41481.381742527206</v>
          </cell>
          <cell r="AB12">
            <v>0</v>
          </cell>
          <cell r="AC12">
            <v>23180.701871100842</v>
          </cell>
          <cell r="AD12">
            <v>0</v>
          </cell>
          <cell r="AE12">
            <v>0</v>
          </cell>
          <cell r="AF12">
            <v>17680</v>
          </cell>
          <cell r="AG12">
            <v>30932.575823280509</v>
          </cell>
          <cell r="AH12">
            <v>0</v>
          </cell>
          <cell r="AI12">
            <v>0</v>
          </cell>
          <cell r="AJ12">
            <v>0</v>
          </cell>
          <cell r="AK12">
            <v>0</v>
          </cell>
          <cell r="AL12">
            <v>0</v>
          </cell>
          <cell r="AM12">
            <v>0</v>
          </cell>
          <cell r="AN12">
            <v>17680</v>
          </cell>
          <cell r="AO12">
            <v>34886.084346898184</v>
          </cell>
          <cell r="AP12">
            <v>0</v>
          </cell>
          <cell r="AQ12">
            <v>0</v>
          </cell>
          <cell r="AR12">
            <v>0</v>
          </cell>
          <cell r="AS12">
            <v>0</v>
          </cell>
          <cell r="AT12">
            <v>0</v>
          </cell>
          <cell r="AU12">
            <v>0</v>
          </cell>
          <cell r="AV12">
            <v>0</v>
          </cell>
          <cell r="AW12">
            <v>29311.548012080879</v>
          </cell>
          <cell r="AX12">
            <v>24465.648402802188</v>
          </cell>
          <cell r="AY12">
            <v>0</v>
          </cell>
          <cell r="AZ12">
            <v>0</v>
          </cell>
          <cell r="BA12">
            <v>17680</v>
          </cell>
          <cell r="BB12">
            <v>0</v>
          </cell>
          <cell r="BC12">
            <v>19175.405214616003</v>
          </cell>
          <cell r="BD12">
            <v>30701.478943232476</v>
          </cell>
          <cell r="BE12">
            <v>17680</v>
          </cell>
          <cell r="BF12">
            <v>17680</v>
          </cell>
          <cell r="BG12">
            <v>20600.958294636763</v>
          </cell>
          <cell r="BH12">
            <v>17680</v>
          </cell>
          <cell r="BI12">
            <v>17680</v>
          </cell>
          <cell r="BJ12">
            <v>17680</v>
          </cell>
          <cell r="BK12">
            <v>0</v>
          </cell>
          <cell r="BL12">
            <v>26322.226006430636</v>
          </cell>
          <cell r="BM12">
            <v>17680</v>
          </cell>
          <cell r="BN12">
            <v>38685.831484193477</v>
          </cell>
          <cell r="BO12">
            <v>23961.524385988574</v>
          </cell>
          <cell r="BP12">
            <v>30587.443549548538</v>
          </cell>
          <cell r="BQ12">
            <v>30374.501516037635</v>
          </cell>
          <cell r="BR12">
            <v>24065.321450444375</v>
          </cell>
          <cell r="BS12">
            <v>17680</v>
          </cell>
          <cell r="BT12">
            <v>31503.545017618279</v>
          </cell>
          <cell r="BU12">
            <v>0.10875010040212529</v>
          </cell>
          <cell r="BV12">
            <v>-665.86045161233085</v>
          </cell>
          <cell r="BW12">
            <v>30515.853243324513</v>
          </cell>
          <cell r="BX12">
            <v>-16660.640829909837</v>
          </cell>
          <cell r="BY12">
            <v>-9135.1790957685735</v>
          </cell>
          <cell r="BZ12">
            <v>32296.395852713424</v>
          </cell>
          <cell r="CA12">
            <v>334845.21992346627</v>
          </cell>
          <cell r="CB12">
            <v>0.10234530988206607</v>
          </cell>
          <cell r="CC12">
            <v>28765.51864806415</v>
          </cell>
          <cell r="CD12">
            <v>-5284.7957360897844</v>
          </cell>
          <cell r="CE12">
            <v>-25513.097684307293</v>
          </cell>
          <cell r="CF12">
            <v>-18906.352557716724</v>
          </cell>
          <cell r="CG12">
            <v>104276.06801952093</v>
          </cell>
          <cell r="CH12">
            <v>-14888.551594883442</v>
          </cell>
          <cell r="CI12">
            <v>216681.70258684226</v>
          </cell>
          <cell r="CJ12">
            <v>30515.853243324513</v>
          </cell>
          <cell r="CK12">
            <v>37966.399759004111</v>
          </cell>
          <cell r="CL12">
            <v>-9135.1790957685735</v>
          </cell>
          <cell r="CM12">
            <v>-8350.2509393528308</v>
          </cell>
          <cell r="CN12">
            <v>32296.395852713424</v>
          </cell>
          <cell r="CO12">
            <v>349550.20301367302</v>
          </cell>
          <cell r="CP12">
            <v>0.42294613762647371</v>
          </cell>
          <cell r="CQ12">
            <v>7.35905594988258E-2</v>
          </cell>
          <cell r="CR12">
            <v>8.2962594909753024E-2</v>
          </cell>
          <cell r="CS12">
            <v>1.7892516626277867E-2</v>
          </cell>
          <cell r="CT12">
            <v>-2.4732885317140137E-3</v>
          </cell>
          <cell r="CU12">
            <v>0.10586298753888759</v>
          </cell>
          <cell r="CV12">
            <v>42.600838212563545</v>
          </cell>
          <cell r="CW12">
            <v>5.3071657252094475</v>
          </cell>
          <cell r="CX12">
            <v>9.4706980108063252</v>
          </cell>
          <cell r="CY12">
            <v>-1.1700110965968467</v>
          </cell>
          <cell r="CZ12">
            <v>0.97393317189613549</v>
          </cell>
          <cell r="DA12">
            <v>13.160797782723682</v>
          </cell>
          <cell r="DB12">
            <v>80.826561365641552</v>
          </cell>
        </row>
        <row r="13">
          <cell r="L13">
            <v>22.480065146407</v>
          </cell>
          <cell r="M13">
            <v>1.0747456362248122</v>
          </cell>
          <cell r="N13">
            <v>2.7329248339636161</v>
          </cell>
          <cell r="O13">
            <v>0.29078784028338911</v>
          </cell>
          <cell r="P13">
            <v>3.2028307061538803</v>
          </cell>
          <cell r="Q13">
            <v>1.222710574513201</v>
          </cell>
          <cell r="R13">
            <v>16.372653935794702</v>
          </cell>
          <cell r="S13">
            <v>1.8165771771769958</v>
          </cell>
          <cell r="T13">
            <v>0.2110486242208556</v>
          </cell>
          <cell r="U13">
            <v>3.4194407243989366E-2</v>
          </cell>
          <cell r="V13">
            <v>0.29486276909909559</v>
          </cell>
          <cell r="W13">
            <v>7.0209138999323156E-2</v>
          </cell>
          <cell r="X13">
            <v>1.5136605586763723</v>
          </cell>
          <cell r="Y13">
            <v>5.6085836703237808E-2</v>
          </cell>
          <cell r="Z13">
            <v>72052.353271212793</v>
          </cell>
          <cell r="AA13">
            <v>117026.19825747277</v>
          </cell>
          <cell r="AB13">
            <v>0</v>
          </cell>
          <cell r="AC13">
            <v>67914.273684454718</v>
          </cell>
          <cell r="AD13">
            <v>0</v>
          </cell>
          <cell r="AE13">
            <v>0</v>
          </cell>
          <cell r="AF13">
            <v>53455.555555555555</v>
          </cell>
          <cell r="AG13">
            <v>131907.42417671951</v>
          </cell>
          <cell r="AH13">
            <v>0</v>
          </cell>
          <cell r="AI13">
            <v>0</v>
          </cell>
          <cell r="AJ13">
            <v>0</v>
          </cell>
          <cell r="AK13">
            <v>0</v>
          </cell>
          <cell r="AL13">
            <v>0</v>
          </cell>
          <cell r="AM13">
            <v>0</v>
          </cell>
          <cell r="AN13">
            <v>33021.102040816324</v>
          </cell>
          <cell r="AO13">
            <v>40539.29362929229</v>
          </cell>
          <cell r="AP13">
            <v>0</v>
          </cell>
          <cell r="AQ13">
            <v>0</v>
          </cell>
          <cell r="AR13">
            <v>0</v>
          </cell>
          <cell r="AS13">
            <v>0</v>
          </cell>
          <cell r="AT13">
            <v>0</v>
          </cell>
          <cell r="AU13">
            <v>0</v>
          </cell>
          <cell r="AV13">
            <v>0</v>
          </cell>
          <cell r="AW13">
            <v>41423.482202344065</v>
          </cell>
          <cell r="AX13">
            <v>45416.588620337287</v>
          </cell>
          <cell r="AY13">
            <v>0</v>
          </cell>
          <cell r="AZ13">
            <v>0</v>
          </cell>
          <cell r="BA13">
            <v>46311.377761028903</v>
          </cell>
          <cell r="BB13">
            <v>0</v>
          </cell>
          <cell r="BC13">
            <v>49620.594785383997</v>
          </cell>
          <cell r="BD13">
            <v>38093.165287536744</v>
          </cell>
          <cell r="BE13">
            <v>40410.526315789473</v>
          </cell>
          <cell r="BF13">
            <v>37251.243231968059</v>
          </cell>
          <cell r="BG13">
            <v>22717.334880124985</v>
          </cell>
          <cell r="BH13">
            <v>43556.327965630728</v>
          </cell>
          <cell r="BI13">
            <v>25381.428571428572</v>
          </cell>
          <cell r="BJ13">
            <v>23444.833333333336</v>
          </cell>
          <cell r="BK13">
            <v>0</v>
          </cell>
          <cell r="BL13">
            <v>37511.068903385298</v>
          </cell>
          <cell r="BM13">
            <v>93123.892778139023</v>
          </cell>
          <cell r="BN13">
            <v>75161.12445450385</v>
          </cell>
          <cell r="BO13">
            <v>120235.51265104848</v>
          </cell>
          <cell r="BP13">
            <v>39356.546406253517</v>
          </cell>
          <cell r="BQ13">
            <v>41923.151828633563</v>
          </cell>
          <cell r="BR13">
            <v>34860.115494120335</v>
          </cell>
          <cell r="BS13">
            <v>39268.080811067135</v>
          </cell>
          <cell r="BT13">
            <v>163298.52298238172</v>
          </cell>
          <cell r="BU13">
            <v>0.30951402011544682</v>
          </cell>
          <cell r="BV13">
            <v>1049.4056009049723</v>
          </cell>
          <cell r="BW13">
            <v>163902.66960738285</v>
          </cell>
          <cell r="BX13">
            <v>33115.928829909841</v>
          </cell>
          <cell r="BY13">
            <v>128723.77509576856</v>
          </cell>
          <cell r="BZ13">
            <v>235075.35593657917</v>
          </cell>
          <cell r="CA13">
            <v>1129686.2829272412</v>
          </cell>
          <cell r="CB13">
            <v>0.26182901402968572</v>
          </cell>
          <cell r="CC13">
            <v>147377.24535193585</v>
          </cell>
          <cell r="CD13">
            <v>16435.075736089784</v>
          </cell>
          <cell r="CE13">
            <v>121361.9336843073</v>
          </cell>
          <cell r="CF13">
            <v>62410.420557716723</v>
          </cell>
          <cell r="CG13">
            <v>413661.7199804791</v>
          </cell>
          <cell r="CH13">
            <v>40855.207594883439</v>
          </cell>
          <cell r="CI13">
            <v>653868.68941315776</v>
          </cell>
          <cell r="CJ13">
            <v>163902.66960738285</v>
          </cell>
          <cell r="CK13">
            <v>142570.37624099589</v>
          </cell>
          <cell r="CL13">
            <v>128723.77509576856</v>
          </cell>
          <cell r="CM13">
            <v>42639.914939352835</v>
          </cell>
          <cell r="CN13">
            <v>235075.35593657917</v>
          </cell>
          <cell r="CO13">
            <v>1317205.4996263271</v>
          </cell>
          <cell r="CP13">
            <v>0.63910146780055677</v>
          </cell>
          <cell r="CQ13">
            <v>0.15684808047742871</v>
          </cell>
          <cell r="CR13">
            <v>0.13469498808628508</v>
          </cell>
          <cell r="CS13">
            <v>0.11500826593670618</v>
          </cell>
          <cell r="CT13">
            <v>4.1578822468167242E-2</v>
          </cell>
          <cell r="CU13">
            <v>0.2119868675623521</v>
          </cell>
          <cell r="CV13">
            <v>143.50182671064113</v>
          </cell>
          <cell r="CW13">
            <v>32.845811714322963</v>
          </cell>
          <cell r="CX13">
            <v>28.993534782884005</v>
          </cell>
          <cell r="CY13">
            <v>22.748648622541225</v>
          </cell>
          <cell r="CZ13">
            <v>4.0384890780000875</v>
          </cell>
          <cell r="DA13">
            <v>37.670291443995474</v>
          </cell>
          <cell r="DB13">
            <v>259.3154627933456</v>
          </cell>
        </row>
      </sheetData>
      <sheetData sheetId="8">
        <row r="4">
          <cell r="BO4">
            <v>1</v>
          </cell>
        </row>
      </sheetData>
      <sheetData sheetId="9">
        <row r="3">
          <cell r="A3" t="str">
            <v>Community Healthlink, Inc.</v>
          </cell>
        </row>
      </sheetData>
      <sheetData sheetId="10"/>
      <sheetData sheetId="11"/>
      <sheetData sheetId="12"/>
      <sheetData sheetId="13"/>
      <sheetData sheetId="1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ogan, Shannon (EHS)" refreshedDate="45265.577938657407" createdVersion="8" refreshedVersion="8" minRefreshableVersion="3" recordCount="184" xr:uid="{824FC408-DAC7-442B-B590-8E23293891D9}">
  <cacheSource type="worksheet">
    <worksheetSource ref="A1:L185" sheet="SPEND FY23 "/>
  </cacheSource>
  <cacheFields count="12">
    <cacheField name="fiscal_year" numFmtId="43">
      <sharedItems containsString="0" containsBlank="1" containsNumber="1" containsInteger="1" minValue="2023" maxValue="2023"/>
    </cacheField>
    <cacheField name="cabinet" numFmtId="43">
      <sharedItems containsBlank="1"/>
    </cacheField>
    <cacheField name="cabinet_name" numFmtId="43">
      <sharedItems containsBlank="1"/>
    </cacheField>
    <cacheField name="object" numFmtId="43">
      <sharedItems containsBlank="1"/>
    </cacheField>
    <cacheField name="department" numFmtId="43">
      <sharedItems containsBlank="1"/>
    </cacheField>
    <cacheField name="department_name" numFmtId="43">
      <sharedItems containsBlank="1"/>
    </cacheField>
    <cacheField name="activity" numFmtId="43">
      <sharedItems containsBlank="1" count="5">
        <s v="2128"/>
        <m/>
        <s v="2222"/>
        <s v="3274"/>
        <s v="3285"/>
      </sharedItems>
    </cacheField>
    <cacheField name="activity_name" numFmtId="43">
      <sharedItems containsBlank="1" count="6">
        <s v="Day Habilitation Supplements"/>
        <m/>
        <s v="Transitional to Adult Hood"/>
        <s v="CORPORATE REP PAYEE"/>
        <s v="DAY HABILITATION SUPPLEMENT"/>
        <s v="Individualized Staffing  Supports"/>
      </sharedItems>
    </cacheField>
    <cacheField name="vendor_customer_code" numFmtId="43">
      <sharedItems containsBlank="1"/>
    </cacheField>
    <cacheField name="legal_name" numFmtId="43">
      <sharedItems containsBlank="1"/>
    </cacheField>
    <cacheField name="tin" numFmtId="43">
      <sharedItems containsBlank="1"/>
    </cacheField>
    <cacheField name="SumOfposting_line_amount" numFmtId="43">
      <sharedItems containsString="0" containsBlank="1" containsNumber="1" minValue="0" maxValue="433062.44"/>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4">
  <r>
    <n v="2023"/>
    <s v="45"/>
    <s v="EXECUTIVE OFFICE OF HEALTH &amp; HUMAN SERVICES"/>
    <s v="M03"/>
    <s v="MCB"/>
    <s v="MASS COMMISSION FOR THE BLIND"/>
    <x v="0"/>
    <x v="0"/>
    <s v="VC6000230398"/>
    <s v="WORK COMMUNITY INDEPENDENCE INC"/>
    <s v="237427897"/>
    <n v="92576.3"/>
  </r>
  <r>
    <n v="2023"/>
    <s v="45"/>
    <s v="EXECUTIVE OFFICE OF HEALTH &amp; HUMAN SERVICES"/>
    <s v="M03"/>
    <s v="MCB"/>
    <s v="MASS COMMISSION FOR THE BLIND"/>
    <x v="0"/>
    <x v="0"/>
    <s v="VC6000163831"/>
    <s v="COOPERATIVE PRODUCTION INC"/>
    <s v="042588140"/>
    <n v="31477.08"/>
  </r>
  <r>
    <n v="2023"/>
    <s v="45"/>
    <s v="EXECUTIVE OFFICE OF HEALTH &amp; HUMAN SERVICES"/>
    <s v="M03"/>
    <s v="MCB"/>
    <s v="MASS COMMISSION FOR THE BLIND"/>
    <x v="0"/>
    <x v="0"/>
    <s v="VC6000192607"/>
    <s v="NEW ENGLAND VILLAGES INC"/>
    <s v="046144180"/>
    <n v="19175.3"/>
  </r>
  <r>
    <n v="2023"/>
    <s v="45"/>
    <s v="EXECUTIVE OFFICE OF HEALTH &amp; HUMAN SERVICES"/>
    <s v="M03"/>
    <s v="MCB"/>
    <s v="MASS COMMISSION FOR THE BLIND"/>
    <x v="0"/>
    <x v="0"/>
    <s v="VC6000165702"/>
    <s v="TOWARD INDEPENDENT LIVING &amp;"/>
    <s v="042672688"/>
    <n v="82448.100000000006"/>
  </r>
  <r>
    <n v="2023"/>
    <s v="45"/>
    <s v="EXECUTIVE OFFICE OF HEALTH &amp; HUMAN SERVICES"/>
    <s v="M03"/>
    <s v="MCB"/>
    <s v="MASS COMMISSION FOR THE BLIND"/>
    <x v="0"/>
    <x v="0"/>
    <s v="VC6000174357"/>
    <s v="ROAD TO RESPONSIBILITY INC"/>
    <s v="043035105"/>
    <n v="13343.05"/>
  </r>
  <r>
    <n v="2023"/>
    <s v="45"/>
    <s v="EXECUTIVE OFFICE OF HEALTH &amp; HUMAN SERVICES"/>
    <s v="M03"/>
    <s v="MCB"/>
    <s v="MASS COMMISSION FOR THE BLIND"/>
    <x v="0"/>
    <x v="0"/>
    <s v="VC6000230419"/>
    <s v="ADVOCATES INC"/>
    <s v="237451423"/>
    <n v="10207.86"/>
  </r>
  <r>
    <n v="2023"/>
    <s v="45"/>
    <s v="EXECUTIVE OFFICE OF HEALTH &amp; HUMAN SERVICES"/>
    <s v="M03"/>
    <s v="MCB"/>
    <s v="MASS COMMISSION FOR THE BLIND"/>
    <x v="0"/>
    <x v="0"/>
    <s v="VC6000192523"/>
    <s v="INCOMPASS HUMAN SERVICES"/>
    <s v="046111877"/>
    <n v="27903.759999999998"/>
  </r>
  <r>
    <n v="2023"/>
    <s v="45"/>
    <s v="EXECUTIVE OFFICE OF HEALTH &amp; HUMAN SERVICES"/>
    <s v="M03"/>
    <s v="MCB"/>
    <s v="MASS COMMISSION FOR THE BLIND"/>
    <x v="0"/>
    <x v="0"/>
    <s v="VC6000169036"/>
    <s v="HABILITATION ASSIST CORP"/>
    <s v="042797974"/>
    <n v="13052.86"/>
  </r>
  <r>
    <n v="2023"/>
    <s v="45"/>
    <s v="EXECUTIVE OFFICE OF HEALTH &amp; HUMAN SERVICES"/>
    <s v="M03"/>
    <s v="MCB"/>
    <s v="MASS COMMISSION FOR THE BLIND"/>
    <x v="0"/>
    <x v="0"/>
    <s v="VC6000170681"/>
    <s v="COMMUNITY CONNECTIONS INC"/>
    <s v="042871024"/>
    <n v="11727.09"/>
  </r>
  <r>
    <n v="2023"/>
    <s v="45"/>
    <s v="EXECUTIVE OFFICE OF HEALTH &amp; HUMAN SERVICES"/>
    <s v="M03"/>
    <s v="MCB"/>
    <s v="MASS COMMISSION FOR THE BLIND"/>
    <x v="0"/>
    <x v="0"/>
    <s v="VC0000408166"/>
    <s v="TRANSITIONS CENTERS INC"/>
    <s v="412275864"/>
    <n v="9439.7099999999991"/>
  </r>
  <r>
    <n v="2023"/>
    <s v="45"/>
    <s v="EXECUTIVE OFFICE OF HEALTH &amp; HUMAN SERVICES"/>
    <s v="M03"/>
    <s v="MCB"/>
    <s v="MASS COMMISSION FOR THE BLIND"/>
    <x v="0"/>
    <x v="0"/>
    <s v="VC6000160033"/>
    <s v="CHARLES RIVER ASSOCIATION FOR"/>
    <s v="042393108"/>
    <n v="32637.84"/>
  </r>
  <r>
    <n v="2023"/>
    <s v="45"/>
    <s v="EXECUTIVE OFFICE OF HEALTH &amp; HUMAN SERVICES"/>
    <s v="M03"/>
    <s v="MCB"/>
    <s v="MASS COMMISSION FOR THE BLIND"/>
    <x v="0"/>
    <x v="0"/>
    <s v="VC6000164683"/>
    <s v="BARRY L PRICE REHAB"/>
    <s v="042625859"/>
    <n v="12995.96"/>
  </r>
  <r>
    <m/>
    <m/>
    <m/>
    <m/>
    <m/>
    <m/>
    <x v="1"/>
    <x v="1"/>
    <m/>
    <m/>
    <m/>
    <m/>
  </r>
  <r>
    <m/>
    <m/>
    <m/>
    <m/>
    <m/>
    <m/>
    <x v="1"/>
    <x v="1"/>
    <m/>
    <m/>
    <m/>
    <m/>
  </r>
  <r>
    <n v="2023"/>
    <s v="45"/>
    <s v="EXECUTIVE OFFICE OF HEALTH &amp; HUMAN SERVICES"/>
    <s v="M3M"/>
    <s v="MRC"/>
    <s v="MASS REHABILITATION COMMISSION"/>
    <x v="2"/>
    <x v="2"/>
    <s v="VC6000227256"/>
    <s v="PARTNERS FOR YOUTH WITH"/>
    <s v="222627798"/>
    <n v="433062.44"/>
  </r>
  <r>
    <n v="2023"/>
    <s v="45"/>
    <s v="EXECUTIVE OFFICE OF HEALTH &amp; HUMAN SERVICES"/>
    <s v="M03"/>
    <s v="MRC"/>
    <s v="MASS REHABILITATION COMMISSION"/>
    <x v="2"/>
    <x v="2"/>
    <s v="VC6000163426"/>
    <s v="CENTER FOR LIVING &amp; WORKING INC"/>
    <s v="042564426"/>
    <n v="107647.6"/>
  </r>
  <r>
    <n v="2023"/>
    <s v="45"/>
    <s v="EXECUTIVE OFFICE OF HEALTH &amp; HUMAN SERVICES"/>
    <s v="M03"/>
    <s v="MRC"/>
    <s v="MASS REHABILITATION COMMISSION"/>
    <x v="2"/>
    <x v="2"/>
    <s v="VC6000157011"/>
    <s v="EASTER SEALS MASSACHUSETTS"/>
    <s v="042103867"/>
    <n v="75000"/>
  </r>
  <r>
    <n v="2023"/>
    <s v="45"/>
    <s v="EXECUTIVE OFFICE OF HEALTH &amp; HUMAN SERVICES"/>
    <s v="M03"/>
    <s v="MRC"/>
    <s v="MASS REHABILITATION COMMISSION"/>
    <x v="2"/>
    <x v="2"/>
    <s v="VC6000166457"/>
    <s v="INDEPENDENCE ASSOCIATES INC"/>
    <s v="042701621"/>
    <n v="106569.02"/>
  </r>
  <r>
    <n v="2023"/>
    <s v="45"/>
    <s v="EXECUTIVE OFFICE OF HEALTH &amp; HUMAN SERVICES"/>
    <s v="M03"/>
    <s v="MRC"/>
    <s v="MASS REHABILITATION COMMISSION"/>
    <x v="2"/>
    <x v="2"/>
    <s v="VC6000172116"/>
    <s v="SOUTHEAST CENTER FOR"/>
    <s v="042939676"/>
    <n v="107647.57"/>
  </r>
  <r>
    <n v="2023"/>
    <s v="45"/>
    <s v="EXECUTIVE OFFICE OF HEALTH &amp; HUMAN SERVICES"/>
    <s v="M03"/>
    <s v="MRC"/>
    <s v="MASS REHABILITATION COMMISSION"/>
    <x v="2"/>
    <x v="2"/>
    <s v="VC6000248260"/>
    <s v="STAVROS CENTER FOR INDEPENDENT"/>
    <s v="510172014"/>
    <n v="107648.4"/>
  </r>
  <r>
    <n v="2023"/>
    <s v="45"/>
    <s v="EXECUTIVE OFFICE OF HEALTH &amp; HUMAN SERVICES"/>
    <s v="M03"/>
    <s v="MRC"/>
    <s v="MASS REHABILITATION COMMISSION"/>
    <x v="2"/>
    <x v="2"/>
    <s v="VC6000172466"/>
    <s v="METROWEST CNTR FOR INDEPENDENT"/>
    <s v="042955399"/>
    <n v="74436.42"/>
  </r>
  <r>
    <n v="2023"/>
    <s v="45"/>
    <s v="EXECUTIVE OFFICE OF HEALTH &amp; HUMAN SERVICES"/>
    <s v="M03"/>
    <s v="MRC"/>
    <s v="MASS REHABILITATION COMMISSION"/>
    <x v="2"/>
    <x v="2"/>
    <s v="VC6000227087"/>
    <s v="ADLIB INC"/>
    <s v="222533311"/>
    <n v="107647.58"/>
  </r>
  <r>
    <n v="2023"/>
    <s v="45"/>
    <s v="EXECUTIVE OFFICE OF HEALTH &amp; HUMAN SERVICES"/>
    <s v="M03"/>
    <s v="MRC"/>
    <s v="MASS REHABILITATION COMMISSION"/>
    <x v="2"/>
    <x v="2"/>
    <s v="VC6000166459"/>
    <s v="THE NORTHEAST INDEPENDENT"/>
    <s v="042701631"/>
    <n v="107647.6"/>
  </r>
  <r>
    <n v="2023"/>
    <s v="45"/>
    <s v="EXECUTIVE OFFICE OF HEALTH &amp; HUMAN SERVICES"/>
    <s v="M03"/>
    <s v="MRC"/>
    <s v="MASS REHABILITATION COMMISSION"/>
    <x v="2"/>
    <x v="2"/>
    <s v="VC6000171231"/>
    <s v="CAPE ORGANIZATON FOR RIGHTS OF"/>
    <s v="042901347"/>
    <n v="124647.97"/>
  </r>
  <r>
    <n v="2023"/>
    <s v="45"/>
    <s v="EXECUTIVE OFFICE OF HEALTH &amp; HUMAN SERVICES"/>
    <s v="M03"/>
    <s v="MRC"/>
    <s v="MASS REHABILITATION COMMISSION"/>
    <x v="2"/>
    <x v="2"/>
    <s v="VC6000163044"/>
    <s v="BOSTON CTR FOR INDEP LIV"/>
    <s v="042546595"/>
    <n v="115950.58"/>
  </r>
  <r>
    <n v="2023"/>
    <s v="45"/>
    <s v="EXECUTIVE OFFICE OF HEALTH &amp; HUMAN SERVICES"/>
    <s v="M03"/>
    <s v="MRC"/>
    <s v="MASS REHABILITATION COMMISSION"/>
    <x v="2"/>
    <x v="2"/>
    <s v="VC6000172361"/>
    <s v="DISABILITY RESOURCE CENTER INC"/>
    <s v="042949473"/>
    <n v="97140.98"/>
  </r>
  <r>
    <m/>
    <m/>
    <m/>
    <m/>
    <m/>
    <m/>
    <x v="1"/>
    <x v="1"/>
    <m/>
    <m/>
    <m/>
    <m/>
  </r>
  <r>
    <m/>
    <m/>
    <m/>
    <m/>
    <m/>
    <m/>
    <x v="1"/>
    <x v="1"/>
    <m/>
    <m/>
    <m/>
    <m/>
  </r>
  <r>
    <n v="2023"/>
    <s v="45"/>
    <s v="EXECUTIVE OFFICE OF HEALTH &amp; HUMAN SERVICES"/>
    <s v="M03"/>
    <s v="DMR"/>
    <s v="DEPARTMENT OF DEVELOPMENTAL SERVICES"/>
    <x v="3"/>
    <x v="3"/>
    <s v="VC6000158324"/>
    <s v="THE ARC OF OPPORTUNITY IN NO. CENT. MASS"/>
    <s v="042226199"/>
    <n v="51472.1"/>
  </r>
  <r>
    <n v="2023"/>
    <s v="45"/>
    <s v="EXECUTIVE OFFICE OF HEALTH &amp; HUMAN SERVICES"/>
    <s v="M03"/>
    <s v="DMR"/>
    <s v="DEPARTMENT OF DEVELOPMENTAL SERVICES"/>
    <x v="3"/>
    <x v="3"/>
    <s v="VC6000158956"/>
    <s v="THE ARC OF BRISTOL COUNTY"/>
    <s v="042281165"/>
    <n v="184899.13"/>
  </r>
  <r>
    <n v="2023"/>
    <s v="45"/>
    <s v="EXECUTIVE OFFICE OF HEALTH &amp; HUMAN SERVICES"/>
    <s v="M03"/>
    <s v="DMR"/>
    <s v="DEPARTMENT OF DEVELOPMENTAL SERVICES"/>
    <x v="3"/>
    <x v="3"/>
    <s v="VC6000163563"/>
    <s v="BETA COMMUNITY PARTNERSHIPS, INC."/>
    <s v="042574795"/>
    <n v="0"/>
  </r>
  <r>
    <n v="2023"/>
    <s v="45"/>
    <s v="EXECUTIVE OFFICE OF HEALTH &amp; HUMAN SERVICES"/>
    <s v="M03"/>
    <s v="DMR"/>
    <s v="DEPARTMENT OF DEVELOPMENTAL SERVICES"/>
    <x v="3"/>
    <x v="3"/>
    <s v="VC6000176767"/>
    <s v="SEVEN HILLS COMM SVS INC"/>
    <s v="043125422"/>
    <n v="28575.89"/>
  </r>
  <r>
    <n v="2023"/>
    <s v="45"/>
    <s v="EXECUTIVE OFFICE OF HEALTH &amp; HUMAN SERVICES"/>
    <s v="M03"/>
    <s v="DMR"/>
    <s v="DEPARTMENT OF DEVELOPMENTAL SERVICES"/>
    <x v="3"/>
    <x v="3"/>
    <s v="VC6000162622"/>
    <s v="SERVICENET INC"/>
    <s v="042526194"/>
    <n v="59991.62"/>
  </r>
  <r>
    <m/>
    <m/>
    <m/>
    <m/>
    <m/>
    <m/>
    <x v="1"/>
    <x v="1"/>
    <m/>
    <m/>
    <m/>
    <m/>
  </r>
  <r>
    <m/>
    <m/>
    <m/>
    <m/>
    <m/>
    <m/>
    <x v="1"/>
    <x v="1"/>
    <m/>
    <m/>
    <m/>
    <m/>
  </r>
  <r>
    <n v="2023"/>
    <s v="45"/>
    <s v="EXECUTIVE OFFICE OF HEALTH &amp; HUMAN SERVICES"/>
    <s v="M03"/>
    <s v="DMR"/>
    <s v="DEPARTMENT OF DEVELOPMENTAL SERVICES"/>
    <x v="4"/>
    <x v="4"/>
    <s v="VC6000169186"/>
    <s v="BAROCO CORPORATION"/>
    <s v="042803483"/>
    <n v="26065.89"/>
  </r>
  <r>
    <n v="2023"/>
    <s v="45"/>
    <s v="EXECUTIVE OFFICE OF HEALTH &amp; HUMAN SERVICES"/>
    <s v="M03"/>
    <s v="DMR"/>
    <s v="DEPARTMENT OF DEVELOPMENTAL SERVICES"/>
    <x v="4"/>
    <x v="4"/>
    <s v="VC6000158859"/>
    <s v="SEVEN HILLS ASPIRE, INC."/>
    <s v="042274992"/>
    <n v="2793.79"/>
  </r>
  <r>
    <n v="2023"/>
    <s v="45"/>
    <s v="EXECUTIVE OFFICE OF HEALTH &amp; HUMAN SERVICES"/>
    <s v="MM3"/>
    <s v="DMR"/>
    <s v="DEPARTMENT OF DEVELOPMENTAL SERVICES"/>
    <x v="4"/>
    <x v="4"/>
    <s v="VC0000568727"/>
    <s v="NASHOBA LEARNING GROUP INC"/>
    <s v="010672424"/>
    <n v="24797.02"/>
  </r>
  <r>
    <n v="2023"/>
    <s v="45"/>
    <s v="EXECUTIVE OFFICE OF HEALTH &amp; HUMAN SERVICES"/>
    <s v="M03"/>
    <s v="DMR"/>
    <s v="DEPARTMENT OF DEVELOPMENTAL SERVICES"/>
    <x v="4"/>
    <x v="4"/>
    <s v="VC6000159288"/>
    <s v="CENTER OF HOPE FOUNDATION, INCORPORATED"/>
    <s v="042311571"/>
    <n v="28063.08"/>
  </r>
  <r>
    <n v="2023"/>
    <s v="45"/>
    <s v="EXECUTIVE OFFICE OF HEALTH &amp; HUMAN SERVICES"/>
    <s v="M03"/>
    <s v="DMR"/>
    <s v="DEPARTMENT OF DEVELOPMENTAL SERVICES"/>
    <x v="4"/>
    <x v="5"/>
    <s v="VC6000160726"/>
    <s v="PEOPLE INCORPORATED"/>
    <s v="042447216"/>
    <n v="15357.31"/>
  </r>
  <r>
    <n v="2023"/>
    <s v="45"/>
    <s v="EXECUTIVE OFFICE OF HEALTH &amp; HUMAN SERVICES"/>
    <s v="M03"/>
    <s v="DMR"/>
    <s v="DEPARTMENT OF DEVELOPMENTAL SERVICES"/>
    <x v="4"/>
    <x v="5"/>
    <s v="VC6000164821"/>
    <s v="VINFEN CORPORATION"/>
    <s v="042632219"/>
    <n v="245870.59"/>
  </r>
  <r>
    <n v="2023"/>
    <s v="45"/>
    <s v="EXECUTIVE OFFICE OF HEALTH &amp; HUMAN SERVICES"/>
    <s v="MM3"/>
    <s v="DMR"/>
    <s v="DEPARTMENT OF DEVELOPMENTAL SERVICES"/>
    <x v="4"/>
    <x v="5"/>
    <s v="VC6000164821"/>
    <s v="VINFEN CORPORATION"/>
    <s v="042632219"/>
    <n v="134170.20000000001"/>
  </r>
  <r>
    <n v="2023"/>
    <s v="45"/>
    <s v="EXECUTIVE OFFICE OF HEALTH &amp; HUMAN SERVICES"/>
    <s v="MM3"/>
    <s v="DMR"/>
    <s v="DEPARTMENT OF DEVELOPMENTAL SERVICES"/>
    <x v="4"/>
    <x v="5"/>
    <s v="VC6000160033"/>
    <s v="CHARLES RIVER ASSOCIATION FOR"/>
    <s v="042393108"/>
    <n v="114619.36"/>
  </r>
  <r>
    <n v="2023"/>
    <s v="45"/>
    <s v="EXECUTIVE OFFICE OF HEALTH &amp; HUMAN SERVICES"/>
    <s v="M03"/>
    <s v="DMR"/>
    <s v="DEPARTMENT OF DEVELOPMENTAL SERVICES"/>
    <x v="4"/>
    <x v="4"/>
    <s v="VC6000163361"/>
    <s v="BROCKTON AREA MULTI-SERVS INC"/>
    <s v="042562377"/>
    <n v="53580.57"/>
  </r>
  <r>
    <n v="2023"/>
    <s v="45"/>
    <s v="EXECUTIVE OFFICE OF HEALTH &amp; HUMAN SERVICES"/>
    <s v="MM3"/>
    <s v="DMR"/>
    <s v="DEPARTMENT OF DEVELOPMENTAL SERVICES"/>
    <x v="4"/>
    <x v="4"/>
    <s v="VC6000165702"/>
    <s v="TOWARD INDEPENDENT LIVING &amp;"/>
    <s v="042672688"/>
    <n v="20145.560000000001"/>
  </r>
  <r>
    <n v="2023"/>
    <s v="45"/>
    <s v="EXECUTIVE OFFICE OF HEALTH &amp; HUMAN SERVICES"/>
    <s v="M03"/>
    <s v="DMR"/>
    <s v="DEPARTMENT OF DEVELOPMENTAL SERVICES"/>
    <x v="4"/>
    <x v="4"/>
    <s v="VC6000170681"/>
    <s v="COMMUNITY CONNECTIONS INC"/>
    <s v="042871024"/>
    <n v="75568.89"/>
  </r>
  <r>
    <n v="2023"/>
    <s v="45"/>
    <s v="EXECUTIVE OFFICE OF HEALTH &amp; HUMAN SERVICES"/>
    <s v="MM3"/>
    <s v="DMR"/>
    <s v="DEPARTMENT OF DEVELOPMENTAL SERVICES"/>
    <x v="4"/>
    <x v="4"/>
    <s v="VC6000163824"/>
    <s v="OPEN SKY COMMUNITY SERVICES INC"/>
    <s v="042587863"/>
    <n v="15220.75"/>
  </r>
  <r>
    <n v="2023"/>
    <s v="45"/>
    <s v="EXECUTIVE OFFICE OF HEALTH &amp; HUMAN SERVICES"/>
    <s v="M03"/>
    <s v="DMR"/>
    <s v="DEPARTMENT OF DEVELOPMENTAL SERVICES"/>
    <x v="4"/>
    <x v="4"/>
    <s v="VC6000161602"/>
    <s v="LIFE SKILLS INC"/>
    <s v="042483176"/>
    <n v="35095.919999999998"/>
  </r>
  <r>
    <n v="2023"/>
    <s v="45"/>
    <s v="EXECUTIVE OFFICE OF HEALTH &amp; HUMAN SERVICES"/>
    <s v="M03"/>
    <s v="DMR"/>
    <s v="DEPARTMENT OF DEVELOPMENTAL SERVICES"/>
    <x v="4"/>
    <x v="4"/>
    <s v="VC0000455113"/>
    <s v="HOUSE OF POSSIBILITIES INC"/>
    <s v="134246859"/>
    <n v="0"/>
  </r>
  <r>
    <n v="2023"/>
    <s v="45"/>
    <s v="EXECUTIVE OFFICE OF HEALTH &amp; HUMAN SERVICES"/>
    <s v="MM3"/>
    <s v="DMR"/>
    <s v="DEPARTMENT OF DEVELOPMENTAL SERVICES"/>
    <x v="4"/>
    <x v="4"/>
    <s v="VC0000455113"/>
    <s v="HOUSE OF POSSIBILITIES INC"/>
    <s v="134246859"/>
    <n v="0"/>
  </r>
  <r>
    <n v="2023"/>
    <s v="45"/>
    <s v="EXECUTIVE OFFICE OF HEALTH &amp; HUMAN SERVICES"/>
    <s v="M03"/>
    <s v="DMR"/>
    <s v="DEPARTMENT OF DEVELOPMENTAL SERVICES"/>
    <x v="4"/>
    <x v="5"/>
    <s v="VC6000159109"/>
    <s v="HORACE MANN EDUCATIONAL"/>
    <s v="042300014"/>
    <n v="119404.65"/>
  </r>
  <r>
    <n v="2023"/>
    <s v="45"/>
    <s v="EXECUTIVE OFFICE OF HEALTH &amp; HUMAN SERVICES"/>
    <s v="MM3"/>
    <s v="DMR"/>
    <s v="DEPARTMENT OF DEVELOPMENTAL SERVICES"/>
    <x v="4"/>
    <x v="5"/>
    <s v="VC6000165697"/>
    <s v="UNITED CEREBAL PALSEY ASSOC OF METROBOST"/>
    <s v="042672599"/>
    <n v="27568.05"/>
  </r>
  <r>
    <n v="2023"/>
    <s v="45"/>
    <s v="EXECUTIVE OFFICE OF HEALTH &amp; HUMAN SERVICES"/>
    <s v="M03"/>
    <s v="DMR"/>
    <s v="DEPARTMENT OF DEVELOPMENTAL SERVICES"/>
    <x v="4"/>
    <x v="5"/>
    <s v="VC6000158324"/>
    <s v="THE ARC OF OPPORTUNITY IN NO. CENT. MASS"/>
    <s v="042226199"/>
    <n v="5553.44"/>
  </r>
  <r>
    <n v="2023"/>
    <s v="45"/>
    <s v="EXECUTIVE OFFICE OF HEALTH &amp; HUMAN SERVICES"/>
    <s v="MM3"/>
    <s v="DMR"/>
    <s v="DEPARTMENT OF DEVELOPMENTAL SERVICES"/>
    <x v="4"/>
    <x v="5"/>
    <s v="VC6000230419"/>
    <s v="ADVOCATES INC"/>
    <s v="237451423"/>
    <n v="102158.26"/>
  </r>
  <r>
    <n v="2023"/>
    <s v="45"/>
    <s v="EXECUTIVE OFFICE OF HEALTH &amp; HUMAN SERVICES"/>
    <s v="MM3"/>
    <s v="DMR"/>
    <s v="DEPARTMENT OF DEVELOPMENTAL SERVICES"/>
    <x v="4"/>
    <x v="5"/>
    <s v="VC6000164683"/>
    <s v="BARRY L PRICE REHAB"/>
    <s v="042625859"/>
    <n v="136408.29"/>
  </r>
  <r>
    <n v="2023"/>
    <s v="45"/>
    <s v="EXECUTIVE OFFICE OF HEALTH &amp; HUMAN SERVICES"/>
    <s v="MM3"/>
    <s v="DMR"/>
    <s v="DEPARTMENT OF DEVELOPMENTAL SERVICES"/>
    <x v="4"/>
    <x v="4"/>
    <s v="VC6000230326"/>
    <s v="OPPORTUNITY WORKS INC"/>
    <s v="237364943"/>
    <n v="26361.77"/>
  </r>
  <r>
    <n v="2023"/>
    <s v="45"/>
    <s v="EXECUTIVE OFFICE OF HEALTH &amp; HUMAN SERVICES"/>
    <s v="M03"/>
    <s v="DMR"/>
    <s v="DEPARTMENT OF DEVELOPMENTAL SERVICES"/>
    <x v="4"/>
    <x v="4"/>
    <s v="VC6000171482"/>
    <s v="BEHAVIORAL ASSOCIATES OF"/>
    <s v="042912574"/>
    <n v="18912.939999999999"/>
  </r>
  <r>
    <n v="2023"/>
    <s v="45"/>
    <s v="EXECUTIVE OFFICE OF HEALTH &amp; HUMAN SERVICES"/>
    <s v="M03"/>
    <s v="DMR"/>
    <s v="DEPARTMENT OF DEVELOPMENTAL SERVICES"/>
    <x v="4"/>
    <x v="4"/>
    <s v="VC6000162473"/>
    <s v="KENNEDY-DONOVAN CENTER INC"/>
    <s v="042519028"/>
    <n v="12426.96"/>
  </r>
  <r>
    <n v="2023"/>
    <s v="45"/>
    <s v="EXECUTIVE OFFICE OF HEALTH &amp; HUMAN SERVICES"/>
    <s v="M03"/>
    <s v="DMR"/>
    <s v="DEPARTMENT OF DEVELOPMENTAL SERVICES"/>
    <x v="4"/>
    <x v="4"/>
    <s v="VC6000180596"/>
    <s v="BERKSHIRE FAMILY AND"/>
    <s v="043246975"/>
    <n v="41684.94"/>
  </r>
  <r>
    <n v="2023"/>
    <s v="45"/>
    <s v="EXECUTIVE OFFICE OF HEALTH &amp; HUMAN SERVICES"/>
    <s v="M03"/>
    <s v="DMR"/>
    <s v="DEPARTMENT OF DEVELOPMENTAL SERVICES"/>
    <x v="4"/>
    <x v="4"/>
    <s v="VC6000169036"/>
    <s v="HABILITATION ASSIST CORP"/>
    <s v="042797974"/>
    <n v="55775.18"/>
  </r>
  <r>
    <n v="2023"/>
    <s v="45"/>
    <s v="EXECUTIVE OFFICE OF HEALTH &amp; HUMAN SERVICES"/>
    <s v="MM3"/>
    <s v="DMR"/>
    <s v="DEPARTMENT OF DEVELOPMENTAL SERVICES"/>
    <x v="4"/>
    <x v="5"/>
    <s v="VC0000720344"/>
    <s v="THE NORTH EAST EDUCATIONAL DEVELOPMENTAL"/>
    <s v="460759051"/>
    <n v="125578.3"/>
  </r>
  <r>
    <n v="2023"/>
    <s v="45"/>
    <s v="EXECUTIVE OFFICE OF HEALTH &amp; HUMAN SERVICES"/>
    <s v="MM3"/>
    <s v="DMR"/>
    <s v="DEPARTMENT OF DEVELOPMENTAL SERVICES"/>
    <x v="4"/>
    <x v="5"/>
    <s v="VC6000230398"/>
    <s v="WORK COMMUNITY INDEPENDENCE INC"/>
    <s v="237427897"/>
    <n v="31812.79"/>
  </r>
  <r>
    <n v="2023"/>
    <s v="45"/>
    <s v="EXECUTIVE OFFICE OF HEALTH &amp; HUMAN SERVICES"/>
    <s v="M03"/>
    <s v="DMR"/>
    <s v="DEPARTMENT OF DEVELOPMENTAL SERVICES"/>
    <x v="4"/>
    <x v="5"/>
    <s v="VC6000157246"/>
    <s v="CARDINAL CUSHING CENTERS INC"/>
    <s v="042104871"/>
    <n v="10270.450000000001"/>
  </r>
  <r>
    <n v="2023"/>
    <s v="45"/>
    <s v="EXECUTIVE OFFICE OF HEALTH &amp; HUMAN SERVICES"/>
    <s v="MM3"/>
    <s v="DMR"/>
    <s v="DEPARTMENT OF DEVELOPMENTAL SERVICES"/>
    <x v="4"/>
    <x v="5"/>
    <s v="VC6000162625"/>
    <s v="JUSTICE RESOURCE INSTITUTE INC"/>
    <s v="042526357"/>
    <n v="119951.55"/>
  </r>
  <r>
    <n v="2023"/>
    <s v="45"/>
    <s v="EXECUTIVE OFFICE OF HEALTH &amp; HUMAN SERVICES"/>
    <s v="M03"/>
    <s v="DMR"/>
    <s v="DEPARTMENT OF DEVELOPMENTAL SERVICES"/>
    <x v="4"/>
    <x v="5"/>
    <s v="VC6000160746"/>
    <s v="PREPARATORY REHABFOR IND DEV A"/>
    <s v="042448196"/>
    <n v="16324.61"/>
  </r>
  <r>
    <n v="2023"/>
    <s v="45"/>
    <s v="EXECUTIVE OFFICE OF HEALTH &amp; HUMAN SERVICES"/>
    <s v="M03"/>
    <s v="DMR"/>
    <s v="DEPARTMENT OF DEVELOPMENTAL SERVICES"/>
    <x v="4"/>
    <x v="5"/>
    <s v="VC6000230419"/>
    <s v="ADVOCATES INC"/>
    <s v="237451423"/>
    <n v="26071.58"/>
  </r>
  <r>
    <n v="2023"/>
    <s v="45"/>
    <s v="EXECUTIVE OFFICE OF HEALTH &amp; HUMAN SERVICES"/>
    <s v="M03"/>
    <s v="DMR"/>
    <s v="DEPARTMENT OF DEVELOPMENTAL SERVICES"/>
    <x v="4"/>
    <x v="5"/>
    <s v="VC6000230109"/>
    <s v="AMEGO INC"/>
    <s v="237131690"/>
    <n v="151501.68"/>
  </r>
  <r>
    <n v="2023"/>
    <s v="45"/>
    <s v="EXECUTIVE OFFICE OF HEALTH &amp; HUMAN SERVICES"/>
    <s v="M03"/>
    <s v="DMR"/>
    <s v="DEPARTMENT OF DEVELOPMENTAL SERVICES"/>
    <x v="4"/>
    <x v="5"/>
    <s v="VC6000192676"/>
    <s v="SUNSHINE VILLAGE, INC."/>
    <s v="046190469"/>
    <n v="202094.79"/>
  </r>
  <r>
    <n v="2023"/>
    <s v="45"/>
    <s v="EXECUTIVE OFFICE OF HEALTH &amp; HUMAN SERVICES"/>
    <s v="MM3"/>
    <s v="DMR"/>
    <s v="DEPARTMENT OF DEVELOPMENTAL SERVICES"/>
    <x v="4"/>
    <x v="5"/>
    <s v="VC6000160603"/>
    <s v="OPPORTUNITIES FOR INCLUSION"/>
    <s v="042441728"/>
    <n v="13559.27"/>
  </r>
  <r>
    <n v="2023"/>
    <s v="45"/>
    <s v="EXECUTIVE OFFICE OF HEALTH &amp; HUMAN SERVICES"/>
    <s v="M03"/>
    <s v="DMR"/>
    <s v="DEPARTMENT OF DEVELOPMENTAL SERVICES"/>
    <x v="4"/>
    <x v="4"/>
    <s v="VC6000163957"/>
    <s v="VENTURE COMMUNITY SERVICES, INC"/>
    <s v="042593315"/>
    <n v="77065.36"/>
  </r>
  <r>
    <n v="2023"/>
    <s v="45"/>
    <s v="EXECUTIVE OFFICE OF HEALTH &amp; HUMAN SERVICES"/>
    <s v="M03"/>
    <s v="DMR"/>
    <s v="DEPARTMENT OF DEVELOPMENTAL SERVICES"/>
    <x v="4"/>
    <x v="4"/>
    <s v="VC6000248268"/>
    <s v="VIABILITY INC"/>
    <s v="510178661"/>
    <n v="43289.52"/>
  </r>
  <r>
    <n v="2023"/>
    <s v="45"/>
    <s v="EXECUTIVE OFFICE OF HEALTH &amp; HUMAN SERVICES"/>
    <s v="MM3"/>
    <s v="DMR"/>
    <s v="DEPARTMENT OF DEVELOPMENTAL SERVICES"/>
    <x v="4"/>
    <x v="4"/>
    <s v="VC0000407324"/>
    <s v="COASTAL CONNECTIONS INC"/>
    <s v="262443444"/>
    <n v="17274.68"/>
  </r>
  <r>
    <n v="2023"/>
    <s v="45"/>
    <s v="EXECUTIVE OFFICE OF HEALTH &amp; HUMAN SERVICES"/>
    <s v="M03"/>
    <s v="DMR"/>
    <s v="DEPARTMENT OF DEVELOPMENTAL SERVICES"/>
    <x v="4"/>
    <x v="5"/>
    <s v="VC6000160529"/>
    <s v="RIVERSIDE INDUSTRIES INC"/>
    <s v="042438444"/>
    <n v="38734.050000000003"/>
  </r>
  <r>
    <n v="2023"/>
    <s v="45"/>
    <s v="EXECUTIVE OFFICE OF HEALTH &amp; HUMAN SERVICES"/>
    <s v="M03"/>
    <s v="DMR"/>
    <s v="DEPARTMENT OF DEVELOPMENTAL SERVICES"/>
    <x v="4"/>
    <x v="5"/>
    <s v="VC6000167658"/>
    <s v="LIFESTREAM INCORPORATED"/>
    <s v="042743314"/>
    <n v="49895.61"/>
  </r>
  <r>
    <n v="2023"/>
    <s v="45"/>
    <s v="EXECUTIVE OFFICE OF HEALTH &amp; HUMAN SERVICES"/>
    <s v="M03"/>
    <s v="DMR"/>
    <s v="DEPARTMENT OF DEVELOPMENTAL SERVICES"/>
    <x v="4"/>
    <x v="5"/>
    <s v="VC6000163831"/>
    <s v="COOPERATIVE PRODUCTION INC"/>
    <s v="042588140"/>
    <n v="63696.34"/>
  </r>
  <r>
    <n v="2023"/>
    <s v="45"/>
    <s v="EXECUTIVE OFFICE OF HEALTH &amp; HUMAN SERVICES"/>
    <s v="M03"/>
    <s v="DMR"/>
    <s v="DEPARTMENT OF DEVELOPMENTAL SERVICES"/>
    <x v="4"/>
    <x v="5"/>
    <s v="VC6000158475"/>
    <s v="COMMUNITAS, INC."/>
    <s v="042239964"/>
    <n v="13525.13"/>
  </r>
  <r>
    <n v="2023"/>
    <s v="45"/>
    <s v="EXECUTIVE OFFICE OF HEALTH &amp; HUMAN SERVICES"/>
    <s v="MM3"/>
    <s v="DMR"/>
    <s v="DEPARTMENT OF DEVELOPMENTAL SERVICES"/>
    <x v="4"/>
    <x v="5"/>
    <s v="VC6000227047"/>
    <s v="LIFEWORKS INC"/>
    <s v="222512887"/>
    <n v="49125.38"/>
  </r>
  <r>
    <n v="2023"/>
    <s v="45"/>
    <s v="EXECUTIVE OFFICE OF HEALTH &amp; HUMAN SERVICES"/>
    <s v="MM3"/>
    <s v="DMR"/>
    <s v="DEPARTMENT OF DEVELOPMENTAL SERVICES"/>
    <x v="4"/>
    <x v="5"/>
    <s v="VC6000169036"/>
    <s v="HABILITATION ASSIST CORP"/>
    <s v="042797974"/>
    <n v="8216.36"/>
  </r>
  <r>
    <n v="2023"/>
    <s v="45"/>
    <s v="EXECUTIVE OFFICE OF HEALTH &amp; HUMAN SERVICES"/>
    <s v="M03"/>
    <s v="DMR"/>
    <s v="DEPARTMENT OF DEVELOPMENTAL SERVICES"/>
    <x v="4"/>
    <x v="5"/>
    <s v="VC6000163824"/>
    <s v="OPEN SKY COMMUNITY SERVICES INC"/>
    <s v="042587863"/>
    <n v="32950.79"/>
  </r>
  <r>
    <n v="2023"/>
    <s v="45"/>
    <s v="EXECUTIVE OFFICE OF HEALTH &amp; HUMAN SERVICES"/>
    <s v="M03"/>
    <s v="DMR"/>
    <s v="DEPARTMENT OF DEVELOPMENTAL SERVICES"/>
    <x v="4"/>
    <x v="5"/>
    <s v="VC6000168199"/>
    <s v="CRYSTAL SPRINGS, INC."/>
    <s v="042764196"/>
    <n v="65833.3"/>
  </r>
  <r>
    <n v="2023"/>
    <s v="45"/>
    <s v="EXECUTIVE OFFICE OF HEALTH &amp; HUMAN SERVICES"/>
    <s v="M03"/>
    <s v="DMR"/>
    <s v="DEPARTMENT OF DEVELOPMENTAL SERVICES"/>
    <x v="4"/>
    <x v="4"/>
    <s v="VC6000163831"/>
    <s v="COOPERATIVE PRODUCTION INC"/>
    <s v="042588140"/>
    <n v="32482.560000000001"/>
  </r>
  <r>
    <n v="2023"/>
    <s v="45"/>
    <s v="EXECUTIVE OFFICE OF HEALTH &amp; HUMAN SERVICES"/>
    <s v="M03"/>
    <s v="DMR"/>
    <s v="DEPARTMENT OF DEVELOPMENTAL SERVICES"/>
    <x v="4"/>
    <x v="4"/>
    <s v="VC6000160529"/>
    <s v="RIVERSIDE INDUSTRIES INC"/>
    <s v="042438444"/>
    <n v="20018.240000000002"/>
  </r>
  <r>
    <n v="2023"/>
    <s v="45"/>
    <s v="EXECUTIVE OFFICE OF HEALTH &amp; HUMAN SERVICES"/>
    <s v="M03"/>
    <s v="DMR"/>
    <s v="DEPARTMENT OF DEVELOPMENTAL SERVICES"/>
    <x v="4"/>
    <x v="4"/>
    <s v="VC6000159137"/>
    <s v="THE ARC OF THE SOUTH SHORE, INC."/>
    <s v="042302069"/>
    <n v="8671.56"/>
  </r>
  <r>
    <n v="2023"/>
    <s v="45"/>
    <s v="EXECUTIVE OFFICE OF HEALTH &amp; HUMAN SERVICES"/>
    <s v="M03"/>
    <s v="DMR"/>
    <s v="DEPARTMENT OF DEVELOPMENTAL SERVICES"/>
    <x v="4"/>
    <x v="4"/>
    <s v="VC6000162625"/>
    <s v="JUSTICE RESOURCE INSTITUTE INC"/>
    <s v="042526357"/>
    <n v="25948.38"/>
  </r>
  <r>
    <n v="2023"/>
    <s v="45"/>
    <s v="EXECUTIVE OFFICE OF HEALTH &amp; HUMAN SERVICES"/>
    <s v="MM3"/>
    <s v="DMR"/>
    <s v="DEPARTMENT OF DEVELOPMENTAL SERVICES"/>
    <x v="4"/>
    <x v="4"/>
    <s v="VC6000227047"/>
    <s v="LIFEWORKS INC"/>
    <s v="222512887"/>
    <n v="28864.95"/>
  </r>
  <r>
    <n v="2023"/>
    <s v="45"/>
    <s v="EXECUTIVE OFFICE OF HEALTH &amp; HUMAN SERVICES"/>
    <s v="MM3"/>
    <s v="DMR"/>
    <s v="DEPARTMENT OF DEVELOPMENTAL SERVICES"/>
    <x v="4"/>
    <x v="4"/>
    <s v="VC6000169036"/>
    <s v="HABILITATION ASSIST CORP"/>
    <s v="042797974"/>
    <n v="2981.56"/>
  </r>
  <r>
    <n v="2023"/>
    <s v="45"/>
    <s v="EXECUTIVE OFFICE OF HEALTH &amp; HUMAN SERVICES"/>
    <s v="MM3"/>
    <s v="DMR"/>
    <s v="DEPARTMENT OF DEVELOPMENTAL SERVICES"/>
    <x v="4"/>
    <x v="4"/>
    <s v="VC6000162018"/>
    <s v="FIDELITY HOUSE INC"/>
    <s v="042499679"/>
    <n v="17354.5"/>
  </r>
  <r>
    <n v="2023"/>
    <s v="45"/>
    <s v="EXECUTIVE OFFICE OF HEALTH &amp; HUMAN SERVICES"/>
    <s v="MM3"/>
    <s v="DMR"/>
    <s v="DEPARTMENT OF DEVELOPMENTAL SERVICES"/>
    <x v="4"/>
    <x v="5"/>
    <s v="VC6000158956"/>
    <s v="THE ARC OF BRISTOL COUNTY"/>
    <s v="042281165"/>
    <n v="47087.72"/>
  </r>
  <r>
    <n v="2023"/>
    <s v="45"/>
    <s v="EXECUTIVE OFFICE OF HEALTH &amp; HUMAN SERVICES"/>
    <s v="M03"/>
    <s v="DMR"/>
    <s v="DEPARTMENT OF DEVELOPMENTAL SERVICES"/>
    <x v="4"/>
    <x v="5"/>
    <s v="VC6000171482"/>
    <s v="BEHAVIORAL ASSOCIATES OF"/>
    <s v="042912574"/>
    <n v="46379.5"/>
  </r>
  <r>
    <n v="2023"/>
    <s v="45"/>
    <s v="EXECUTIVE OFFICE OF HEALTH &amp; HUMAN SERVICES"/>
    <s v="MM3"/>
    <s v="DMR"/>
    <s v="DEPARTMENT OF DEVELOPMENTAL SERVICES"/>
    <x v="4"/>
    <x v="5"/>
    <s v="VC6000165472"/>
    <s v="ATTLEBORO ENTERPRISES INC"/>
    <s v="042660632"/>
    <n v="24916.51"/>
  </r>
  <r>
    <n v="2023"/>
    <s v="45"/>
    <s v="EXECUTIVE OFFICE OF HEALTH &amp; HUMAN SERVICES"/>
    <s v="M03"/>
    <s v="DMR"/>
    <s v="DEPARTMENT OF DEVELOPMENTAL SERVICES"/>
    <x v="4"/>
    <x v="5"/>
    <s v="VC6000160849"/>
    <s v="CAPEABILITIES"/>
    <s v="042453166"/>
    <n v="6372.8"/>
  </r>
  <r>
    <n v="2023"/>
    <s v="45"/>
    <s v="EXECUTIVE OFFICE OF HEALTH &amp; HUMAN SERVICES"/>
    <s v="MM3"/>
    <s v="DMR"/>
    <s v="DEPARTMENT OF DEVELOPMENTAL SERVICES"/>
    <x v="4"/>
    <x v="4"/>
    <s v="VC6000164821"/>
    <s v="VINFEN CORPORATION"/>
    <s v="042632219"/>
    <n v="57076.39"/>
  </r>
  <r>
    <n v="2023"/>
    <s v="45"/>
    <s v="EXECUTIVE OFFICE OF HEALTH &amp; HUMAN SERVICES"/>
    <s v="MM3"/>
    <s v="DMR"/>
    <s v="DEPARTMENT OF DEVELOPMENTAL SERVICES"/>
    <x v="4"/>
    <x v="4"/>
    <s v="VC6000164683"/>
    <s v="BARRY L PRICE REHAB"/>
    <s v="042625859"/>
    <n v="60324.71"/>
  </r>
  <r>
    <n v="2023"/>
    <s v="45"/>
    <s v="EXECUTIVE OFFICE OF HEALTH &amp; HUMAN SERVICES"/>
    <s v="M03"/>
    <s v="DMR"/>
    <s v="DEPARTMENT OF DEVELOPMENTAL SERVICES"/>
    <x v="4"/>
    <x v="4"/>
    <s v="VC6000160726"/>
    <s v="PEOPLE INCORPORATED"/>
    <s v="042447216"/>
    <n v="6213.48"/>
  </r>
  <r>
    <n v="2023"/>
    <s v="45"/>
    <s v="EXECUTIVE OFFICE OF HEALTH &amp; HUMAN SERVICES"/>
    <s v="MM3"/>
    <s v="DMR"/>
    <s v="DEPARTMENT OF DEVELOPMENTAL SERVICES"/>
    <x v="4"/>
    <x v="5"/>
    <s v="VC6000165702"/>
    <s v="TOWARD INDEPENDENT LIVING &amp;"/>
    <s v="042672688"/>
    <n v="94738.75"/>
  </r>
  <r>
    <n v="2023"/>
    <s v="45"/>
    <s v="EXECUTIVE OFFICE OF HEALTH &amp; HUMAN SERVICES"/>
    <s v="M03"/>
    <s v="DMR"/>
    <s v="DEPARTMENT OF DEVELOPMENTAL SERVICES"/>
    <x v="4"/>
    <x v="5"/>
    <s v="VC0000455113"/>
    <s v="HOUSE OF POSSIBILITIES INC"/>
    <s v="134246859"/>
    <n v="13149.59"/>
  </r>
  <r>
    <n v="2023"/>
    <s v="45"/>
    <s v="EXECUTIVE OFFICE OF HEALTH &amp; HUMAN SERVICES"/>
    <s v="MM3"/>
    <s v="DMR"/>
    <s v="DEPARTMENT OF DEVELOPMENTAL SERVICES"/>
    <x v="4"/>
    <x v="5"/>
    <s v="VC6000158767"/>
    <s v="MINUTE MAN ARC FOR HUMAN"/>
    <s v="042269230"/>
    <n v="30424.43"/>
  </r>
  <r>
    <n v="2023"/>
    <s v="45"/>
    <s v="EXECUTIVE OFFICE OF HEALTH &amp; HUMAN SERVICES"/>
    <s v="M03"/>
    <s v="DMR"/>
    <s v="DEPARTMENT OF DEVELOPMENTAL SERVICES"/>
    <x v="4"/>
    <x v="5"/>
    <s v="VC6000170681"/>
    <s v="COMMUNITY CONNECTIONS INC"/>
    <s v="042871024"/>
    <n v="202444.51"/>
  </r>
  <r>
    <n v="2023"/>
    <s v="45"/>
    <s v="EXECUTIVE OFFICE OF HEALTH &amp; HUMAN SERVICES"/>
    <s v="M03"/>
    <s v="DMR"/>
    <s v="DEPARTMENT OF DEVELOPMENTAL SERVICES"/>
    <x v="4"/>
    <x v="5"/>
    <s v="VC6000158245"/>
    <s v="BERKSHIRE COUNTY ARC INC"/>
    <s v="042218928"/>
    <n v="136440.51"/>
  </r>
  <r>
    <n v="2023"/>
    <s v="45"/>
    <s v="EXECUTIVE OFFICE OF HEALTH &amp; HUMAN SERVICES"/>
    <s v="M03"/>
    <s v="DMR"/>
    <s v="DEPARTMENT OF DEVELOPMENTAL SERVICES"/>
    <x v="4"/>
    <x v="5"/>
    <s v="VC6000165472"/>
    <s v="ATTLEBORO ENTERPRISES INC"/>
    <s v="042660632"/>
    <n v="41558.76"/>
  </r>
  <r>
    <n v="2023"/>
    <s v="45"/>
    <s v="EXECUTIVE OFFICE OF HEALTH &amp; HUMAN SERVICES"/>
    <s v="M03"/>
    <s v="DMR"/>
    <s v="DEPARTMENT OF DEVELOPMENTAL SERVICES"/>
    <x v="4"/>
    <x v="4"/>
    <s v="VC6000167658"/>
    <s v="LIFESTREAM INCORPORATED"/>
    <s v="042743314"/>
    <n v="18828.21"/>
  </r>
  <r>
    <n v="2023"/>
    <s v="45"/>
    <s v="EXECUTIVE OFFICE OF HEALTH &amp; HUMAN SERVICES"/>
    <s v="MM3"/>
    <s v="DMR"/>
    <s v="DEPARTMENT OF DEVELOPMENTAL SERVICES"/>
    <x v="4"/>
    <x v="4"/>
    <s v="VC6000165526"/>
    <s v="AMERICAN TRAINING INC"/>
    <s v="042662986"/>
    <n v="25957.78"/>
  </r>
  <r>
    <n v="2023"/>
    <s v="45"/>
    <s v="EXECUTIVE OFFICE OF HEALTH &amp; HUMAN SERVICES"/>
    <s v="M03"/>
    <s v="DMR"/>
    <s v="DEPARTMENT OF DEVELOPMENTAL SERVICES"/>
    <x v="4"/>
    <x v="4"/>
    <s v="VC6000159109"/>
    <s v="HORACE MANN EDUCATIONAL"/>
    <s v="042300014"/>
    <n v="59204.45"/>
  </r>
  <r>
    <n v="2023"/>
    <s v="45"/>
    <s v="EXECUTIVE OFFICE OF HEALTH &amp; HUMAN SERVICES"/>
    <s v="M03"/>
    <s v="DMR"/>
    <s v="DEPARTMENT OF DEVELOPMENTAL SERVICES"/>
    <x v="4"/>
    <x v="4"/>
    <s v="VC0000568727"/>
    <s v="NASHOBA LEARNING GROUP INC"/>
    <s v="010672424"/>
    <n v="8938.99"/>
  </r>
  <r>
    <n v="2023"/>
    <s v="45"/>
    <s v="EXECUTIVE OFFICE OF HEALTH &amp; HUMAN SERVICES"/>
    <s v="MM3"/>
    <s v="DMR"/>
    <s v="DEPARTMENT OF DEVELOPMENTAL SERVICES"/>
    <x v="4"/>
    <x v="5"/>
    <s v="VC0000455113"/>
    <s v="HOUSE OF POSSIBILITIES INC"/>
    <s v="134246859"/>
    <n v="10310.280000000001"/>
  </r>
  <r>
    <n v="2023"/>
    <s v="45"/>
    <s v="EXECUTIVE OFFICE OF HEALTH &amp; HUMAN SERVICES"/>
    <s v="M03"/>
    <s v="DMR"/>
    <s v="DEPARTMENT OF DEVELOPMENTAL SERVICES"/>
    <x v="4"/>
    <x v="5"/>
    <s v="VC6000163361"/>
    <s v="BROCKTON AREA MULTI-SERVS INC"/>
    <s v="042562377"/>
    <n v="122930.57"/>
  </r>
  <r>
    <n v="2023"/>
    <s v="45"/>
    <s v="EXECUTIVE OFFICE OF HEALTH &amp; HUMAN SERVICES"/>
    <s v="M03"/>
    <s v="DMR"/>
    <s v="DEPARTMENT OF DEVELOPMENTAL SERVICES"/>
    <x v="4"/>
    <x v="5"/>
    <s v="VC6000230082"/>
    <s v="WORK INC"/>
    <s v="237100726"/>
    <n v="3960.24"/>
  </r>
  <r>
    <n v="2023"/>
    <s v="45"/>
    <s v="EXECUTIVE OFFICE OF HEALTH &amp; HUMAN SERVICES"/>
    <s v="M03"/>
    <s v="DMR"/>
    <s v="DEPARTMENT OF DEVELOPMENTAL SERVICES"/>
    <x v="4"/>
    <x v="5"/>
    <s v="VC0000408166"/>
    <s v="TRANSITIONS CENTERS INC"/>
    <s v="412275864"/>
    <n v="1155.07"/>
  </r>
  <r>
    <n v="2023"/>
    <s v="45"/>
    <s v="EXECUTIVE OFFICE OF HEALTH &amp; HUMAN SERVICES"/>
    <s v="M03"/>
    <s v="DMR"/>
    <s v="DEPARTMENT OF DEVELOPMENTAL SERVICES"/>
    <x v="4"/>
    <x v="4"/>
    <s v="VC6000174357"/>
    <s v="ROAD TO RESPONSIBILITY INC"/>
    <s v="043035105"/>
    <n v="42163.35"/>
  </r>
  <r>
    <n v="2023"/>
    <s v="45"/>
    <s v="EXECUTIVE OFFICE OF HEALTH &amp; HUMAN SERVICES"/>
    <s v="MM3"/>
    <s v="DMR"/>
    <s v="DEPARTMENT OF DEVELOPMENTAL SERVICES"/>
    <x v="4"/>
    <x v="4"/>
    <s v="VC0000720344"/>
    <s v="THE NORTH EAST EDUCATIONAL DEVELOPMENTAL"/>
    <s v="460759051"/>
    <n v="59545.85"/>
  </r>
  <r>
    <n v="2023"/>
    <s v="45"/>
    <s v="EXECUTIVE OFFICE OF HEALTH &amp; HUMAN SERVICES"/>
    <s v="M03"/>
    <s v="DMR"/>
    <s v="DEPARTMENT OF DEVELOPMENTAL SERVICES"/>
    <x v="4"/>
    <x v="4"/>
    <s v="VC6000157246"/>
    <s v="CARDINAL CUSHING CENTERS INC"/>
    <s v="042104871"/>
    <n v="4870.6400000000003"/>
  </r>
  <r>
    <n v="2023"/>
    <s v="45"/>
    <s v="EXECUTIVE OFFICE OF HEALTH &amp; HUMAN SERVICES"/>
    <s v="MM3"/>
    <s v="DMR"/>
    <s v="DEPARTMENT OF DEVELOPMENTAL SERVICES"/>
    <x v="4"/>
    <x v="4"/>
    <s v="VC6000162625"/>
    <s v="JUSTICE RESOURCE INSTITUTE INC"/>
    <s v="042526357"/>
    <n v="58599.7"/>
  </r>
  <r>
    <n v="2023"/>
    <s v="45"/>
    <s v="EXECUTIVE OFFICE OF HEALTH &amp; HUMAN SERVICES"/>
    <s v="MM3"/>
    <s v="DMR"/>
    <s v="DEPARTMENT OF DEVELOPMENTAL SERVICES"/>
    <x v="4"/>
    <x v="5"/>
    <s v="VC6000163588"/>
    <s v="SHORE EDUC COLLABORATIVE"/>
    <s v="042576002"/>
    <n v="261521.44"/>
  </r>
  <r>
    <n v="2023"/>
    <s v="45"/>
    <s v="EXECUTIVE OFFICE OF HEALTH &amp; HUMAN SERVICES"/>
    <s v="MM3"/>
    <s v="DMR"/>
    <s v="DEPARTMENT OF DEVELOPMENTAL SERVICES"/>
    <x v="4"/>
    <x v="5"/>
    <s v="VC0000407324"/>
    <s v="COASTAL CONNECTIONS INC"/>
    <s v="262443444"/>
    <n v="36804.550000000003"/>
  </r>
  <r>
    <n v="2023"/>
    <s v="45"/>
    <s v="EXECUTIVE OFFICE OF HEALTH &amp; HUMAN SERVICES"/>
    <s v="MM3"/>
    <s v="DMR"/>
    <s v="DEPARTMENT OF DEVELOPMENTAL SERVICES"/>
    <x v="4"/>
    <x v="5"/>
    <s v="VC6000230109"/>
    <s v="AMEGO INC"/>
    <s v="237131690"/>
    <n v="392356.17"/>
  </r>
  <r>
    <n v="2023"/>
    <s v="45"/>
    <s v="EXECUTIVE OFFICE OF HEALTH &amp; HUMAN SERVICES"/>
    <s v="M03"/>
    <s v="DMR"/>
    <s v="DEPARTMENT OF DEVELOPMENTAL SERVICES"/>
    <x v="4"/>
    <x v="5"/>
    <s v="VC6000192607"/>
    <s v="NEW ENGLAND VILLAGES INC"/>
    <s v="046144180"/>
    <n v="36819.99"/>
  </r>
  <r>
    <n v="2023"/>
    <s v="45"/>
    <s v="EXECUTIVE OFFICE OF HEALTH &amp; HUMAN SERVICES"/>
    <s v="MM3"/>
    <s v="DMR"/>
    <s v="DEPARTMENT OF DEVELOPMENTAL SERVICES"/>
    <x v="4"/>
    <x v="5"/>
    <s v="VC6000192523"/>
    <s v="INCOMPASS HUMAN SERVICES"/>
    <s v="046111877"/>
    <n v="64162.69"/>
  </r>
  <r>
    <n v="2023"/>
    <s v="45"/>
    <s v="EXECUTIVE OFFICE OF HEALTH &amp; HUMAN SERVICES"/>
    <s v="MM3"/>
    <s v="DMR"/>
    <s v="DEPARTMENT OF DEVELOPMENTAL SERVICES"/>
    <x v="4"/>
    <x v="5"/>
    <s v="VC6000160568"/>
    <s v="NU PATH, INC"/>
    <s v="042440272"/>
    <n v="50756.39"/>
  </r>
  <r>
    <n v="2023"/>
    <s v="45"/>
    <s v="EXECUTIVE OFFICE OF HEALTH &amp; HUMAN SERVICES"/>
    <s v="MM3"/>
    <s v="DMR"/>
    <s v="DEPARTMENT OF DEVELOPMENTAL SERVICES"/>
    <x v="4"/>
    <x v="5"/>
    <s v="VC6000158389"/>
    <s v="NORTHEAST ARC, INC."/>
    <s v="042232416"/>
    <n v="11783.99"/>
  </r>
  <r>
    <n v="2023"/>
    <s v="45"/>
    <s v="EXECUTIVE OFFICE OF HEALTH &amp; HUMAN SERVICES"/>
    <s v="MM3"/>
    <s v="DMR"/>
    <s v="DEPARTMENT OF DEVELOPMENTAL SERVICES"/>
    <x v="4"/>
    <x v="5"/>
    <s v="VC6000179207"/>
    <s v="KIDS ARE PEOPLE ELEMENTARY"/>
    <s v="043201225"/>
    <n v="21306"/>
  </r>
  <r>
    <n v="2023"/>
    <s v="45"/>
    <s v="EXECUTIVE OFFICE OF HEALTH &amp; HUMAN SERVICES"/>
    <s v="M03"/>
    <s v="DMR"/>
    <s v="DEPARTMENT OF DEVELOPMENTAL SERVICES"/>
    <x v="4"/>
    <x v="4"/>
    <s v="VC0001087763"/>
    <s v="MOVING FORWARD INCORPORATED"/>
    <s v="833329208"/>
    <n v="16182.36"/>
  </r>
  <r>
    <n v="2023"/>
    <s v="45"/>
    <s v="EXECUTIVE OFFICE OF HEALTH &amp; HUMAN SERVICES"/>
    <s v="MM3"/>
    <s v="DMR"/>
    <s v="DEPARTMENT OF DEVELOPMENTAL SERVICES"/>
    <x v="4"/>
    <x v="4"/>
    <s v="VC6000162461"/>
    <s v="BAY COVE HUMAN SERVICES INC"/>
    <s v="042518575"/>
    <n v="14051.17"/>
  </r>
  <r>
    <n v="2023"/>
    <s v="45"/>
    <s v="EXECUTIVE OFFICE OF HEALTH &amp; HUMAN SERVICES"/>
    <s v="M03"/>
    <s v="DMR"/>
    <s v="DEPARTMENT OF DEVELOPMENTAL SERVICES"/>
    <x v="4"/>
    <x v="4"/>
    <s v="VC6000160849"/>
    <s v="CAPEABILITIES"/>
    <s v="042453166"/>
    <n v="2321.52"/>
  </r>
  <r>
    <n v="2023"/>
    <s v="45"/>
    <s v="EXECUTIVE OFFICE OF HEALTH &amp; HUMAN SERVICES"/>
    <s v="MM3"/>
    <s v="DMR"/>
    <s v="DEPARTMENT OF DEVELOPMENTAL SERVICES"/>
    <x v="4"/>
    <x v="4"/>
    <s v="VC6000179207"/>
    <s v="KIDS ARE PEOPLE ELEMENTARY"/>
    <s v="043201225"/>
    <n v="7781.28"/>
  </r>
  <r>
    <n v="2023"/>
    <s v="45"/>
    <s v="EXECUTIVE OFFICE OF HEALTH &amp; HUMAN SERVICES"/>
    <s v="M03"/>
    <s v="DMR"/>
    <s v="DEPARTMENT OF DEVELOPMENTAL SERVICES"/>
    <x v="4"/>
    <x v="5"/>
    <s v="VC6000157235"/>
    <s v="THE GUILD FOR HUMAN SERVICES INC"/>
    <s v="042104849"/>
    <n v="168604.46"/>
  </r>
  <r>
    <n v="2023"/>
    <s v="45"/>
    <s v="EXECUTIVE OFFICE OF HEALTH &amp; HUMAN SERVICES"/>
    <s v="MM3"/>
    <s v="DMR"/>
    <s v="DEPARTMENT OF DEVELOPMENTAL SERVICES"/>
    <x v="4"/>
    <x v="5"/>
    <s v="VC6000159109"/>
    <s v="HORACE MANN EDUCATIONAL"/>
    <s v="042300014"/>
    <n v="46697.83"/>
  </r>
  <r>
    <n v="2023"/>
    <s v="45"/>
    <s v="EXECUTIVE OFFICE OF HEALTH &amp; HUMAN SERVICES"/>
    <s v="MM3"/>
    <s v="DMR"/>
    <s v="DEPARTMENT OF DEVELOPMENTAL SERVICES"/>
    <x v="4"/>
    <x v="5"/>
    <s v="VC6000158475"/>
    <s v="COMMUNITAS, INC."/>
    <s v="042239964"/>
    <n v="23892.31"/>
  </r>
  <r>
    <n v="2023"/>
    <s v="45"/>
    <s v="EXECUTIVE OFFICE OF HEALTH &amp; HUMAN SERVICES"/>
    <s v="M03"/>
    <s v="DMR"/>
    <s v="DEPARTMENT OF DEVELOPMENTAL SERVICES"/>
    <x v="4"/>
    <x v="5"/>
    <s v="VC6000158035"/>
    <s v="THE MAY INSTITUTE INC"/>
    <s v="042197449"/>
    <n v="93509.46"/>
  </r>
  <r>
    <n v="2023"/>
    <s v="45"/>
    <s v="EXECUTIVE OFFICE OF HEALTH &amp; HUMAN SERVICES"/>
    <s v="MM3"/>
    <s v="DMR"/>
    <s v="DEPARTMENT OF DEVELOPMENTAL SERVICES"/>
    <x v="4"/>
    <x v="5"/>
    <s v="VC6000158035"/>
    <s v="THE MAY INSTITUTE INC"/>
    <s v="042197449"/>
    <n v="91082.7"/>
  </r>
  <r>
    <n v="2023"/>
    <s v="45"/>
    <s v="EXECUTIVE OFFICE OF HEALTH &amp; HUMAN SERVICES"/>
    <s v="M03"/>
    <s v="DMR"/>
    <s v="DEPARTMENT OF DEVELOPMENTAL SERVICES"/>
    <x v="4"/>
    <x v="4"/>
    <s v="VC6000163824"/>
    <s v="OPEN SKY COMMUNITY SERVICES INC"/>
    <s v="042587863"/>
    <n v="11044.29"/>
  </r>
  <r>
    <n v="2023"/>
    <s v="45"/>
    <s v="EXECUTIVE OFFICE OF HEALTH &amp; HUMAN SERVICES"/>
    <s v="MM3"/>
    <s v="DMR"/>
    <s v="DEPARTMENT OF DEVELOPMENTAL SERVICES"/>
    <x v="4"/>
    <x v="4"/>
    <s v="VC6000192523"/>
    <s v="INCOMPASS HUMAN SERVICES"/>
    <s v="046111877"/>
    <n v="1520.8"/>
  </r>
  <r>
    <n v="2023"/>
    <s v="45"/>
    <s v="EXECUTIVE OFFICE OF HEALTH &amp; HUMAN SERVICES"/>
    <s v="MM3"/>
    <s v="DMR"/>
    <s v="DEPARTMENT OF DEVELOPMENTAL SERVICES"/>
    <x v="4"/>
    <x v="4"/>
    <s v="VC6000160568"/>
    <s v="NU PATH, INC"/>
    <s v="042440272"/>
    <n v="21326.98"/>
  </r>
  <r>
    <n v="2023"/>
    <s v="45"/>
    <s v="EXECUTIVE OFFICE OF HEALTH &amp; HUMAN SERVICES"/>
    <s v="M03"/>
    <s v="DMR"/>
    <s v="DEPARTMENT OF DEVELOPMENTAL SERVICES"/>
    <x v="4"/>
    <x v="4"/>
    <s v="VC6000158475"/>
    <s v="COMMUNITAS, INC."/>
    <s v="042239964"/>
    <n v="4938.92"/>
  </r>
  <r>
    <n v="2023"/>
    <s v="45"/>
    <s v="EXECUTIVE OFFICE OF HEALTH &amp; HUMAN SERVICES"/>
    <s v="M03"/>
    <s v="DMR"/>
    <s v="DEPARTMENT OF DEVELOPMENTAL SERVICES"/>
    <x v="4"/>
    <x v="4"/>
    <s v="VC6000192607"/>
    <s v="NEW ENGLAND VILLAGES INC"/>
    <s v="046144180"/>
    <n v="12347.3"/>
  </r>
  <r>
    <n v="2023"/>
    <s v="45"/>
    <s v="EXECUTIVE OFFICE OF HEALTH &amp; HUMAN SERVICES"/>
    <s v="M03"/>
    <s v="DMR"/>
    <s v="DEPARTMENT OF DEVELOPMENTAL SERVICES"/>
    <x v="4"/>
    <x v="4"/>
    <s v="VC6000158035"/>
    <s v="THE MAY INSTITUTE INC"/>
    <s v="042197449"/>
    <n v="50350.81"/>
  </r>
  <r>
    <n v="2023"/>
    <s v="45"/>
    <s v="EXECUTIVE OFFICE OF HEALTH &amp; HUMAN SERVICES"/>
    <s v="M03"/>
    <s v="DMR"/>
    <s v="DEPARTMENT OF DEVELOPMENTAL SERVICES"/>
    <x v="4"/>
    <x v="4"/>
    <s v="VC6000168199"/>
    <s v="CRYSTAL SPRINGS, INC."/>
    <s v="042764196"/>
    <n v="21337.5"/>
  </r>
  <r>
    <n v="2023"/>
    <s v="45"/>
    <s v="EXECUTIVE OFFICE OF HEALTH &amp; HUMAN SERVICES"/>
    <s v="MM3"/>
    <s v="DMR"/>
    <s v="DEPARTMENT OF DEVELOPMENTAL SERVICES"/>
    <x v="4"/>
    <x v="4"/>
    <s v="VC6000158389"/>
    <s v="NORTHEAST ARC, INC."/>
    <s v="042232416"/>
    <n v="6185.03"/>
  </r>
  <r>
    <n v="2023"/>
    <s v="45"/>
    <s v="EXECUTIVE OFFICE OF HEALTH &amp; HUMAN SERVICES"/>
    <s v="MM3"/>
    <s v="DMR"/>
    <s v="DEPARTMENT OF DEVELOPMENTAL SERVICES"/>
    <x v="4"/>
    <x v="5"/>
    <s v="VC6000162461"/>
    <s v="BAY COVE HUMAN SERVICES INC"/>
    <s v="042518575"/>
    <n v="35744.07"/>
  </r>
  <r>
    <n v="2023"/>
    <s v="45"/>
    <s v="EXECUTIVE OFFICE OF HEALTH &amp; HUMAN SERVICES"/>
    <s v="M03"/>
    <s v="DMR"/>
    <s v="DEPARTMENT OF DEVELOPMENTAL SERVICES"/>
    <x v="4"/>
    <x v="5"/>
    <s v="VC0001087763"/>
    <s v="MOVING FORWARD INCORPORATED"/>
    <s v="833329208"/>
    <n v="8626.0400000000009"/>
  </r>
  <r>
    <n v="2023"/>
    <s v="45"/>
    <s v="EXECUTIVE OFFICE OF HEALTH &amp; HUMAN SERVICES"/>
    <s v="M03"/>
    <s v="DMR"/>
    <s v="DEPARTMENT OF DEVELOPMENTAL SERVICES"/>
    <x v="4"/>
    <x v="4"/>
    <s v="VC0000408166"/>
    <s v="TRANSITIONS CENTERS INC"/>
    <s v="412275864"/>
    <n v="1906.15"/>
  </r>
  <r>
    <n v="2023"/>
    <s v="45"/>
    <s v="EXECUTIVE OFFICE OF HEALTH &amp; HUMAN SERVICES"/>
    <s v="M03"/>
    <s v="DMR"/>
    <s v="DEPARTMENT OF DEVELOPMENTAL SERVICES"/>
    <x v="4"/>
    <x v="4"/>
    <s v="VC6000164821"/>
    <s v="VINFEN CORPORATION"/>
    <s v="042632219"/>
    <n v="88041.37"/>
  </r>
  <r>
    <n v="2023"/>
    <s v="45"/>
    <s v="EXECUTIVE OFFICE OF HEALTH &amp; HUMAN SERVICES"/>
    <s v="M03"/>
    <s v="DMR"/>
    <s v="DEPARTMENT OF DEVELOPMENTAL SERVICES"/>
    <x v="4"/>
    <x v="4"/>
    <s v="VC6000230082"/>
    <s v="WORK INC"/>
    <s v="237100726"/>
    <n v="1820.8"/>
  </r>
  <r>
    <n v="2023"/>
    <s v="45"/>
    <s v="EXECUTIVE OFFICE OF HEALTH &amp; HUMAN SERVICES"/>
    <s v="MM3"/>
    <s v="DMR"/>
    <s v="DEPARTMENT OF DEVELOPMENTAL SERVICES"/>
    <x v="4"/>
    <x v="4"/>
    <s v="VC6000165472"/>
    <s v="ATTLEBORO ENTERPRISES INC"/>
    <s v="042660632"/>
    <n v="9109.69"/>
  </r>
  <r>
    <n v="2023"/>
    <s v="45"/>
    <s v="EXECUTIVE OFFICE OF HEALTH &amp; HUMAN SERVICES"/>
    <s v="MM3"/>
    <s v="DMR"/>
    <s v="DEPARTMENT OF DEVELOPMENTAL SERVICES"/>
    <x v="4"/>
    <x v="5"/>
    <s v="VC6000159058"/>
    <s v="BRIDGEWELL INC"/>
    <s v="042296940"/>
    <n v="405884.77"/>
  </r>
  <r>
    <n v="2023"/>
    <s v="45"/>
    <s v="EXECUTIVE OFFICE OF HEALTH &amp; HUMAN SERVICES"/>
    <s v="MM3"/>
    <s v="DMR"/>
    <s v="DEPARTMENT OF DEVELOPMENTAL SERVICES"/>
    <x v="4"/>
    <x v="5"/>
    <s v="VC6000162381"/>
    <s v="WALNUT STREET CENTER"/>
    <s v="042513725"/>
    <n v="49127.46"/>
  </r>
  <r>
    <n v="2023"/>
    <s v="45"/>
    <s v="EXECUTIVE OFFICE OF HEALTH &amp; HUMAN SERVICES"/>
    <s v="M03"/>
    <s v="DMR"/>
    <s v="DEPARTMENT OF DEVELOPMENTAL SERVICES"/>
    <x v="4"/>
    <x v="5"/>
    <s v="VC6000248268"/>
    <s v="VIABILITY INC"/>
    <s v="510178661"/>
    <n v="126528.53"/>
  </r>
  <r>
    <n v="2023"/>
    <s v="45"/>
    <s v="EXECUTIVE OFFICE OF HEALTH &amp; HUMAN SERVICES"/>
    <s v="M03"/>
    <s v="DMR"/>
    <s v="DEPARTMENT OF DEVELOPMENTAL SERVICES"/>
    <x v="4"/>
    <x v="5"/>
    <s v="VC6000163957"/>
    <s v="VENTURE COMMUNITY SERVICES, INC"/>
    <s v="042593315"/>
    <n v="169698.56"/>
  </r>
  <r>
    <n v="2023"/>
    <s v="45"/>
    <s v="EXECUTIVE OFFICE OF HEALTH &amp; HUMAN SERVICES"/>
    <s v="M03"/>
    <s v="DMR"/>
    <s v="DEPARTMENT OF DEVELOPMENTAL SERVICES"/>
    <x v="4"/>
    <x v="4"/>
    <s v="VC6000157235"/>
    <s v="THE GUILD FOR HUMAN SERVICES INC"/>
    <s v="042104849"/>
    <n v="81640.649999999994"/>
  </r>
  <r>
    <n v="2023"/>
    <s v="45"/>
    <s v="EXECUTIVE OFFICE OF HEALTH &amp; HUMAN SERVICES"/>
    <s v="MM3"/>
    <s v="DMR"/>
    <s v="DEPARTMENT OF DEVELOPMENTAL SERVICES"/>
    <x v="4"/>
    <x v="4"/>
    <s v="VC6000165697"/>
    <s v="UNITED CEREBAL PALSEY ASSOC OF METROBOST"/>
    <s v="042672599"/>
    <n v="16085.63"/>
  </r>
  <r>
    <n v="2023"/>
    <s v="45"/>
    <s v="EXECUTIVE OFFICE OF HEALTH &amp; HUMAN SERVICES"/>
    <s v="MM3"/>
    <s v="DMR"/>
    <s v="DEPARTMENT OF DEVELOPMENTAL SERVICES"/>
    <x v="4"/>
    <x v="4"/>
    <s v="VC6000163588"/>
    <s v="SHORE EDUC COLLABORATIVE"/>
    <s v="042576002"/>
    <n v="89884.1"/>
  </r>
  <r>
    <n v="2023"/>
    <s v="45"/>
    <s v="EXECUTIVE OFFICE OF HEALTH &amp; HUMAN SERVICES"/>
    <s v="MM3"/>
    <s v="DMR"/>
    <s v="DEPARTMENT OF DEVELOPMENTAL SERVICES"/>
    <x v="4"/>
    <x v="4"/>
    <s v="VC6000162381"/>
    <s v="WALNUT STREET CENTER"/>
    <s v="042513725"/>
    <n v="22208.07"/>
  </r>
  <r>
    <n v="2023"/>
    <s v="45"/>
    <s v="EXECUTIVE OFFICE OF HEALTH &amp; HUMAN SERVICES"/>
    <s v="MM3"/>
    <s v="DMR"/>
    <s v="DEPARTMENT OF DEVELOPMENTAL SERVICES"/>
    <x v="4"/>
    <x v="4"/>
    <s v="VC6000159058"/>
    <s v="BRIDGEWELL INC"/>
    <s v="042296940"/>
    <n v="172793.92"/>
  </r>
  <r>
    <n v="2023"/>
    <s v="45"/>
    <s v="EXECUTIVE OFFICE OF HEALTH &amp; HUMAN SERVICES"/>
    <s v="MM3"/>
    <s v="DMR"/>
    <s v="DEPARTMENT OF DEVELOPMENTAL SERVICES"/>
    <x v="4"/>
    <x v="5"/>
    <s v="VC6000162018"/>
    <s v="FIDELITY HOUSE INC"/>
    <s v="042499679"/>
    <n v="44814.44"/>
  </r>
  <r>
    <n v="2023"/>
    <s v="45"/>
    <s v="EXECUTIVE OFFICE OF HEALTH &amp; HUMAN SERVICES"/>
    <s v="M03"/>
    <s v="DMR"/>
    <s v="DEPARTMENT OF DEVELOPMENTAL SERVICES"/>
    <x v="4"/>
    <x v="5"/>
    <s v="VC6000174357"/>
    <s v="ROAD TO RESPONSIBILITY INC"/>
    <s v="043035105"/>
    <n v="21878.05"/>
  </r>
  <r>
    <n v="2023"/>
    <s v="45"/>
    <s v="EXECUTIVE OFFICE OF HEALTH &amp; HUMAN SERVICES"/>
    <s v="MM3"/>
    <s v="DMR"/>
    <s v="DEPARTMENT OF DEVELOPMENTAL SERVICES"/>
    <x v="4"/>
    <x v="4"/>
    <s v="VC6000159109"/>
    <s v="HORACE MANN EDUCATIONAL"/>
    <s v="042300014"/>
    <n v="17707.28"/>
  </r>
  <r>
    <n v="2023"/>
    <s v="45"/>
    <s v="EXECUTIVE OFFICE OF HEALTH &amp; HUMAN SERVICES"/>
    <s v="MM3"/>
    <s v="DMR"/>
    <s v="DEPARTMENT OF DEVELOPMENTAL SERVICES"/>
    <x v="4"/>
    <x v="4"/>
    <s v="VC6000158767"/>
    <s v="MINUTE MAN ARC FOR HUMAN"/>
    <s v="042269230"/>
    <n v="11448.28"/>
  </r>
  <r>
    <n v="2023"/>
    <s v="45"/>
    <s v="EXECUTIVE OFFICE OF HEALTH &amp; HUMAN SERVICES"/>
    <s v="MM3"/>
    <s v="DMR"/>
    <s v="DEPARTMENT OF DEVELOPMENTAL SERVICES"/>
    <x v="4"/>
    <x v="4"/>
    <s v="VC6000230398"/>
    <s v="WORK COMMUNITY INDEPENDENCE INC"/>
    <s v="237427897"/>
    <n v="13673.07"/>
  </r>
  <r>
    <n v="2023"/>
    <s v="45"/>
    <s v="EXECUTIVE OFFICE OF HEALTH &amp; HUMAN SERVICES"/>
    <s v="M03"/>
    <s v="DMR"/>
    <s v="DEPARTMENT OF DEVELOPMENTAL SERVICES"/>
    <x v="4"/>
    <x v="4"/>
    <s v="VC6000158245"/>
    <s v="BERKSHIRE COUNTY ARC INC"/>
    <s v="042218928"/>
    <n v="65190.33"/>
  </r>
  <r>
    <n v="2023"/>
    <s v="45"/>
    <s v="EXECUTIVE OFFICE OF HEALTH &amp; HUMAN SERVICES"/>
    <s v="MM3"/>
    <s v="DMR"/>
    <s v="DEPARTMENT OF DEVELOPMENTAL SERVICES"/>
    <x v="4"/>
    <x v="4"/>
    <s v="VC6000158035"/>
    <s v="THE MAY INSTITUTE INC"/>
    <s v="042197449"/>
    <n v="42205.55"/>
  </r>
  <r>
    <n v="2023"/>
    <s v="45"/>
    <s v="EXECUTIVE OFFICE OF HEALTH &amp; HUMAN SERVICES"/>
    <s v="M03"/>
    <s v="DMR"/>
    <s v="DEPARTMENT OF DEVELOPMENTAL SERVICES"/>
    <x v="4"/>
    <x v="4"/>
    <s v="VC6000165472"/>
    <s v="ATTLEBORO ENTERPRISES INC"/>
    <s v="042660632"/>
    <n v="9486.23"/>
  </r>
  <r>
    <n v="2023"/>
    <s v="45"/>
    <s v="EXECUTIVE OFFICE OF HEALTH &amp; HUMAN SERVICES"/>
    <s v="M03"/>
    <s v="DMR"/>
    <s v="DEPARTMENT OF DEVELOPMENTAL SERVICES"/>
    <x v="4"/>
    <x v="4"/>
    <s v="VC6000192676"/>
    <s v="SUNSHINE VILLAGE, INC."/>
    <s v="046190469"/>
    <n v="75235.81"/>
  </r>
  <r>
    <n v="2023"/>
    <s v="45"/>
    <s v="EXECUTIVE OFFICE OF HEALTH &amp; HUMAN SERVICES"/>
    <s v="M03"/>
    <s v="DMR"/>
    <s v="DEPARTMENT OF DEVELOPMENTAL SERVICES"/>
    <x v="4"/>
    <x v="4"/>
    <s v="VC6000158956"/>
    <s v="THE ARC OF BRISTOL COUNTY"/>
    <s v="042281165"/>
    <n v="0"/>
  </r>
  <r>
    <n v="2023"/>
    <s v="45"/>
    <s v="EXECUTIVE OFFICE OF HEALTH &amp; HUMAN SERVICES"/>
    <s v="M03"/>
    <s v="DMR"/>
    <s v="DEPARTMENT OF DEVELOPMENTAL SERVICES"/>
    <x v="4"/>
    <x v="5"/>
    <s v="VC6000180596"/>
    <s v="BERKSHIRE FAMILY AND"/>
    <s v="043246975"/>
    <n v="63989.74"/>
  </r>
  <r>
    <n v="2023"/>
    <s v="45"/>
    <s v="EXECUTIVE OFFICE OF HEALTH &amp; HUMAN SERVICES"/>
    <s v="M03"/>
    <s v="DMR"/>
    <s v="DEPARTMENT OF DEVELOPMENTAL SERVICES"/>
    <x v="4"/>
    <x v="5"/>
    <s v="VC6000169036"/>
    <s v="HABILITATION ASSIST CORP"/>
    <s v="042797974"/>
    <n v="142762.99"/>
  </r>
  <r>
    <n v="2023"/>
    <s v="45"/>
    <s v="EXECUTIVE OFFICE OF HEALTH &amp; HUMAN SERVICES"/>
    <s v="M03"/>
    <s v="DMR"/>
    <s v="DEPARTMENT OF DEVELOPMENTAL SERVICES"/>
    <x v="4"/>
    <x v="4"/>
    <s v="VC6000158324"/>
    <s v="THE ARC OF OPPORTUNITY IN NO. CENT. MASS"/>
    <s v="042226199"/>
    <n v="2685.68"/>
  </r>
  <r>
    <n v="2023"/>
    <s v="45"/>
    <s v="EXECUTIVE OFFICE OF HEALTH &amp; HUMAN SERVICES"/>
    <s v="MM3"/>
    <s v="DMR"/>
    <s v="DEPARTMENT OF DEVELOPMENTAL SERVICES"/>
    <x v="4"/>
    <x v="4"/>
    <s v="VC6000230419"/>
    <s v="ADVOCATES INC"/>
    <s v="237451423"/>
    <n v="43830.07"/>
  </r>
  <r>
    <n v="2023"/>
    <s v="45"/>
    <s v="EXECUTIVE OFFICE OF HEALTH &amp; HUMAN SERVICES"/>
    <s v="MM3"/>
    <s v="DMR"/>
    <s v="DEPARTMENT OF DEVELOPMENTAL SERVICES"/>
    <x v="4"/>
    <x v="4"/>
    <s v="VC6000230109"/>
    <s v="AMEGO INC"/>
    <s v="237131690"/>
    <n v="0"/>
  </r>
  <r>
    <n v="2023"/>
    <s v="45"/>
    <s v="EXECUTIVE OFFICE OF HEALTH &amp; HUMAN SERVICES"/>
    <s v="MM3"/>
    <s v="DMR"/>
    <s v="DEPARTMENT OF DEVELOPMENTAL SERVICES"/>
    <x v="4"/>
    <x v="5"/>
    <s v="VC0000568727"/>
    <s v="NASHOBA LEARNING GROUP INC"/>
    <s v="010672424"/>
    <n v="154557.47"/>
  </r>
  <r>
    <n v="2023"/>
    <s v="45"/>
    <s v="EXECUTIVE OFFICE OF HEALTH &amp; HUMAN SERVICES"/>
    <s v="M03"/>
    <s v="DMR"/>
    <s v="DEPARTMENT OF DEVELOPMENTAL SERVICES"/>
    <x v="4"/>
    <x v="5"/>
    <s v="VC6000162625"/>
    <s v="JUSTICE RESOURCE INSTITUTE INC"/>
    <s v="042526357"/>
    <n v="78714.2"/>
  </r>
  <r>
    <n v="2023"/>
    <s v="45"/>
    <s v="EXECUTIVE OFFICE OF HEALTH &amp; HUMAN SERVICES"/>
    <s v="M03"/>
    <s v="DMR"/>
    <s v="DEPARTMENT OF DEVELOPMENTAL SERVICES"/>
    <x v="4"/>
    <x v="5"/>
    <s v="VC6000159137"/>
    <s v="THE ARC OF THE SOUTH SHORE, INC."/>
    <s v="042302069"/>
    <n v="20000.349999999999"/>
  </r>
  <r>
    <n v="2023"/>
    <s v="45"/>
    <s v="EXECUTIVE OFFICE OF HEALTH &amp; HUMAN SERVICES"/>
    <s v="MM3"/>
    <s v="DMR"/>
    <s v="DEPARTMENT OF DEVELOPMENTAL SERVICES"/>
    <x v="4"/>
    <x v="5"/>
    <s v="VC6000163824"/>
    <s v="OPEN SKY COMMUNITY SERVICES INC"/>
    <s v="042587863"/>
    <n v="35204.03"/>
  </r>
  <r>
    <n v="2023"/>
    <s v="45"/>
    <s v="EXECUTIVE OFFICE OF HEALTH &amp; HUMAN SERVICES"/>
    <s v="M03"/>
    <s v="DMR"/>
    <s v="DEPARTMENT OF DEVELOPMENTAL SERVICES"/>
    <x v="4"/>
    <x v="5"/>
    <s v="VC6000161602"/>
    <s v="LIFE SKILLS INC"/>
    <s v="042483176"/>
    <n v="57389.34"/>
  </r>
  <r>
    <n v="2023"/>
    <s v="45"/>
    <s v="EXECUTIVE OFFICE OF HEALTH &amp; HUMAN SERVICES"/>
    <s v="MM3"/>
    <s v="DMR"/>
    <s v="DEPARTMENT OF DEVELOPMENTAL SERVICES"/>
    <x v="4"/>
    <x v="4"/>
    <s v="VC6000160603"/>
    <s v="OPPORTUNITIES FOR INCLUSION"/>
    <s v="042441728"/>
    <n v="11362.93"/>
  </r>
  <r>
    <n v="2023"/>
    <s v="45"/>
    <s v="EXECUTIVE OFFICE OF HEALTH &amp; HUMAN SERVICES"/>
    <s v="M03"/>
    <s v="DMR"/>
    <s v="DEPARTMENT OF DEVELOPMENTAL SERVICES"/>
    <x v="4"/>
    <x v="4"/>
    <s v="VC6000230419"/>
    <s v="ADVOCATES INC"/>
    <s v="237451423"/>
    <n v="10082.68"/>
  </r>
  <r>
    <n v="2023"/>
    <s v="45"/>
    <s v="EXECUTIVE OFFICE OF HEALTH &amp; HUMAN SERVICES"/>
    <s v="M03"/>
    <s v="DMR"/>
    <s v="DEPARTMENT OF DEVELOPMENTAL SERVICES"/>
    <x v="4"/>
    <x v="4"/>
    <s v="VC6000160746"/>
    <s v="PREPARATORY REHABFOR IND DEV A"/>
    <s v="042448196"/>
    <n v="3396.93"/>
  </r>
  <r>
    <n v="2023"/>
    <s v="45"/>
    <s v="EXECUTIVE OFFICE OF HEALTH &amp; HUMAN SERVICES"/>
    <s v="MM3"/>
    <s v="DMR"/>
    <s v="DEPARTMENT OF DEVELOPMENTAL SERVICES"/>
    <x v="4"/>
    <x v="4"/>
    <s v="VC6000160033"/>
    <s v="CHARLES RIVER ASSOCIATION FOR"/>
    <s v="042393108"/>
    <n v="0"/>
  </r>
  <r>
    <n v="2023"/>
    <s v="45"/>
    <s v="EXECUTIVE OFFICE OF HEALTH &amp; HUMAN SERVICES"/>
    <s v="M03"/>
    <s v="DMR"/>
    <s v="DEPARTMENT OF DEVELOPMENTAL SERVICES"/>
    <x v="4"/>
    <x v="4"/>
    <s v="VC6000230109"/>
    <s v="AMEGO INC"/>
    <s v="237131690"/>
    <n v="0"/>
  </r>
  <r>
    <n v="2023"/>
    <s v="45"/>
    <s v="EXECUTIVE OFFICE OF HEALTH &amp; HUMAN SERVICES"/>
    <s v="M03"/>
    <s v="DMR"/>
    <s v="DEPARTMENT OF DEVELOPMENTAL SERVICES"/>
    <x v="4"/>
    <x v="5"/>
    <s v="VC6000169186"/>
    <s v="BAROCO CORPORATION"/>
    <s v="042803483"/>
    <n v="32967.86"/>
  </r>
  <r>
    <n v="2023"/>
    <s v="45"/>
    <s v="EXECUTIVE OFFICE OF HEALTH &amp; HUMAN SERVICES"/>
    <s v="MM3"/>
    <s v="DMR"/>
    <s v="DEPARTMENT OF DEVELOPMENTAL SERVICES"/>
    <x v="4"/>
    <x v="5"/>
    <s v="VC6000165526"/>
    <s v="AMERICAN TRAINING INC"/>
    <s v="042662986"/>
    <n v="59471.88"/>
  </r>
  <r>
    <n v="2023"/>
    <s v="45"/>
    <s v="EXECUTIVE OFFICE OF HEALTH &amp; HUMAN SERVICES"/>
    <s v="M03"/>
    <s v="DMR"/>
    <s v="DEPARTMENT OF DEVELOPMENTAL SERVICES"/>
    <x v="4"/>
    <x v="5"/>
    <s v="VC6000159288"/>
    <s v="CENTER OF HOPE FOUNDATION, INCORPORATED"/>
    <s v="042311571"/>
    <n v="75665.62"/>
  </r>
  <r>
    <n v="2023"/>
    <s v="45"/>
    <s v="EXECUTIVE OFFICE OF HEALTH &amp; HUMAN SERVICES"/>
    <s v="MM3"/>
    <s v="DMR"/>
    <s v="DEPARTMENT OF DEVELOPMENTAL SERVICES"/>
    <x v="4"/>
    <x v="5"/>
    <s v="VC6000230326"/>
    <s v="OPPORTUNITY WORKS INC"/>
    <s v="237364943"/>
    <n v="56313.71"/>
  </r>
  <r>
    <n v="2023"/>
    <s v="45"/>
    <s v="EXECUTIVE OFFICE OF HEALTH &amp; HUMAN SERVICES"/>
    <s v="M03"/>
    <s v="DMR"/>
    <s v="DEPARTMENT OF DEVELOPMENTAL SERVICES"/>
    <x v="4"/>
    <x v="5"/>
    <s v="VC6000158859"/>
    <s v="SEVEN HILLS ASPIRE, INC."/>
    <s v="042274992"/>
    <n v="9048.67"/>
  </r>
  <r>
    <n v="2023"/>
    <s v="45"/>
    <s v="EXECUTIVE OFFICE OF HEALTH &amp; HUMAN SERVICES"/>
    <s v="M03"/>
    <s v="DMR"/>
    <s v="DEPARTMENT OF DEVELOPMENTAL SERVICES"/>
    <x v="4"/>
    <x v="5"/>
    <s v="VC0000568727"/>
    <s v="NASHOBA LEARNING GROUP INC"/>
    <s v="010672424"/>
    <n v="24091.46"/>
  </r>
  <r>
    <n v="2023"/>
    <s v="45"/>
    <s v="EXECUTIVE OFFICE OF HEALTH &amp; HUMAN SERVICES"/>
    <s v="M03"/>
    <s v="DMR"/>
    <s v="DEPARTMENT OF DEVELOPMENTAL SERVICES"/>
    <x v="4"/>
    <x v="5"/>
    <s v="VC6000162473"/>
    <s v="KENNEDY-DONOVAN CENTER INC"/>
    <s v="042519028"/>
    <n v="27243.7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C39DB9-C108-4D77-AD63-FAD5050B3C79}"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P3:Q9" firstHeaderRow="1" firstDataRow="1" firstDataCol="1"/>
  <pivotFields count="12">
    <pivotField showAll="0"/>
    <pivotField showAll="0"/>
    <pivotField showAll="0"/>
    <pivotField showAll="0"/>
    <pivotField showAll="0"/>
    <pivotField showAll="0"/>
    <pivotField axis="axisRow" showAll="0">
      <items count="6">
        <item x="0"/>
        <item x="2"/>
        <item x="3"/>
        <item x="4"/>
        <item x="1"/>
        <item t="default"/>
      </items>
    </pivotField>
    <pivotField showAll="0">
      <items count="7">
        <item x="3"/>
        <item x="4"/>
        <item x="0"/>
        <item x="5"/>
        <item x="2"/>
        <item x="1"/>
        <item t="default"/>
      </items>
    </pivotField>
    <pivotField showAll="0"/>
    <pivotField showAll="0"/>
    <pivotField showAll="0"/>
    <pivotField dataField="1" showAll="0"/>
  </pivotFields>
  <rowFields count="1">
    <field x="6"/>
  </rowFields>
  <rowItems count="6">
    <i>
      <x/>
    </i>
    <i>
      <x v="1"/>
    </i>
    <i>
      <x v="2"/>
    </i>
    <i>
      <x v="3"/>
    </i>
    <i>
      <x v="4"/>
    </i>
    <i t="grand">
      <x/>
    </i>
  </rowItems>
  <colItems count="1">
    <i/>
  </colItems>
  <dataFields count="1">
    <dataField name="Sum of SumOfposting_line_amount"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E238-C724-49DA-BC9F-8163F02E522B}">
  <sheetPr>
    <pageSetUpPr fitToPage="1"/>
  </sheetPr>
  <dimension ref="B1:F57"/>
  <sheetViews>
    <sheetView showGridLines="0" topLeftCell="A37" zoomScale="55" zoomScaleNormal="55" workbookViewId="0">
      <selection activeCell="I25" sqref="I25"/>
    </sheetView>
  </sheetViews>
  <sheetFormatPr defaultRowHeight="26.25"/>
  <cols>
    <col min="1" max="1" width="5.28515625" style="532" customWidth="1"/>
    <col min="2" max="2" width="75.140625" style="532" customWidth="1"/>
    <col min="3" max="3" width="24.5703125" style="532" customWidth="1"/>
    <col min="4" max="4" width="68.28515625" style="532" customWidth="1"/>
    <col min="5" max="5" width="66" style="534" customWidth="1"/>
    <col min="6" max="6" width="44" style="534" customWidth="1"/>
    <col min="7" max="230" width="9.140625" style="532"/>
    <col min="231" max="231" width="5.28515625" style="532" customWidth="1"/>
    <col min="232" max="232" width="55.42578125" style="532" customWidth="1"/>
    <col min="233" max="233" width="23" style="532" customWidth="1"/>
    <col min="234" max="235" width="0" style="532" hidden="1" customWidth="1"/>
    <col min="236" max="236" width="58.5703125" style="532" customWidth="1"/>
    <col min="237" max="237" width="59.28515625" style="532" customWidth="1"/>
    <col min="238" max="241" width="0" style="532" hidden="1" customWidth="1"/>
    <col min="242" max="486" width="9.140625" style="532"/>
    <col min="487" max="487" width="5.28515625" style="532" customWidth="1"/>
    <col min="488" max="488" width="55.42578125" style="532" customWidth="1"/>
    <col min="489" max="489" width="23" style="532" customWidth="1"/>
    <col min="490" max="491" width="0" style="532" hidden="1" customWidth="1"/>
    <col min="492" max="492" width="58.5703125" style="532" customWidth="1"/>
    <col min="493" max="493" width="59.28515625" style="532" customWidth="1"/>
    <col min="494" max="497" width="0" style="532" hidden="1" customWidth="1"/>
    <col min="498" max="742" width="9.140625" style="532"/>
    <col min="743" max="743" width="5.28515625" style="532" customWidth="1"/>
    <col min="744" max="744" width="55.42578125" style="532" customWidth="1"/>
    <col min="745" max="745" width="23" style="532" customWidth="1"/>
    <col min="746" max="747" width="0" style="532" hidden="1" customWidth="1"/>
    <col min="748" max="748" width="58.5703125" style="532" customWidth="1"/>
    <col min="749" max="749" width="59.28515625" style="532" customWidth="1"/>
    <col min="750" max="753" width="0" style="532" hidden="1" customWidth="1"/>
    <col min="754" max="998" width="9.140625" style="532"/>
    <col min="999" max="999" width="5.28515625" style="532" customWidth="1"/>
    <col min="1000" max="1000" width="55.42578125" style="532" customWidth="1"/>
    <col min="1001" max="1001" width="23" style="532" customWidth="1"/>
    <col min="1002" max="1003" width="0" style="532" hidden="1" customWidth="1"/>
    <col min="1004" max="1004" width="58.5703125" style="532" customWidth="1"/>
    <col min="1005" max="1005" width="59.28515625" style="532" customWidth="1"/>
    <col min="1006" max="1009" width="0" style="532" hidden="1" customWidth="1"/>
    <col min="1010" max="1254" width="9.140625" style="532"/>
    <col min="1255" max="1255" width="5.28515625" style="532" customWidth="1"/>
    <col min="1256" max="1256" width="55.42578125" style="532" customWidth="1"/>
    <col min="1257" max="1257" width="23" style="532" customWidth="1"/>
    <col min="1258" max="1259" width="0" style="532" hidden="1" customWidth="1"/>
    <col min="1260" max="1260" width="58.5703125" style="532" customWidth="1"/>
    <col min="1261" max="1261" width="59.28515625" style="532" customWidth="1"/>
    <col min="1262" max="1265" width="0" style="532" hidden="1" customWidth="1"/>
    <col min="1266" max="1510" width="9.140625" style="532"/>
    <col min="1511" max="1511" width="5.28515625" style="532" customWidth="1"/>
    <col min="1512" max="1512" width="55.42578125" style="532" customWidth="1"/>
    <col min="1513" max="1513" width="23" style="532" customWidth="1"/>
    <col min="1514" max="1515" width="0" style="532" hidden="1" customWidth="1"/>
    <col min="1516" max="1516" width="58.5703125" style="532" customWidth="1"/>
    <col min="1517" max="1517" width="59.28515625" style="532" customWidth="1"/>
    <col min="1518" max="1521" width="0" style="532" hidden="1" customWidth="1"/>
    <col min="1522" max="1766" width="9.140625" style="532"/>
    <col min="1767" max="1767" width="5.28515625" style="532" customWidth="1"/>
    <col min="1768" max="1768" width="55.42578125" style="532" customWidth="1"/>
    <col min="1769" max="1769" width="23" style="532" customWidth="1"/>
    <col min="1770" max="1771" width="0" style="532" hidden="1" customWidth="1"/>
    <col min="1772" max="1772" width="58.5703125" style="532" customWidth="1"/>
    <col min="1773" max="1773" width="59.28515625" style="532" customWidth="1"/>
    <col min="1774" max="1777" width="0" style="532" hidden="1" customWidth="1"/>
    <col min="1778" max="2022" width="9.140625" style="532"/>
    <col min="2023" max="2023" width="5.28515625" style="532" customWidth="1"/>
    <col min="2024" max="2024" width="55.42578125" style="532" customWidth="1"/>
    <col min="2025" max="2025" width="23" style="532" customWidth="1"/>
    <col min="2026" max="2027" width="0" style="532" hidden="1" customWidth="1"/>
    <col min="2028" max="2028" width="58.5703125" style="532" customWidth="1"/>
    <col min="2029" max="2029" width="59.28515625" style="532" customWidth="1"/>
    <col min="2030" max="2033" width="0" style="532" hidden="1" customWidth="1"/>
    <col min="2034" max="2278" width="9.140625" style="532"/>
    <col min="2279" max="2279" width="5.28515625" style="532" customWidth="1"/>
    <col min="2280" max="2280" width="55.42578125" style="532" customWidth="1"/>
    <col min="2281" max="2281" width="23" style="532" customWidth="1"/>
    <col min="2282" max="2283" width="0" style="532" hidden="1" customWidth="1"/>
    <col min="2284" max="2284" width="58.5703125" style="532" customWidth="1"/>
    <col min="2285" max="2285" width="59.28515625" style="532" customWidth="1"/>
    <col min="2286" max="2289" width="0" style="532" hidden="1" customWidth="1"/>
    <col min="2290" max="2534" width="9.140625" style="532"/>
    <col min="2535" max="2535" width="5.28515625" style="532" customWidth="1"/>
    <col min="2536" max="2536" width="55.42578125" style="532" customWidth="1"/>
    <col min="2537" max="2537" width="23" style="532" customWidth="1"/>
    <col min="2538" max="2539" width="0" style="532" hidden="1" customWidth="1"/>
    <col min="2540" max="2540" width="58.5703125" style="532" customWidth="1"/>
    <col min="2541" max="2541" width="59.28515625" style="532" customWidth="1"/>
    <col min="2542" max="2545" width="0" style="532" hidden="1" customWidth="1"/>
    <col min="2546" max="2790" width="9.140625" style="532"/>
    <col min="2791" max="2791" width="5.28515625" style="532" customWidth="1"/>
    <col min="2792" max="2792" width="55.42578125" style="532" customWidth="1"/>
    <col min="2793" max="2793" width="23" style="532" customWidth="1"/>
    <col min="2794" max="2795" width="0" style="532" hidden="1" customWidth="1"/>
    <col min="2796" max="2796" width="58.5703125" style="532" customWidth="1"/>
    <col min="2797" max="2797" width="59.28515625" style="532" customWidth="1"/>
    <col min="2798" max="2801" width="0" style="532" hidden="1" customWidth="1"/>
    <col min="2802" max="3046" width="9.140625" style="532"/>
    <col min="3047" max="3047" width="5.28515625" style="532" customWidth="1"/>
    <col min="3048" max="3048" width="55.42578125" style="532" customWidth="1"/>
    <col min="3049" max="3049" width="23" style="532" customWidth="1"/>
    <col min="3050" max="3051" width="0" style="532" hidden="1" customWidth="1"/>
    <col min="3052" max="3052" width="58.5703125" style="532" customWidth="1"/>
    <col min="3053" max="3053" width="59.28515625" style="532" customWidth="1"/>
    <col min="3054" max="3057" width="0" style="532" hidden="1" customWidth="1"/>
    <col min="3058" max="3302" width="9.140625" style="532"/>
    <col min="3303" max="3303" width="5.28515625" style="532" customWidth="1"/>
    <col min="3304" max="3304" width="55.42578125" style="532" customWidth="1"/>
    <col min="3305" max="3305" width="23" style="532" customWidth="1"/>
    <col min="3306" max="3307" width="0" style="532" hidden="1" customWidth="1"/>
    <col min="3308" max="3308" width="58.5703125" style="532" customWidth="1"/>
    <col min="3309" max="3309" width="59.28515625" style="532" customWidth="1"/>
    <col min="3310" max="3313" width="0" style="532" hidden="1" customWidth="1"/>
    <col min="3314" max="3558" width="9.140625" style="532"/>
    <col min="3559" max="3559" width="5.28515625" style="532" customWidth="1"/>
    <col min="3560" max="3560" width="55.42578125" style="532" customWidth="1"/>
    <col min="3561" max="3561" width="23" style="532" customWidth="1"/>
    <col min="3562" max="3563" width="0" style="532" hidden="1" customWidth="1"/>
    <col min="3564" max="3564" width="58.5703125" style="532" customWidth="1"/>
    <col min="3565" max="3565" width="59.28515625" style="532" customWidth="1"/>
    <col min="3566" max="3569" width="0" style="532" hidden="1" customWidth="1"/>
    <col min="3570" max="3814" width="9.140625" style="532"/>
    <col min="3815" max="3815" width="5.28515625" style="532" customWidth="1"/>
    <col min="3816" max="3816" width="55.42578125" style="532" customWidth="1"/>
    <col min="3817" max="3817" width="23" style="532" customWidth="1"/>
    <col min="3818" max="3819" width="0" style="532" hidden="1" customWidth="1"/>
    <col min="3820" max="3820" width="58.5703125" style="532" customWidth="1"/>
    <col min="3821" max="3821" width="59.28515625" style="532" customWidth="1"/>
    <col min="3822" max="3825" width="0" style="532" hidden="1" customWidth="1"/>
    <col min="3826" max="4070" width="9.140625" style="532"/>
    <col min="4071" max="4071" width="5.28515625" style="532" customWidth="1"/>
    <col min="4072" max="4072" width="55.42578125" style="532" customWidth="1"/>
    <col min="4073" max="4073" width="23" style="532" customWidth="1"/>
    <col min="4074" max="4075" width="0" style="532" hidden="1" customWidth="1"/>
    <col min="4076" max="4076" width="58.5703125" style="532" customWidth="1"/>
    <col min="4077" max="4077" width="59.28515625" style="532" customWidth="1"/>
    <col min="4078" max="4081" width="0" style="532" hidden="1" customWidth="1"/>
    <col min="4082" max="4326" width="9.140625" style="532"/>
    <col min="4327" max="4327" width="5.28515625" style="532" customWidth="1"/>
    <col min="4328" max="4328" width="55.42578125" style="532" customWidth="1"/>
    <col min="4329" max="4329" width="23" style="532" customWidth="1"/>
    <col min="4330" max="4331" width="0" style="532" hidden="1" customWidth="1"/>
    <col min="4332" max="4332" width="58.5703125" style="532" customWidth="1"/>
    <col min="4333" max="4333" width="59.28515625" style="532" customWidth="1"/>
    <col min="4334" max="4337" width="0" style="532" hidden="1" customWidth="1"/>
    <col min="4338" max="4582" width="9.140625" style="532"/>
    <col min="4583" max="4583" width="5.28515625" style="532" customWidth="1"/>
    <col min="4584" max="4584" width="55.42578125" style="532" customWidth="1"/>
    <col min="4585" max="4585" width="23" style="532" customWidth="1"/>
    <col min="4586" max="4587" width="0" style="532" hidden="1" customWidth="1"/>
    <col min="4588" max="4588" width="58.5703125" style="532" customWidth="1"/>
    <col min="4589" max="4589" width="59.28515625" style="532" customWidth="1"/>
    <col min="4590" max="4593" width="0" style="532" hidden="1" customWidth="1"/>
    <col min="4594" max="4838" width="9.140625" style="532"/>
    <col min="4839" max="4839" width="5.28515625" style="532" customWidth="1"/>
    <col min="4840" max="4840" width="55.42578125" style="532" customWidth="1"/>
    <col min="4841" max="4841" width="23" style="532" customWidth="1"/>
    <col min="4842" max="4843" width="0" style="532" hidden="1" customWidth="1"/>
    <col min="4844" max="4844" width="58.5703125" style="532" customWidth="1"/>
    <col min="4845" max="4845" width="59.28515625" style="532" customWidth="1"/>
    <col min="4846" max="4849" width="0" style="532" hidden="1" customWidth="1"/>
    <col min="4850" max="5094" width="9.140625" style="532"/>
    <col min="5095" max="5095" width="5.28515625" style="532" customWidth="1"/>
    <col min="5096" max="5096" width="55.42578125" style="532" customWidth="1"/>
    <col min="5097" max="5097" width="23" style="532" customWidth="1"/>
    <col min="5098" max="5099" width="0" style="532" hidden="1" customWidth="1"/>
    <col min="5100" max="5100" width="58.5703125" style="532" customWidth="1"/>
    <col min="5101" max="5101" width="59.28515625" style="532" customWidth="1"/>
    <col min="5102" max="5105" width="0" style="532" hidden="1" customWidth="1"/>
    <col min="5106" max="5350" width="9.140625" style="532"/>
    <col min="5351" max="5351" width="5.28515625" style="532" customWidth="1"/>
    <col min="5352" max="5352" width="55.42578125" style="532" customWidth="1"/>
    <col min="5353" max="5353" width="23" style="532" customWidth="1"/>
    <col min="5354" max="5355" width="0" style="532" hidden="1" customWidth="1"/>
    <col min="5356" max="5356" width="58.5703125" style="532" customWidth="1"/>
    <col min="5357" max="5357" width="59.28515625" style="532" customWidth="1"/>
    <col min="5358" max="5361" width="0" style="532" hidden="1" customWidth="1"/>
    <col min="5362" max="5606" width="9.140625" style="532"/>
    <col min="5607" max="5607" width="5.28515625" style="532" customWidth="1"/>
    <col min="5608" max="5608" width="55.42578125" style="532" customWidth="1"/>
    <col min="5609" max="5609" width="23" style="532" customWidth="1"/>
    <col min="5610" max="5611" width="0" style="532" hidden="1" customWidth="1"/>
    <col min="5612" max="5612" width="58.5703125" style="532" customWidth="1"/>
    <col min="5613" max="5613" width="59.28515625" style="532" customWidth="1"/>
    <col min="5614" max="5617" width="0" style="532" hidden="1" customWidth="1"/>
    <col min="5618" max="5862" width="9.140625" style="532"/>
    <col min="5863" max="5863" width="5.28515625" style="532" customWidth="1"/>
    <col min="5864" max="5864" width="55.42578125" style="532" customWidth="1"/>
    <col min="5865" max="5865" width="23" style="532" customWidth="1"/>
    <col min="5866" max="5867" width="0" style="532" hidden="1" customWidth="1"/>
    <col min="5868" max="5868" width="58.5703125" style="532" customWidth="1"/>
    <col min="5869" max="5869" width="59.28515625" style="532" customWidth="1"/>
    <col min="5870" max="5873" width="0" style="532" hidden="1" customWidth="1"/>
    <col min="5874" max="6118" width="9.140625" style="532"/>
    <col min="6119" max="6119" width="5.28515625" style="532" customWidth="1"/>
    <col min="6120" max="6120" width="55.42578125" style="532" customWidth="1"/>
    <col min="6121" max="6121" width="23" style="532" customWidth="1"/>
    <col min="6122" max="6123" width="0" style="532" hidden="1" customWidth="1"/>
    <col min="6124" max="6124" width="58.5703125" style="532" customWidth="1"/>
    <col min="6125" max="6125" width="59.28515625" style="532" customWidth="1"/>
    <col min="6126" max="6129" width="0" style="532" hidden="1" customWidth="1"/>
    <col min="6130" max="6374" width="9.140625" style="532"/>
    <col min="6375" max="6375" width="5.28515625" style="532" customWidth="1"/>
    <col min="6376" max="6376" width="55.42578125" style="532" customWidth="1"/>
    <col min="6377" max="6377" width="23" style="532" customWidth="1"/>
    <col min="6378" max="6379" width="0" style="532" hidden="1" customWidth="1"/>
    <col min="6380" max="6380" width="58.5703125" style="532" customWidth="1"/>
    <col min="6381" max="6381" width="59.28515625" style="532" customWidth="1"/>
    <col min="6382" max="6385" width="0" style="532" hidden="1" customWidth="1"/>
    <col min="6386" max="6630" width="9.140625" style="532"/>
    <col min="6631" max="6631" width="5.28515625" style="532" customWidth="1"/>
    <col min="6632" max="6632" width="55.42578125" style="532" customWidth="1"/>
    <col min="6633" max="6633" width="23" style="532" customWidth="1"/>
    <col min="6634" max="6635" width="0" style="532" hidden="1" customWidth="1"/>
    <col min="6636" max="6636" width="58.5703125" style="532" customWidth="1"/>
    <col min="6637" max="6637" width="59.28515625" style="532" customWidth="1"/>
    <col min="6638" max="6641" width="0" style="532" hidden="1" customWidth="1"/>
    <col min="6642" max="6886" width="9.140625" style="532"/>
    <col min="6887" max="6887" width="5.28515625" style="532" customWidth="1"/>
    <col min="6888" max="6888" width="55.42578125" style="532" customWidth="1"/>
    <col min="6889" max="6889" width="23" style="532" customWidth="1"/>
    <col min="6890" max="6891" width="0" style="532" hidden="1" customWidth="1"/>
    <col min="6892" max="6892" width="58.5703125" style="532" customWidth="1"/>
    <col min="6893" max="6893" width="59.28515625" style="532" customWidth="1"/>
    <col min="6894" max="6897" width="0" style="532" hidden="1" customWidth="1"/>
    <col min="6898" max="7142" width="9.140625" style="532"/>
    <col min="7143" max="7143" width="5.28515625" style="532" customWidth="1"/>
    <col min="7144" max="7144" width="55.42578125" style="532" customWidth="1"/>
    <col min="7145" max="7145" width="23" style="532" customWidth="1"/>
    <col min="7146" max="7147" width="0" style="532" hidden="1" customWidth="1"/>
    <col min="7148" max="7148" width="58.5703125" style="532" customWidth="1"/>
    <col min="7149" max="7149" width="59.28515625" style="532" customWidth="1"/>
    <col min="7150" max="7153" width="0" style="532" hidden="1" customWidth="1"/>
    <col min="7154" max="7398" width="9.140625" style="532"/>
    <col min="7399" max="7399" width="5.28515625" style="532" customWidth="1"/>
    <col min="7400" max="7400" width="55.42578125" style="532" customWidth="1"/>
    <col min="7401" max="7401" width="23" style="532" customWidth="1"/>
    <col min="7402" max="7403" width="0" style="532" hidden="1" customWidth="1"/>
    <col min="7404" max="7404" width="58.5703125" style="532" customWidth="1"/>
    <col min="7405" max="7405" width="59.28515625" style="532" customWidth="1"/>
    <col min="7406" max="7409" width="0" style="532" hidden="1" customWidth="1"/>
    <col min="7410" max="7654" width="9.140625" style="532"/>
    <col min="7655" max="7655" width="5.28515625" style="532" customWidth="1"/>
    <col min="7656" max="7656" width="55.42578125" style="532" customWidth="1"/>
    <col min="7657" max="7657" width="23" style="532" customWidth="1"/>
    <col min="7658" max="7659" width="0" style="532" hidden="1" customWidth="1"/>
    <col min="7660" max="7660" width="58.5703125" style="532" customWidth="1"/>
    <col min="7661" max="7661" width="59.28515625" style="532" customWidth="1"/>
    <col min="7662" max="7665" width="0" style="532" hidden="1" customWidth="1"/>
    <col min="7666" max="7910" width="9.140625" style="532"/>
    <col min="7911" max="7911" width="5.28515625" style="532" customWidth="1"/>
    <col min="7912" max="7912" width="55.42578125" style="532" customWidth="1"/>
    <col min="7913" max="7913" width="23" style="532" customWidth="1"/>
    <col min="7914" max="7915" width="0" style="532" hidden="1" customWidth="1"/>
    <col min="7916" max="7916" width="58.5703125" style="532" customWidth="1"/>
    <col min="7917" max="7917" width="59.28515625" style="532" customWidth="1"/>
    <col min="7918" max="7921" width="0" style="532" hidden="1" customWidth="1"/>
    <col min="7922" max="8166" width="9.140625" style="532"/>
    <col min="8167" max="8167" width="5.28515625" style="532" customWidth="1"/>
    <col min="8168" max="8168" width="55.42578125" style="532" customWidth="1"/>
    <col min="8169" max="8169" width="23" style="532" customWidth="1"/>
    <col min="8170" max="8171" width="0" style="532" hidden="1" customWidth="1"/>
    <col min="8172" max="8172" width="58.5703125" style="532" customWidth="1"/>
    <col min="8173" max="8173" width="59.28515625" style="532" customWidth="1"/>
    <col min="8174" max="8177" width="0" style="532" hidden="1" customWidth="1"/>
    <col min="8178" max="8422" width="9.140625" style="532"/>
    <col min="8423" max="8423" width="5.28515625" style="532" customWidth="1"/>
    <col min="8424" max="8424" width="55.42578125" style="532" customWidth="1"/>
    <col min="8425" max="8425" width="23" style="532" customWidth="1"/>
    <col min="8426" max="8427" width="0" style="532" hidden="1" customWidth="1"/>
    <col min="8428" max="8428" width="58.5703125" style="532" customWidth="1"/>
    <col min="8429" max="8429" width="59.28515625" style="532" customWidth="1"/>
    <col min="8430" max="8433" width="0" style="532" hidden="1" customWidth="1"/>
    <col min="8434" max="8678" width="9.140625" style="532"/>
    <col min="8679" max="8679" width="5.28515625" style="532" customWidth="1"/>
    <col min="8680" max="8680" width="55.42578125" style="532" customWidth="1"/>
    <col min="8681" max="8681" width="23" style="532" customWidth="1"/>
    <col min="8682" max="8683" width="0" style="532" hidden="1" customWidth="1"/>
    <col min="8684" max="8684" width="58.5703125" style="532" customWidth="1"/>
    <col min="8685" max="8685" width="59.28515625" style="532" customWidth="1"/>
    <col min="8686" max="8689" width="0" style="532" hidden="1" customWidth="1"/>
    <col min="8690" max="8934" width="9.140625" style="532"/>
    <col min="8935" max="8935" width="5.28515625" style="532" customWidth="1"/>
    <col min="8936" max="8936" width="55.42578125" style="532" customWidth="1"/>
    <col min="8937" max="8937" width="23" style="532" customWidth="1"/>
    <col min="8938" max="8939" width="0" style="532" hidden="1" customWidth="1"/>
    <col min="8940" max="8940" width="58.5703125" style="532" customWidth="1"/>
    <col min="8941" max="8941" width="59.28515625" style="532" customWidth="1"/>
    <col min="8942" max="8945" width="0" style="532" hidden="1" customWidth="1"/>
    <col min="8946" max="9190" width="9.140625" style="532"/>
    <col min="9191" max="9191" width="5.28515625" style="532" customWidth="1"/>
    <col min="9192" max="9192" width="55.42578125" style="532" customWidth="1"/>
    <col min="9193" max="9193" width="23" style="532" customWidth="1"/>
    <col min="9194" max="9195" width="0" style="532" hidden="1" customWidth="1"/>
    <col min="9196" max="9196" width="58.5703125" style="532" customWidth="1"/>
    <col min="9197" max="9197" width="59.28515625" style="532" customWidth="1"/>
    <col min="9198" max="9201" width="0" style="532" hidden="1" customWidth="1"/>
    <col min="9202" max="9446" width="9.140625" style="532"/>
    <col min="9447" max="9447" width="5.28515625" style="532" customWidth="1"/>
    <col min="9448" max="9448" width="55.42578125" style="532" customWidth="1"/>
    <col min="9449" max="9449" width="23" style="532" customWidth="1"/>
    <col min="9450" max="9451" width="0" style="532" hidden="1" customWidth="1"/>
    <col min="9452" max="9452" width="58.5703125" style="532" customWidth="1"/>
    <col min="9453" max="9453" width="59.28515625" style="532" customWidth="1"/>
    <col min="9454" max="9457" width="0" style="532" hidden="1" customWidth="1"/>
    <col min="9458" max="9702" width="9.140625" style="532"/>
    <col min="9703" max="9703" width="5.28515625" style="532" customWidth="1"/>
    <col min="9704" max="9704" width="55.42578125" style="532" customWidth="1"/>
    <col min="9705" max="9705" width="23" style="532" customWidth="1"/>
    <col min="9706" max="9707" width="0" style="532" hidden="1" customWidth="1"/>
    <col min="9708" max="9708" width="58.5703125" style="532" customWidth="1"/>
    <col min="9709" max="9709" width="59.28515625" style="532" customWidth="1"/>
    <col min="9710" max="9713" width="0" style="532" hidden="1" customWidth="1"/>
    <col min="9714" max="9958" width="9.140625" style="532"/>
    <col min="9959" max="9959" width="5.28515625" style="532" customWidth="1"/>
    <col min="9960" max="9960" width="55.42578125" style="532" customWidth="1"/>
    <col min="9961" max="9961" width="23" style="532" customWidth="1"/>
    <col min="9962" max="9963" width="0" style="532" hidden="1" customWidth="1"/>
    <col min="9964" max="9964" width="58.5703125" style="532" customWidth="1"/>
    <col min="9965" max="9965" width="59.28515625" style="532" customWidth="1"/>
    <col min="9966" max="9969" width="0" style="532" hidden="1" customWidth="1"/>
    <col min="9970" max="10214" width="9.140625" style="532"/>
    <col min="10215" max="10215" width="5.28515625" style="532" customWidth="1"/>
    <col min="10216" max="10216" width="55.42578125" style="532" customWidth="1"/>
    <col min="10217" max="10217" width="23" style="532" customWidth="1"/>
    <col min="10218" max="10219" width="0" style="532" hidden="1" customWidth="1"/>
    <col min="10220" max="10220" width="58.5703125" style="532" customWidth="1"/>
    <col min="10221" max="10221" width="59.28515625" style="532" customWidth="1"/>
    <col min="10222" max="10225" width="0" style="532" hidden="1" customWidth="1"/>
    <col min="10226" max="10470" width="9.140625" style="532"/>
    <col min="10471" max="10471" width="5.28515625" style="532" customWidth="1"/>
    <col min="10472" max="10472" width="55.42578125" style="532" customWidth="1"/>
    <col min="10473" max="10473" width="23" style="532" customWidth="1"/>
    <col min="10474" max="10475" width="0" style="532" hidden="1" customWidth="1"/>
    <col min="10476" max="10476" width="58.5703125" style="532" customWidth="1"/>
    <col min="10477" max="10477" width="59.28515625" style="532" customWidth="1"/>
    <col min="10478" max="10481" width="0" style="532" hidden="1" customWidth="1"/>
    <col min="10482" max="10726" width="9.140625" style="532"/>
    <col min="10727" max="10727" width="5.28515625" style="532" customWidth="1"/>
    <col min="10728" max="10728" width="55.42578125" style="532" customWidth="1"/>
    <col min="10729" max="10729" width="23" style="532" customWidth="1"/>
    <col min="10730" max="10731" width="0" style="532" hidden="1" customWidth="1"/>
    <col min="10732" max="10732" width="58.5703125" style="532" customWidth="1"/>
    <col min="10733" max="10733" width="59.28515625" style="532" customWidth="1"/>
    <col min="10734" max="10737" width="0" style="532" hidden="1" customWidth="1"/>
    <col min="10738" max="10982" width="9.140625" style="532"/>
    <col min="10983" max="10983" width="5.28515625" style="532" customWidth="1"/>
    <col min="10984" max="10984" width="55.42578125" style="532" customWidth="1"/>
    <col min="10985" max="10985" width="23" style="532" customWidth="1"/>
    <col min="10986" max="10987" width="0" style="532" hidden="1" customWidth="1"/>
    <col min="10988" max="10988" width="58.5703125" style="532" customWidth="1"/>
    <col min="10989" max="10989" width="59.28515625" style="532" customWidth="1"/>
    <col min="10990" max="10993" width="0" style="532" hidden="1" customWidth="1"/>
    <col min="10994" max="11238" width="9.140625" style="532"/>
    <col min="11239" max="11239" width="5.28515625" style="532" customWidth="1"/>
    <col min="11240" max="11240" width="55.42578125" style="532" customWidth="1"/>
    <col min="11241" max="11241" width="23" style="532" customWidth="1"/>
    <col min="11242" max="11243" width="0" style="532" hidden="1" customWidth="1"/>
    <col min="11244" max="11244" width="58.5703125" style="532" customWidth="1"/>
    <col min="11245" max="11245" width="59.28515625" style="532" customWidth="1"/>
    <col min="11246" max="11249" width="0" style="532" hidden="1" customWidth="1"/>
    <col min="11250" max="11494" width="9.140625" style="532"/>
    <col min="11495" max="11495" width="5.28515625" style="532" customWidth="1"/>
    <col min="11496" max="11496" width="55.42578125" style="532" customWidth="1"/>
    <col min="11497" max="11497" width="23" style="532" customWidth="1"/>
    <col min="11498" max="11499" width="0" style="532" hidden="1" customWidth="1"/>
    <col min="11500" max="11500" width="58.5703125" style="532" customWidth="1"/>
    <col min="11501" max="11501" width="59.28515625" style="532" customWidth="1"/>
    <col min="11502" max="11505" width="0" style="532" hidden="1" customWidth="1"/>
    <col min="11506" max="11750" width="9.140625" style="532"/>
    <col min="11751" max="11751" width="5.28515625" style="532" customWidth="1"/>
    <col min="11752" max="11752" width="55.42578125" style="532" customWidth="1"/>
    <col min="11753" max="11753" width="23" style="532" customWidth="1"/>
    <col min="11754" max="11755" width="0" style="532" hidden="1" customWidth="1"/>
    <col min="11756" max="11756" width="58.5703125" style="532" customWidth="1"/>
    <col min="11757" max="11757" width="59.28515625" style="532" customWidth="1"/>
    <col min="11758" max="11761" width="0" style="532" hidden="1" customWidth="1"/>
    <col min="11762" max="12006" width="9.140625" style="532"/>
    <col min="12007" max="12007" width="5.28515625" style="532" customWidth="1"/>
    <col min="12008" max="12008" width="55.42578125" style="532" customWidth="1"/>
    <col min="12009" max="12009" width="23" style="532" customWidth="1"/>
    <col min="12010" max="12011" width="0" style="532" hidden="1" customWidth="1"/>
    <col min="12012" max="12012" width="58.5703125" style="532" customWidth="1"/>
    <col min="12013" max="12013" width="59.28515625" style="532" customWidth="1"/>
    <col min="12014" max="12017" width="0" style="532" hidden="1" customWidth="1"/>
    <col min="12018" max="12262" width="9.140625" style="532"/>
    <col min="12263" max="12263" width="5.28515625" style="532" customWidth="1"/>
    <col min="12264" max="12264" width="55.42578125" style="532" customWidth="1"/>
    <col min="12265" max="12265" width="23" style="532" customWidth="1"/>
    <col min="12266" max="12267" width="0" style="532" hidden="1" customWidth="1"/>
    <col min="12268" max="12268" width="58.5703125" style="532" customWidth="1"/>
    <col min="12269" max="12269" width="59.28515625" style="532" customWidth="1"/>
    <col min="12270" max="12273" width="0" style="532" hidden="1" customWidth="1"/>
    <col min="12274" max="12518" width="9.140625" style="532"/>
    <col min="12519" max="12519" width="5.28515625" style="532" customWidth="1"/>
    <col min="12520" max="12520" width="55.42578125" style="532" customWidth="1"/>
    <col min="12521" max="12521" width="23" style="532" customWidth="1"/>
    <col min="12522" max="12523" width="0" style="532" hidden="1" customWidth="1"/>
    <col min="12524" max="12524" width="58.5703125" style="532" customWidth="1"/>
    <col min="12525" max="12525" width="59.28515625" style="532" customWidth="1"/>
    <col min="12526" max="12529" width="0" style="532" hidden="1" customWidth="1"/>
    <col min="12530" max="12774" width="9.140625" style="532"/>
    <col min="12775" max="12775" width="5.28515625" style="532" customWidth="1"/>
    <col min="12776" max="12776" width="55.42578125" style="532" customWidth="1"/>
    <col min="12777" max="12777" width="23" style="532" customWidth="1"/>
    <col min="12778" max="12779" width="0" style="532" hidden="1" customWidth="1"/>
    <col min="12780" max="12780" width="58.5703125" style="532" customWidth="1"/>
    <col min="12781" max="12781" width="59.28515625" style="532" customWidth="1"/>
    <col min="12782" max="12785" width="0" style="532" hidden="1" customWidth="1"/>
    <col min="12786" max="13030" width="9.140625" style="532"/>
    <col min="13031" max="13031" width="5.28515625" style="532" customWidth="1"/>
    <col min="13032" max="13032" width="55.42578125" style="532" customWidth="1"/>
    <col min="13033" max="13033" width="23" style="532" customWidth="1"/>
    <col min="13034" max="13035" width="0" style="532" hidden="1" customWidth="1"/>
    <col min="13036" max="13036" width="58.5703125" style="532" customWidth="1"/>
    <col min="13037" max="13037" width="59.28515625" style="532" customWidth="1"/>
    <col min="13038" max="13041" width="0" style="532" hidden="1" customWidth="1"/>
    <col min="13042" max="13286" width="9.140625" style="532"/>
    <col min="13287" max="13287" width="5.28515625" style="532" customWidth="1"/>
    <col min="13288" max="13288" width="55.42578125" style="532" customWidth="1"/>
    <col min="13289" max="13289" width="23" style="532" customWidth="1"/>
    <col min="13290" max="13291" width="0" style="532" hidden="1" customWidth="1"/>
    <col min="13292" max="13292" width="58.5703125" style="532" customWidth="1"/>
    <col min="13293" max="13293" width="59.28515625" style="532" customWidth="1"/>
    <col min="13294" max="13297" width="0" style="532" hidden="1" customWidth="1"/>
    <col min="13298" max="13542" width="9.140625" style="532"/>
    <col min="13543" max="13543" width="5.28515625" style="532" customWidth="1"/>
    <col min="13544" max="13544" width="55.42578125" style="532" customWidth="1"/>
    <col min="13545" max="13545" width="23" style="532" customWidth="1"/>
    <col min="13546" max="13547" width="0" style="532" hidden="1" customWidth="1"/>
    <col min="13548" max="13548" width="58.5703125" style="532" customWidth="1"/>
    <col min="13549" max="13549" width="59.28515625" style="532" customWidth="1"/>
    <col min="13550" max="13553" width="0" style="532" hidden="1" customWidth="1"/>
    <col min="13554" max="13798" width="9.140625" style="532"/>
    <col min="13799" max="13799" width="5.28515625" style="532" customWidth="1"/>
    <col min="13800" max="13800" width="55.42578125" style="532" customWidth="1"/>
    <col min="13801" max="13801" width="23" style="532" customWidth="1"/>
    <col min="13802" max="13803" width="0" style="532" hidden="1" customWidth="1"/>
    <col min="13804" max="13804" width="58.5703125" style="532" customWidth="1"/>
    <col min="13805" max="13805" width="59.28515625" style="532" customWidth="1"/>
    <col min="13806" max="13809" width="0" style="532" hidden="1" customWidth="1"/>
    <col min="13810" max="14054" width="9.140625" style="532"/>
    <col min="14055" max="14055" width="5.28515625" style="532" customWidth="1"/>
    <col min="14056" max="14056" width="55.42578125" style="532" customWidth="1"/>
    <col min="14057" max="14057" width="23" style="532" customWidth="1"/>
    <col min="14058" max="14059" width="0" style="532" hidden="1" customWidth="1"/>
    <col min="14060" max="14060" width="58.5703125" style="532" customWidth="1"/>
    <col min="14061" max="14061" width="59.28515625" style="532" customWidth="1"/>
    <col min="14062" max="14065" width="0" style="532" hidden="1" customWidth="1"/>
    <col min="14066" max="14310" width="9.140625" style="532"/>
    <col min="14311" max="14311" width="5.28515625" style="532" customWidth="1"/>
    <col min="14312" max="14312" width="55.42578125" style="532" customWidth="1"/>
    <col min="14313" max="14313" width="23" style="532" customWidth="1"/>
    <col min="14314" max="14315" width="0" style="532" hidden="1" customWidth="1"/>
    <col min="14316" max="14316" width="58.5703125" style="532" customWidth="1"/>
    <col min="14317" max="14317" width="59.28515625" style="532" customWidth="1"/>
    <col min="14318" max="14321" width="0" style="532" hidden="1" customWidth="1"/>
    <col min="14322" max="14566" width="9.140625" style="532"/>
    <col min="14567" max="14567" width="5.28515625" style="532" customWidth="1"/>
    <col min="14568" max="14568" width="55.42578125" style="532" customWidth="1"/>
    <col min="14569" max="14569" width="23" style="532" customWidth="1"/>
    <col min="14570" max="14571" width="0" style="532" hidden="1" customWidth="1"/>
    <col min="14572" max="14572" width="58.5703125" style="532" customWidth="1"/>
    <col min="14573" max="14573" width="59.28515625" style="532" customWidth="1"/>
    <col min="14574" max="14577" width="0" style="532" hidden="1" customWidth="1"/>
    <col min="14578" max="14822" width="9.140625" style="532"/>
    <col min="14823" max="14823" width="5.28515625" style="532" customWidth="1"/>
    <col min="14824" max="14824" width="55.42578125" style="532" customWidth="1"/>
    <col min="14825" max="14825" width="23" style="532" customWidth="1"/>
    <col min="14826" max="14827" width="0" style="532" hidden="1" customWidth="1"/>
    <col min="14828" max="14828" width="58.5703125" style="532" customWidth="1"/>
    <col min="14829" max="14829" width="59.28515625" style="532" customWidth="1"/>
    <col min="14830" max="14833" width="0" style="532" hidden="1" customWidth="1"/>
    <col min="14834" max="15078" width="9.140625" style="532"/>
    <col min="15079" max="15079" width="5.28515625" style="532" customWidth="1"/>
    <col min="15080" max="15080" width="55.42578125" style="532" customWidth="1"/>
    <col min="15081" max="15081" width="23" style="532" customWidth="1"/>
    <col min="15082" max="15083" width="0" style="532" hidden="1" customWidth="1"/>
    <col min="15084" max="15084" width="58.5703125" style="532" customWidth="1"/>
    <col min="15085" max="15085" width="59.28515625" style="532" customWidth="1"/>
    <col min="15086" max="15089" width="0" style="532" hidden="1" customWidth="1"/>
    <col min="15090" max="15334" width="9.140625" style="532"/>
    <col min="15335" max="15335" width="5.28515625" style="532" customWidth="1"/>
    <col min="15336" max="15336" width="55.42578125" style="532" customWidth="1"/>
    <col min="15337" max="15337" width="23" style="532" customWidth="1"/>
    <col min="15338" max="15339" width="0" style="532" hidden="1" customWidth="1"/>
    <col min="15340" max="15340" width="58.5703125" style="532" customWidth="1"/>
    <col min="15341" max="15341" width="59.28515625" style="532" customWidth="1"/>
    <col min="15342" max="15345" width="0" style="532" hidden="1" customWidth="1"/>
    <col min="15346" max="15590" width="9.140625" style="532"/>
    <col min="15591" max="15591" width="5.28515625" style="532" customWidth="1"/>
    <col min="15592" max="15592" width="55.42578125" style="532" customWidth="1"/>
    <col min="15593" max="15593" width="23" style="532" customWidth="1"/>
    <col min="15594" max="15595" width="0" style="532" hidden="1" customWidth="1"/>
    <col min="15596" max="15596" width="58.5703125" style="532" customWidth="1"/>
    <col min="15597" max="15597" width="59.28515625" style="532" customWidth="1"/>
    <col min="15598" max="15601" width="0" style="532" hidden="1" customWidth="1"/>
    <col min="15602" max="15846" width="9.140625" style="532"/>
    <col min="15847" max="15847" width="5.28515625" style="532" customWidth="1"/>
    <col min="15848" max="15848" width="55.42578125" style="532" customWidth="1"/>
    <col min="15849" max="15849" width="23" style="532" customWidth="1"/>
    <col min="15850" max="15851" width="0" style="532" hidden="1" customWidth="1"/>
    <col min="15852" max="15852" width="58.5703125" style="532" customWidth="1"/>
    <col min="15853" max="15853" width="59.28515625" style="532" customWidth="1"/>
    <col min="15854" max="15857" width="0" style="532" hidden="1" customWidth="1"/>
    <col min="15858" max="16102" width="9.140625" style="532"/>
    <col min="16103" max="16103" width="5.28515625" style="532" customWidth="1"/>
    <col min="16104" max="16104" width="55.42578125" style="532" customWidth="1"/>
    <col min="16105" max="16105" width="23" style="532" customWidth="1"/>
    <col min="16106" max="16107" width="0" style="532" hidden="1" customWidth="1"/>
    <col min="16108" max="16108" width="58.5703125" style="532" customWidth="1"/>
    <col min="16109" max="16109" width="59.28515625" style="532" customWidth="1"/>
    <col min="16110" max="16113" width="0" style="532" hidden="1" customWidth="1"/>
    <col min="16114" max="16357" width="9.140625" style="532"/>
    <col min="16358" max="16384" width="8.42578125" style="532" customWidth="1"/>
  </cols>
  <sheetData>
    <row r="1" spans="2:6">
      <c r="C1" s="533" t="s">
        <v>292</v>
      </c>
    </row>
    <row r="2" spans="2:6">
      <c r="C2" s="535">
        <v>44682</v>
      </c>
    </row>
    <row r="3" spans="2:6">
      <c r="B3" s="536"/>
      <c r="C3" s="537" t="s">
        <v>293</v>
      </c>
    </row>
    <row r="4" spans="2:6" ht="24.95" customHeight="1" thickBot="1">
      <c r="B4" s="538" t="s">
        <v>100</v>
      </c>
      <c r="C4" s="539" t="s">
        <v>501</v>
      </c>
      <c r="D4" s="538" t="s">
        <v>294</v>
      </c>
      <c r="E4" s="540" t="s">
        <v>295</v>
      </c>
      <c r="F4" s="540" t="s">
        <v>473</v>
      </c>
    </row>
    <row r="5" spans="2:6" ht="39.950000000000003" customHeight="1">
      <c r="B5" s="541" t="s">
        <v>296</v>
      </c>
      <c r="C5" s="542">
        <v>20</v>
      </c>
      <c r="D5" s="687" t="s">
        <v>297</v>
      </c>
      <c r="E5" s="685" t="s">
        <v>298</v>
      </c>
      <c r="F5" s="685" t="s">
        <v>502</v>
      </c>
    </row>
    <row r="6" spans="2:6" ht="42.6" customHeight="1" thickBot="1">
      <c r="B6" s="543" t="s">
        <v>299</v>
      </c>
      <c r="C6" s="544">
        <f>C5*2080</f>
        <v>41600</v>
      </c>
      <c r="D6" s="688"/>
      <c r="E6" s="686"/>
      <c r="F6" s="686"/>
    </row>
    <row r="7" spans="2:6">
      <c r="B7" s="545" t="s">
        <v>300</v>
      </c>
      <c r="C7" s="542">
        <f>'[17]DC  CNA  DC III'!I19</f>
        <v>25.580080000000002</v>
      </c>
      <c r="D7" s="546" t="s">
        <v>301</v>
      </c>
      <c r="E7" s="685" t="s">
        <v>302</v>
      </c>
      <c r="F7" s="685" t="s">
        <v>503</v>
      </c>
    </row>
    <row r="8" spans="2:6" ht="46.5" customHeight="1" thickBot="1">
      <c r="B8" s="547" t="s">
        <v>303</v>
      </c>
      <c r="C8" s="548">
        <f>C7*2080</f>
        <v>53206.566400000003</v>
      </c>
      <c r="D8" s="534" t="s">
        <v>504</v>
      </c>
      <c r="E8" s="689"/>
      <c r="F8" s="689"/>
    </row>
    <row r="9" spans="2:6" ht="26.1" customHeight="1">
      <c r="B9" s="545" t="s">
        <v>304</v>
      </c>
      <c r="C9" s="542">
        <v>20</v>
      </c>
      <c r="D9" s="546"/>
      <c r="E9" s="685" t="s">
        <v>305</v>
      </c>
      <c r="F9" s="685" t="s">
        <v>474</v>
      </c>
    </row>
    <row r="10" spans="2:6" ht="27" thickBot="1">
      <c r="B10" s="549" t="s">
        <v>306</v>
      </c>
      <c r="C10" s="544">
        <f>20*2080</f>
        <v>41600</v>
      </c>
      <c r="D10" s="550"/>
      <c r="E10" s="686"/>
      <c r="F10" s="686"/>
    </row>
    <row r="11" spans="2:6">
      <c r="B11" s="545" t="s">
        <v>307</v>
      </c>
      <c r="C11" s="542">
        <f>'[17]Case Social Worker.Manager'!J4</f>
        <v>28.180799999999998</v>
      </c>
      <c r="D11" s="546" t="s">
        <v>308</v>
      </c>
      <c r="E11" s="685" t="s">
        <v>309</v>
      </c>
      <c r="F11" s="685" t="s">
        <v>475</v>
      </c>
    </row>
    <row r="12" spans="2:6" ht="27" thickBot="1">
      <c r="B12" s="547" t="s">
        <v>310</v>
      </c>
      <c r="C12" s="548">
        <f>C11*2080</f>
        <v>58616.063999999998</v>
      </c>
      <c r="D12" s="532" t="s">
        <v>311</v>
      </c>
      <c r="E12" s="689"/>
      <c r="F12" s="689"/>
    </row>
    <row r="13" spans="2:6" ht="52.5">
      <c r="B13" s="551" t="s">
        <v>312</v>
      </c>
      <c r="C13" s="542">
        <f>'[17]Case Social Worker.Manager'!J11</f>
        <v>30.9283</v>
      </c>
      <c r="D13" s="546" t="s">
        <v>313</v>
      </c>
      <c r="E13" s="685" t="s">
        <v>314</v>
      </c>
      <c r="F13" s="685" t="s">
        <v>505</v>
      </c>
    </row>
    <row r="14" spans="2:6" ht="53.25" thickBot="1">
      <c r="B14" s="552" t="s">
        <v>315</v>
      </c>
      <c r="C14" s="544">
        <f>C13*2080</f>
        <v>64330.864000000001</v>
      </c>
      <c r="D14" s="550" t="s">
        <v>316</v>
      </c>
      <c r="E14" s="686"/>
      <c r="F14" s="686"/>
    </row>
    <row r="15" spans="2:6">
      <c r="B15" s="545" t="s">
        <v>325</v>
      </c>
      <c r="C15" s="542">
        <f>[17]Nursing!J2</f>
        <v>31.575200000000002</v>
      </c>
      <c r="D15" s="546"/>
      <c r="E15" s="685" t="s">
        <v>326</v>
      </c>
      <c r="F15" s="685" t="s">
        <v>476</v>
      </c>
    </row>
    <row r="16" spans="2:6" ht="27" thickBot="1">
      <c r="B16" s="549" t="s">
        <v>327</v>
      </c>
      <c r="C16" s="544">
        <f>C15*2080</f>
        <v>65676.416000000012</v>
      </c>
      <c r="D16" s="550" t="s">
        <v>506</v>
      </c>
      <c r="E16" s="686"/>
      <c r="F16" s="686"/>
    </row>
    <row r="17" spans="2:6">
      <c r="B17" s="545" t="s">
        <v>317</v>
      </c>
      <c r="C17" s="542">
        <f>[17]Clinical!J6</f>
        <v>38.753100000000003</v>
      </c>
      <c r="D17" s="546" t="s">
        <v>318</v>
      </c>
      <c r="E17" s="685" t="s">
        <v>319</v>
      </c>
      <c r="F17" s="685" t="s">
        <v>507</v>
      </c>
    </row>
    <row r="18" spans="2:6" ht="27" thickBot="1">
      <c r="B18" s="549" t="s">
        <v>320</v>
      </c>
      <c r="C18" s="544">
        <f>C17*2080</f>
        <v>80606.448000000004</v>
      </c>
      <c r="D18" s="550"/>
      <c r="E18" s="686"/>
      <c r="F18" s="686"/>
    </row>
    <row r="19" spans="2:6">
      <c r="B19" s="545" t="s">
        <v>477</v>
      </c>
      <c r="C19" s="553">
        <f>[17]Therapies!M2</f>
        <v>32.740400000000001</v>
      </c>
      <c r="D19" s="546"/>
      <c r="E19" s="685" t="s">
        <v>478</v>
      </c>
      <c r="F19" s="685" t="s">
        <v>479</v>
      </c>
    </row>
    <row r="20" spans="2:6" ht="27" thickBot="1">
      <c r="B20" s="549" t="s">
        <v>480</v>
      </c>
      <c r="C20" s="544">
        <f>C19*2080</f>
        <v>68100.032000000007</v>
      </c>
      <c r="D20" s="550"/>
      <c r="E20" s="686"/>
      <c r="F20" s="686"/>
    </row>
    <row r="21" spans="2:6">
      <c r="B21" s="547" t="s">
        <v>321</v>
      </c>
      <c r="C21" s="554">
        <f>[17]Management!J2</f>
        <v>38.180400000000006</v>
      </c>
      <c r="D21" s="532" t="s">
        <v>481</v>
      </c>
      <c r="E21" s="685" t="s">
        <v>322</v>
      </c>
      <c r="F21" s="690" t="s">
        <v>482</v>
      </c>
    </row>
    <row r="22" spans="2:6" ht="27" thickBot="1">
      <c r="B22" s="549" t="s">
        <v>323</v>
      </c>
      <c r="C22" s="544">
        <f>C21*2080</f>
        <v>79415.232000000018</v>
      </c>
      <c r="D22" s="550" t="s">
        <v>483</v>
      </c>
      <c r="E22" s="686"/>
      <c r="F22" s="691"/>
    </row>
    <row r="23" spans="2:6" ht="39.950000000000003" customHeight="1">
      <c r="B23" s="555" t="s">
        <v>508</v>
      </c>
      <c r="C23" s="554">
        <f>[17]Therapies!M8</f>
        <v>38.017499999999998</v>
      </c>
      <c r="D23" s="532" t="s">
        <v>484</v>
      </c>
      <c r="E23" s="685" t="s">
        <v>314</v>
      </c>
      <c r="F23" s="685" t="s">
        <v>509</v>
      </c>
    </row>
    <row r="24" spans="2:6" ht="39.950000000000003" customHeight="1" thickBot="1">
      <c r="B24" s="543" t="s">
        <v>510</v>
      </c>
      <c r="C24" s="544">
        <f>C23*2080</f>
        <v>79076.399999999994</v>
      </c>
      <c r="D24" s="550"/>
      <c r="E24" s="686"/>
      <c r="F24" s="686"/>
    </row>
    <row r="25" spans="2:6">
      <c r="B25" s="547" t="s">
        <v>485</v>
      </c>
      <c r="C25" s="554">
        <f>[17]Therapies!M14</f>
        <v>41.25168</v>
      </c>
      <c r="D25" s="532" t="s">
        <v>486</v>
      </c>
      <c r="E25" s="685" t="s">
        <v>314</v>
      </c>
      <c r="F25" s="685" t="s">
        <v>487</v>
      </c>
    </row>
    <row r="26" spans="2:6" ht="27" thickBot="1">
      <c r="B26" s="549" t="s">
        <v>488</v>
      </c>
      <c r="C26" s="548">
        <f>C25*2080</f>
        <v>85803.494399999996</v>
      </c>
      <c r="E26" s="686"/>
      <c r="F26" s="686"/>
    </row>
    <row r="27" spans="2:6">
      <c r="B27" s="545" t="s">
        <v>489</v>
      </c>
      <c r="C27" s="542">
        <f>[17]Clinical!J12</f>
        <v>48.742200000000004</v>
      </c>
      <c r="D27" s="692" t="s">
        <v>511</v>
      </c>
      <c r="E27" s="685" t="s">
        <v>324</v>
      </c>
      <c r="F27" s="685" t="s">
        <v>512</v>
      </c>
    </row>
    <row r="28" spans="2:6" ht="49.5" customHeight="1" thickBot="1">
      <c r="B28" s="549" t="s">
        <v>490</v>
      </c>
      <c r="C28" s="544">
        <f>C27*2080</f>
        <v>101383.77600000001</v>
      </c>
      <c r="D28" s="693"/>
      <c r="E28" s="686"/>
      <c r="F28" s="686"/>
    </row>
    <row r="29" spans="2:6">
      <c r="B29" s="541" t="s">
        <v>513</v>
      </c>
      <c r="C29" s="542">
        <f>[17]Therapies!M18</f>
        <v>42.756720000000001</v>
      </c>
      <c r="D29" s="546"/>
      <c r="E29" s="685" t="s">
        <v>314</v>
      </c>
      <c r="F29" s="685" t="s">
        <v>514</v>
      </c>
    </row>
    <row r="30" spans="2:6" ht="27" thickBot="1">
      <c r="B30" s="543" t="s">
        <v>515</v>
      </c>
      <c r="C30" s="544">
        <f>C29*2080</f>
        <v>88933.977599999998</v>
      </c>
      <c r="D30" s="550"/>
      <c r="E30" s="686"/>
      <c r="F30" s="686"/>
    </row>
    <row r="31" spans="2:6">
      <c r="B31" s="545" t="s">
        <v>328</v>
      </c>
      <c r="C31" s="542">
        <f>[17]Nursing!J6</f>
        <v>49.162799999999997</v>
      </c>
      <c r="D31" s="546"/>
      <c r="E31" s="685" t="s">
        <v>329</v>
      </c>
      <c r="F31" s="685" t="s">
        <v>491</v>
      </c>
    </row>
    <row r="32" spans="2:6" ht="53.25" customHeight="1" thickBot="1">
      <c r="B32" s="549" t="s">
        <v>330</v>
      </c>
      <c r="C32" s="544">
        <f>C31*2080</f>
        <v>102258.624</v>
      </c>
      <c r="D32" s="550"/>
      <c r="E32" s="686"/>
      <c r="F32" s="686"/>
    </row>
    <row r="33" spans="2:6">
      <c r="B33" s="545" t="s">
        <v>331</v>
      </c>
      <c r="C33" s="542">
        <f>[17]Nursing!J11</f>
        <v>65.162400000000005</v>
      </c>
      <c r="D33" s="546"/>
      <c r="E33" s="685" t="s">
        <v>332</v>
      </c>
      <c r="F33" s="685" t="s">
        <v>492</v>
      </c>
    </row>
    <row r="34" spans="2:6" ht="27" thickBot="1">
      <c r="B34" s="549" t="s">
        <v>333</v>
      </c>
      <c r="C34" s="544">
        <f>C33*2080</f>
        <v>135537.79200000002</v>
      </c>
      <c r="D34" s="550"/>
      <c r="E34" s="686"/>
      <c r="F34" s="686"/>
    </row>
    <row r="36" spans="2:6" ht="52.5">
      <c r="B36" s="556" t="s">
        <v>516</v>
      </c>
      <c r="C36" s="548">
        <f>C6</f>
        <v>41600</v>
      </c>
    </row>
    <row r="37" spans="2:6">
      <c r="C37" s="557"/>
    </row>
    <row r="38" spans="2:6">
      <c r="B38" s="558" t="s">
        <v>517</v>
      </c>
      <c r="C38" s="559">
        <f>25.38%+2%</f>
        <v>0.27379999999999999</v>
      </c>
      <c r="D38" s="532" t="s">
        <v>518</v>
      </c>
    </row>
    <row r="39" spans="2:6" ht="34.35" customHeight="1">
      <c r="B39" s="558"/>
      <c r="C39" s="557"/>
      <c r="D39" s="694" t="s">
        <v>519</v>
      </c>
      <c r="E39" s="694"/>
      <c r="F39" s="532"/>
    </row>
    <row r="40" spans="2:6">
      <c r="C40" s="557"/>
    </row>
    <row r="41" spans="2:6">
      <c r="B41" s="558" t="s">
        <v>334</v>
      </c>
      <c r="C41" s="560">
        <v>0.12</v>
      </c>
      <c r="D41" s="532" t="s">
        <v>335</v>
      </c>
    </row>
    <row r="42" spans="2:6">
      <c r="B42" s="558"/>
      <c r="C42" s="561"/>
    </row>
    <row r="43" spans="2:6">
      <c r="B43" s="695" t="s">
        <v>520</v>
      </c>
      <c r="C43" s="695"/>
      <c r="D43" s="695"/>
    </row>
    <row r="44" spans="2:6">
      <c r="B44" s="562" t="s">
        <v>521</v>
      </c>
      <c r="C44" s="548">
        <v>247470</v>
      </c>
      <c r="D44" s="532" t="s">
        <v>522</v>
      </c>
    </row>
    <row r="45" spans="2:6">
      <c r="B45" s="558" t="s">
        <v>493</v>
      </c>
      <c r="C45" s="548">
        <v>252850</v>
      </c>
      <c r="D45" s="532" t="s">
        <v>523</v>
      </c>
    </row>
    <row r="46" spans="2:6">
      <c r="B46" s="558" t="s">
        <v>524</v>
      </c>
      <c r="C46" s="548">
        <f>'[17]M2022 53_PCT'!N33</f>
        <v>135424.64000000001</v>
      </c>
      <c r="D46" s="532" t="s">
        <v>525</v>
      </c>
    </row>
    <row r="47" spans="2:6">
      <c r="B47" s="558" t="s">
        <v>526</v>
      </c>
      <c r="C47" s="563">
        <f>C6</f>
        <v>41600</v>
      </c>
      <c r="D47" s="532" t="s">
        <v>192</v>
      </c>
    </row>
    <row r="48" spans="2:6">
      <c r="B48" s="558" t="s">
        <v>527</v>
      </c>
      <c r="C48" s="563">
        <f>AVERAGE(C6,C8)</f>
        <v>47403.283200000005</v>
      </c>
      <c r="D48" s="532" t="s">
        <v>528</v>
      </c>
    </row>
    <row r="49" spans="2:6">
      <c r="B49" s="558" t="s">
        <v>529</v>
      </c>
      <c r="C49" s="548">
        <f>C8</f>
        <v>53206.566400000003</v>
      </c>
      <c r="D49" s="532" t="s">
        <v>530</v>
      </c>
    </row>
    <row r="50" spans="2:6">
      <c r="B50" s="558" t="s">
        <v>531</v>
      </c>
      <c r="C50" s="548">
        <f>'[17]M2022 53_PCT'!N34</f>
        <v>40890.303999999996</v>
      </c>
      <c r="D50" s="532" t="s">
        <v>532</v>
      </c>
    </row>
    <row r="51" spans="2:6">
      <c r="B51" s="558" t="s">
        <v>533</v>
      </c>
      <c r="C51" s="563">
        <f>'[17]M2022 53_PCT'!N37</f>
        <v>50652.160000000003</v>
      </c>
      <c r="D51" s="532" t="s">
        <v>534</v>
      </c>
    </row>
    <row r="52" spans="2:6">
      <c r="B52" s="558" t="s">
        <v>535</v>
      </c>
      <c r="C52" s="563">
        <f>AVERAGE('[17]M2022 53_PCT'!N35,'[17]M2022 53_PCT'!N36)</f>
        <v>57014.464000000007</v>
      </c>
      <c r="D52" s="532" t="s">
        <v>536</v>
      </c>
    </row>
    <row r="53" spans="2:6">
      <c r="B53" s="558"/>
      <c r="C53" s="563"/>
    </row>
    <row r="54" spans="2:6">
      <c r="B54" s="558"/>
      <c r="C54" s="563"/>
    </row>
    <row r="55" spans="2:6">
      <c r="B55" s="696" t="s">
        <v>537</v>
      </c>
      <c r="C55" s="696"/>
      <c r="D55" s="696"/>
      <c r="E55" s="696"/>
      <c r="F55" s="696"/>
    </row>
    <row r="56" spans="2:6">
      <c r="B56" s="564" t="s">
        <v>538</v>
      </c>
      <c r="C56" s="532" t="s">
        <v>539</v>
      </c>
    </row>
    <row r="57" spans="2:6" ht="66.599999999999994" customHeight="1">
      <c r="B57" s="565" t="s">
        <v>540</v>
      </c>
      <c r="C57" s="694" t="s">
        <v>541</v>
      </c>
      <c r="D57" s="694"/>
      <c r="E57" s="694"/>
      <c r="F57" s="694"/>
    </row>
  </sheetData>
  <mergeCells count="36">
    <mergeCell ref="D39:E39"/>
    <mergeCell ref="B43:D43"/>
    <mergeCell ref="B55:F55"/>
    <mergeCell ref="C57:F57"/>
    <mergeCell ref="E29:E30"/>
    <mergeCell ref="F29:F30"/>
    <mergeCell ref="E31:E32"/>
    <mergeCell ref="F31:F32"/>
    <mergeCell ref="E33:E34"/>
    <mergeCell ref="F33:F34"/>
    <mergeCell ref="E23:E24"/>
    <mergeCell ref="F23:F24"/>
    <mergeCell ref="E25:E26"/>
    <mergeCell ref="F25:F26"/>
    <mergeCell ref="D27:D28"/>
    <mergeCell ref="E27:E28"/>
    <mergeCell ref="F27:F28"/>
    <mergeCell ref="E17:E18"/>
    <mergeCell ref="F17:F18"/>
    <mergeCell ref="E19:E20"/>
    <mergeCell ref="F19:F20"/>
    <mergeCell ref="E21:E22"/>
    <mergeCell ref="F21:F22"/>
    <mergeCell ref="E11:E12"/>
    <mergeCell ref="F11:F12"/>
    <mergeCell ref="E13:E14"/>
    <mergeCell ref="F13:F14"/>
    <mergeCell ref="E15:E16"/>
    <mergeCell ref="F15:F16"/>
    <mergeCell ref="E9:E10"/>
    <mergeCell ref="F9:F10"/>
    <mergeCell ref="D5:D6"/>
    <mergeCell ref="E5:E6"/>
    <mergeCell ref="F5:F6"/>
    <mergeCell ref="E7:E8"/>
    <mergeCell ref="F7:F8"/>
  </mergeCells>
  <pageMargins left="0.7" right="0.7" top="0.75" bottom="0.75" header="0.3" footer="0.3"/>
  <pageSetup scale="52"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29"/>
  <sheetViews>
    <sheetView zoomScale="90" zoomScaleNormal="90" workbookViewId="0">
      <selection activeCell="M30" sqref="M30"/>
    </sheetView>
  </sheetViews>
  <sheetFormatPr defaultRowHeight="15"/>
  <cols>
    <col min="1" max="1" width="16.7109375" customWidth="1"/>
    <col min="3" max="3" width="12.140625" customWidth="1"/>
    <col min="4" max="6" width="10.28515625" customWidth="1"/>
    <col min="7" max="7" width="9.140625" customWidth="1"/>
    <col min="8" max="8" width="12.42578125" customWidth="1"/>
    <col min="9" max="9" width="9.140625" customWidth="1"/>
    <col min="10" max="10" width="11.28515625" customWidth="1"/>
    <col min="11" max="12" width="10.7109375" customWidth="1"/>
    <col min="13" max="13" width="9.28515625" customWidth="1"/>
    <col min="14" max="14" width="10.7109375" customWidth="1"/>
    <col min="15" max="15" width="3.28515625" customWidth="1"/>
    <col min="16" max="16" width="18.7109375" customWidth="1"/>
  </cols>
  <sheetData>
    <row r="1" spans="1:17">
      <c r="A1" s="301">
        <v>9</v>
      </c>
      <c r="P1" s="293" t="s">
        <v>238</v>
      </c>
    </row>
    <row r="2" spans="1:17">
      <c r="A2" t="s">
        <v>204</v>
      </c>
      <c r="P2" s="293"/>
    </row>
    <row r="3" spans="1:17">
      <c r="A3" s="734" t="s">
        <v>205</v>
      </c>
      <c r="P3" s="293"/>
    </row>
    <row r="4" spans="1:17">
      <c r="A4" s="734"/>
      <c r="C4" t="s">
        <v>206</v>
      </c>
      <c r="P4" s="293"/>
    </row>
    <row r="5" spans="1:17">
      <c r="A5" s="734"/>
      <c r="P5" s="293"/>
    </row>
    <row r="6" spans="1:17">
      <c r="A6" s="734"/>
      <c r="P6" s="293"/>
    </row>
    <row r="9" spans="1:17">
      <c r="C9" s="299" t="s">
        <v>207</v>
      </c>
      <c r="D9" s="299" t="s">
        <v>208</v>
      </c>
      <c r="E9" s="299" t="s">
        <v>209</v>
      </c>
      <c r="F9" s="299" t="s">
        <v>210</v>
      </c>
      <c r="G9" s="299" t="s">
        <v>211</v>
      </c>
      <c r="H9" s="299" t="s">
        <v>212</v>
      </c>
      <c r="I9" s="299" t="s">
        <v>213</v>
      </c>
      <c r="J9" s="299" t="s">
        <v>214</v>
      </c>
      <c r="K9" s="299" t="s">
        <v>215</v>
      </c>
      <c r="L9" s="299" t="s">
        <v>216</v>
      </c>
      <c r="M9" s="299" t="s">
        <v>217</v>
      </c>
      <c r="N9" s="299" t="s">
        <v>218</v>
      </c>
      <c r="O9" s="299"/>
      <c r="P9" s="291" t="s">
        <v>236</v>
      </c>
      <c r="Q9" s="294"/>
    </row>
    <row r="10" spans="1:17" ht="90">
      <c r="A10" s="302"/>
      <c r="B10" s="303"/>
      <c r="C10" s="298" t="s">
        <v>219</v>
      </c>
      <c r="D10" s="298" t="s">
        <v>220</v>
      </c>
      <c r="E10" s="298" t="s">
        <v>221</v>
      </c>
      <c r="F10" s="298" t="s">
        <v>222</v>
      </c>
      <c r="G10" s="298" t="s">
        <v>223</v>
      </c>
      <c r="H10" s="298" t="s">
        <v>224</v>
      </c>
      <c r="I10" s="298" t="s">
        <v>225</v>
      </c>
      <c r="J10" s="298" t="s">
        <v>226</v>
      </c>
      <c r="K10" s="298" t="s">
        <v>227</v>
      </c>
      <c r="L10" s="298" t="s">
        <v>228</v>
      </c>
      <c r="M10" s="298" t="s">
        <v>229</v>
      </c>
      <c r="N10" s="298" t="s">
        <v>230</v>
      </c>
      <c r="O10" s="298"/>
      <c r="P10" s="292" t="s">
        <v>237</v>
      </c>
      <c r="Q10" s="294"/>
    </row>
    <row r="11" spans="1:17">
      <c r="A11" s="299" t="s">
        <v>231</v>
      </c>
      <c r="B11" s="300" t="s">
        <v>232</v>
      </c>
      <c r="C11" s="299" t="s">
        <v>233</v>
      </c>
      <c r="D11" s="299" t="s">
        <v>233</v>
      </c>
      <c r="E11" s="299" t="s">
        <v>233</v>
      </c>
      <c r="F11" s="299" t="s">
        <v>233</v>
      </c>
      <c r="G11" s="299" t="s">
        <v>233</v>
      </c>
      <c r="H11" s="299" t="s">
        <v>233</v>
      </c>
      <c r="I11" s="299" t="s">
        <v>233</v>
      </c>
      <c r="J11" s="299" t="s">
        <v>233</v>
      </c>
      <c r="K11" s="299" t="s">
        <v>233</v>
      </c>
      <c r="L11" s="299" t="s">
        <v>233</v>
      </c>
      <c r="M11" s="299" t="s">
        <v>233</v>
      </c>
      <c r="N11" s="299" t="s">
        <v>233</v>
      </c>
      <c r="O11" s="299"/>
      <c r="P11" s="291" t="s">
        <v>233</v>
      </c>
      <c r="Q11" s="294"/>
    </row>
    <row r="12" spans="1:17">
      <c r="A12" s="299"/>
      <c r="B12" s="300">
        <v>0.86</v>
      </c>
      <c r="C12" s="355"/>
      <c r="D12" s="355"/>
      <c r="E12" s="355"/>
      <c r="F12" s="355">
        <v>2163</v>
      </c>
      <c r="G12" s="355"/>
      <c r="H12" s="355"/>
      <c r="I12" s="355"/>
      <c r="J12" s="355"/>
      <c r="K12" s="355">
        <v>415</v>
      </c>
      <c r="L12" s="355">
        <v>267</v>
      </c>
      <c r="M12" s="355"/>
      <c r="N12" s="355">
        <v>1629</v>
      </c>
      <c r="O12" s="355"/>
      <c r="P12" s="356">
        <v>2588</v>
      </c>
      <c r="Q12" s="294"/>
    </row>
    <row r="13" spans="1:17">
      <c r="A13" s="299"/>
      <c r="B13" s="300">
        <v>1.29</v>
      </c>
      <c r="C13" s="355">
        <v>4133</v>
      </c>
      <c r="D13" s="355"/>
      <c r="E13" s="355">
        <v>1963</v>
      </c>
      <c r="F13" s="355">
        <v>1138</v>
      </c>
      <c r="G13" s="355"/>
      <c r="H13" s="355"/>
      <c r="I13" s="355">
        <v>1344</v>
      </c>
      <c r="J13" s="355"/>
      <c r="K13" s="355">
        <v>6145</v>
      </c>
      <c r="L13" s="355"/>
      <c r="M13" s="355"/>
      <c r="N13" s="355"/>
      <c r="O13" s="355"/>
      <c r="P13" s="356">
        <v>13657</v>
      </c>
      <c r="Q13" s="294"/>
    </row>
    <row r="14" spans="1:17">
      <c r="A14" s="299"/>
      <c r="B14" s="300">
        <v>1.147</v>
      </c>
      <c r="C14" s="355"/>
      <c r="D14" s="355"/>
      <c r="E14" s="355"/>
      <c r="F14" s="355">
        <v>1523</v>
      </c>
      <c r="G14" s="355"/>
      <c r="H14" s="355"/>
      <c r="I14" s="355">
        <v>816</v>
      </c>
      <c r="J14" s="355"/>
      <c r="K14" s="355"/>
      <c r="L14" s="355"/>
      <c r="M14" s="355"/>
      <c r="N14" s="355">
        <v>13251</v>
      </c>
      <c r="O14" s="355"/>
      <c r="P14" s="356">
        <v>10486</v>
      </c>
      <c r="Q14" s="294"/>
    </row>
    <row r="15" spans="1:17">
      <c r="A15" s="299"/>
      <c r="B15" s="300">
        <v>1.61</v>
      </c>
      <c r="C15" s="355">
        <v>18</v>
      </c>
      <c r="D15" s="355"/>
      <c r="E15" s="355">
        <v>315</v>
      </c>
      <c r="F15" s="355">
        <v>2472</v>
      </c>
      <c r="G15" s="355"/>
      <c r="H15" s="355"/>
      <c r="I15" s="355">
        <v>586</v>
      </c>
      <c r="J15" s="355"/>
      <c r="K15" s="355">
        <v>5008</v>
      </c>
      <c r="L15" s="355">
        <v>664</v>
      </c>
      <c r="M15" s="355"/>
      <c r="N15" s="355"/>
      <c r="O15" s="355"/>
      <c r="P15" s="356">
        <v>4513</v>
      </c>
      <c r="Q15" s="294"/>
    </row>
    <row r="16" spans="1:17">
      <c r="A16" s="299"/>
      <c r="B16" s="300">
        <v>4</v>
      </c>
      <c r="C16" s="355"/>
      <c r="D16" s="355">
        <v>1052</v>
      </c>
      <c r="E16" s="355"/>
      <c r="F16" s="355">
        <v>5274</v>
      </c>
      <c r="G16" s="355">
        <v>1053</v>
      </c>
      <c r="H16" s="355"/>
      <c r="I16" s="355"/>
      <c r="J16" s="355">
        <v>23853</v>
      </c>
      <c r="K16" s="355">
        <v>9705</v>
      </c>
      <c r="L16" s="355"/>
      <c r="M16" s="355"/>
      <c r="N16" s="355"/>
      <c r="O16" s="355"/>
      <c r="P16" s="356">
        <v>38886</v>
      </c>
      <c r="Q16" s="294"/>
    </row>
    <row r="17" spans="1:17">
      <c r="A17" s="299"/>
      <c r="B17" s="300">
        <v>1.19</v>
      </c>
      <c r="C17" s="355"/>
      <c r="D17" s="355"/>
      <c r="E17" s="355">
        <v>13</v>
      </c>
      <c r="F17" s="355">
        <v>6774</v>
      </c>
      <c r="G17" s="355"/>
      <c r="H17" s="355"/>
      <c r="I17" s="355"/>
      <c r="J17" s="355"/>
      <c r="K17" s="355">
        <v>538</v>
      </c>
      <c r="L17" s="355">
        <v>289</v>
      </c>
      <c r="M17" s="355"/>
      <c r="N17" s="355">
        <v>3708</v>
      </c>
      <c r="O17" s="355"/>
      <c r="P17" s="356">
        <v>11038</v>
      </c>
      <c r="Q17" s="294"/>
    </row>
    <row r="18" spans="1:17">
      <c r="A18" s="299"/>
      <c r="B18" s="300">
        <v>0.82</v>
      </c>
      <c r="C18" s="355"/>
      <c r="D18" s="355"/>
      <c r="E18" s="355"/>
      <c r="F18" s="355">
        <v>2147</v>
      </c>
      <c r="G18" s="355"/>
      <c r="H18" s="355"/>
      <c r="I18" s="355"/>
      <c r="J18" s="355"/>
      <c r="K18" s="355"/>
      <c r="L18" s="355"/>
      <c r="M18" s="355"/>
      <c r="N18" s="355"/>
      <c r="O18" s="355"/>
      <c r="P18" s="356">
        <v>4277</v>
      </c>
      <c r="Q18" s="294"/>
    </row>
    <row r="19" spans="1:17">
      <c r="A19" s="299"/>
      <c r="B19" s="300">
        <v>0.27</v>
      </c>
      <c r="C19" s="355">
        <v>9105</v>
      </c>
      <c r="D19" s="355">
        <v>17968</v>
      </c>
      <c r="E19" s="355"/>
      <c r="F19" s="355">
        <v>442</v>
      </c>
      <c r="G19" s="355">
        <v>6675</v>
      </c>
      <c r="H19" s="355">
        <v>404</v>
      </c>
      <c r="I19" s="355">
        <v>694</v>
      </c>
      <c r="J19" s="355"/>
      <c r="K19" s="355">
        <v>1029</v>
      </c>
      <c r="L19" s="355"/>
      <c r="M19" s="355"/>
      <c r="N19" s="355"/>
      <c r="O19" s="355"/>
      <c r="P19" s="356">
        <v>5536</v>
      </c>
      <c r="Q19" s="294"/>
    </row>
    <row r="20" spans="1:17" ht="15.75" thickBot="1">
      <c r="A20" s="299"/>
      <c r="B20" s="306">
        <v>1.75</v>
      </c>
      <c r="C20" s="355">
        <v>33</v>
      </c>
      <c r="D20" s="355"/>
      <c r="E20" s="355">
        <v>65</v>
      </c>
      <c r="F20" s="355">
        <v>4255</v>
      </c>
      <c r="G20" s="355"/>
      <c r="H20" s="355">
        <v>178</v>
      </c>
      <c r="I20" s="355"/>
      <c r="J20" s="355"/>
      <c r="K20" s="355">
        <v>999</v>
      </c>
      <c r="L20" s="355">
        <v>242</v>
      </c>
      <c r="M20" s="355">
        <v>543</v>
      </c>
      <c r="N20" s="355">
        <v>1968</v>
      </c>
      <c r="O20" s="355"/>
      <c r="P20" s="356">
        <v>4260</v>
      </c>
      <c r="Q20" s="294"/>
    </row>
    <row r="21" spans="1:17" ht="15.75" thickTop="1">
      <c r="A21" s="307" t="s">
        <v>234</v>
      </c>
      <c r="B21" s="305">
        <v>12.936999999999999</v>
      </c>
      <c r="P21" s="294"/>
      <c r="Q21" s="294"/>
    </row>
    <row r="22" spans="1:17">
      <c r="P22" s="294"/>
      <c r="Q22" s="294"/>
    </row>
    <row r="23" spans="1:17">
      <c r="A23" s="305"/>
      <c r="B23" s="305" t="s">
        <v>235</v>
      </c>
      <c r="C23" s="304">
        <f>SUM(C12:C22)</f>
        <v>13289</v>
      </c>
      <c r="D23" s="304">
        <f>SUM(D12:D22)</f>
        <v>19020</v>
      </c>
      <c r="E23" s="304">
        <f t="shared" ref="E23:N23" si="0">SUM(E12:E22)</f>
        <v>2356</v>
      </c>
      <c r="F23" s="304">
        <f t="shared" si="0"/>
        <v>26188</v>
      </c>
      <c r="G23" s="304">
        <f t="shared" si="0"/>
        <v>7728</v>
      </c>
      <c r="H23" s="304">
        <f t="shared" si="0"/>
        <v>582</v>
      </c>
      <c r="I23" s="304">
        <f t="shared" si="0"/>
        <v>3440</v>
      </c>
      <c r="J23" s="304">
        <f t="shared" si="0"/>
        <v>23853</v>
      </c>
      <c r="K23" s="304">
        <f t="shared" si="0"/>
        <v>23839</v>
      </c>
      <c r="L23" s="304">
        <f t="shared" si="0"/>
        <v>1462</v>
      </c>
      <c r="M23" s="304">
        <f t="shared" si="0"/>
        <v>543</v>
      </c>
      <c r="N23" s="304">
        <f t="shared" si="0"/>
        <v>20556</v>
      </c>
      <c r="O23" s="354"/>
      <c r="P23" s="325">
        <f>SUM(P12:P20)</f>
        <v>95241</v>
      </c>
      <c r="Q23" s="294" t="s">
        <v>126</v>
      </c>
    </row>
    <row r="24" spans="1:17">
      <c r="P24" s="326"/>
      <c r="Q24" s="294"/>
    </row>
    <row r="25" spans="1:17">
      <c r="P25" s="326"/>
      <c r="Q25" s="294"/>
    </row>
    <row r="26" spans="1:17">
      <c r="H26" s="297">
        <f>SUM(C23:N23)</f>
        <v>142856</v>
      </c>
      <c r="I26" s="296" t="s">
        <v>126</v>
      </c>
      <c r="P26" s="326"/>
      <c r="Q26" s="294"/>
    </row>
    <row r="27" spans="1:17">
      <c r="H27" s="296">
        <f>B21</f>
        <v>12.936999999999999</v>
      </c>
      <c r="I27" s="296" t="s">
        <v>101</v>
      </c>
    </row>
    <row r="28" spans="1:17">
      <c r="H28" s="297">
        <f>H26/H27</f>
        <v>11042.436422663679</v>
      </c>
      <c r="I28" s="296" t="s">
        <v>239</v>
      </c>
    </row>
    <row r="29" spans="1:17">
      <c r="J29" s="445"/>
    </row>
  </sheetData>
  <mergeCells count="1">
    <mergeCell ref="A3:A6"/>
  </mergeCells>
  <pageMargins left="0.25" right="0.25"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3F480-20FF-4526-8608-E9B91BB8F6C8}">
  <dimension ref="A1:ARS300"/>
  <sheetViews>
    <sheetView topLeftCell="AP1" workbookViewId="0">
      <selection activeCell="BD10" sqref="BD10"/>
    </sheetView>
  </sheetViews>
  <sheetFormatPr defaultRowHeight="15"/>
  <cols>
    <col min="1" max="1" width="40.7109375" customWidth="1"/>
    <col min="2" max="2" width="18.7109375" customWidth="1"/>
    <col min="4" max="4" width="18.7109375" customWidth="1"/>
    <col min="5" max="43" width="18.7109375" style="445" customWidth="1"/>
    <col min="44" max="44" width="18.7109375" customWidth="1"/>
    <col min="45" max="45" width="18.7109375" style="445" customWidth="1"/>
    <col min="46" max="46" width="18.7109375" customWidth="1"/>
    <col min="47" max="47" width="18.7109375" style="445" customWidth="1"/>
    <col min="48" max="48" width="17.42578125" customWidth="1"/>
    <col min="49" max="49" width="16.140625" customWidth="1"/>
    <col min="804" max="843" width="9.140625" style="446"/>
    <col min="1044" max="1163" width="9.140625" style="447"/>
  </cols>
  <sheetData>
    <row r="1" spans="1:47">
      <c r="A1" s="301">
        <v>10</v>
      </c>
      <c r="C1" s="293" t="s">
        <v>238</v>
      </c>
      <c r="E1" s="445">
        <f ca="1">IF(COUNT(E12:E300)=0,"-",AVERAGE(E12:OFFSET(E12,$A$1-1,0)))</f>
        <v>6867.9925965890243</v>
      </c>
      <c r="G1" s="445">
        <f ca="1">IF(COUNT(G12:G300)=0,"-",AVERAGE(G12:OFFSET(G12,$A$1-1,0)))</f>
        <v>3380.9345886512647</v>
      </c>
      <c r="I1" s="445" t="e">
        <f ca="1">IF(COUNT(I12:I300)=0,"-",AVERAGE(I12:OFFSET(I12,$A$1-1,0)))</f>
        <v>#DIV/0!</v>
      </c>
      <c r="K1" s="445" t="e">
        <f ca="1">IF(COUNT(K12:K300)=0,"-",AVERAGE(K12:OFFSET(K12,$A$1-1,0)))</f>
        <v>#DIV/0!</v>
      </c>
      <c r="M1" s="445" t="e">
        <f ca="1">IF(COUNT(M12:M300)=0,"-",AVERAGE(M12:OFFSET(M12,$A$1-1,0)))</f>
        <v>#DIV/0!</v>
      </c>
      <c r="O1" s="445">
        <f ca="1">IF(COUNT(O12:O300)=0,"-",AVERAGE(O12:OFFSET(O12,$A$1-1,0)))</f>
        <v>206.26340964427564</v>
      </c>
      <c r="Q1" s="445">
        <f ca="1">IF(COUNT(Q12:Q300)=0,"-",AVERAGE(Q12:OFFSET(Q12,$A$1-1,0)))</f>
        <v>870.26721133827482</v>
      </c>
      <c r="S1" s="445">
        <f ca="1">IF(COUNT(S12:S300)=0,"-",AVERAGE(S12:OFFSET(S12,$A$1-1,0)))</f>
        <v>623.4699940582293</v>
      </c>
      <c r="U1" s="445">
        <f ca="1">IF(COUNT(U12:U300)=0,"-",AVERAGE(U12:OFFSET(U12,$A$1-1,0)))</f>
        <v>140.56603773584905</v>
      </c>
      <c r="W1" s="445" t="e">
        <f ca="1">IF(COUNT(W12:W300)=0,"-",AVERAGE(W12:OFFSET(W12,$A$1-1,0)))</f>
        <v>#DIV/0!</v>
      </c>
      <c r="Y1" s="445" t="e">
        <f ca="1">IF(COUNT(Y12:Y300)=0,"-",AVERAGE(Y12:OFFSET(Y12,$A$1-1,0)))</f>
        <v>#DIV/0!</v>
      </c>
      <c r="AA1" s="445" t="e">
        <f ca="1">IF(COUNT(AA12:AA300)=0,"-",AVERAGE(AA12:OFFSET(AA12,$A$1-1,0)))</f>
        <v>#DIV/0!</v>
      </c>
      <c r="AC1" s="445" t="e">
        <f ca="1">IF(COUNT(AC12:AC300)=0,"-",AVERAGE(AC12:OFFSET(AC12,$A$1-1,0)))</f>
        <v>#DIV/0!</v>
      </c>
      <c r="AE1" s="445" t="e">
        <f ca="1">IF(COUNT(AE12:AE300)=0,"-",AVERAGE(AE12:OFFSET(AE12,$A$1-1,0)))</f>
        <v>#DIV/0!</v>
      </c>
      <c r="AG1" s="445" t="e">
        <f ca="1">IF(COUNT(AG12:AG300)=0,"-",AVERAGE(AG12:OFFSET(AG12,$A$1-1,0)))</f>
        <v>#DIV/0!</v>
      </c>
      <c r="AI1" s="445" t="e">
        <f ca="1">IF(COUNT(AI12:AI300)=0,"-",AVERAGE(AI12:OFFSET(AI12,$A$1-1,0)))</f>
        <v>#DIV/0!</v>
      </c>
      <c r="AK1" s="445">
        <f ca="1">IF(COUNT(AK12:AK300)=0,"-",AVERAGE(AK12:OFFSET(AK12,$A$1-1,0)))</f>
        <v>1091.6954599739825</v>
      </c>
      <c r="AM1" s="445" t="e">
        <f ca="1">IF(COUNT(AM12:AM300)=0,"-",AVERAGE(AM12:OFFSET(AM12,$A$1-1,0)))</f>
        <v>#DIV/0!</v>
      </c>
      <c r="AO1" s="445">
        <f ca="1">IF(COUNT(AO12:AO300)=0,"-",AVERAGE(AO12:OFFSET(AO12,$A$1-1,0)))</f>
        <v>733.33333333333337</v>
      </c>
      <c r="AQ1" s="445">
        <f ca="1">IF(COUNT(AQ12:AQ300)=0,"-",AVERAGE(AQ12:OFFSET(AQ12,$A$1-1,0)))</f>
        <v>3306.7237282535762</v>
      </c>
    </row>
    <row r="2" spans="1:47">
      <c r="C2" s="293" t="s">
        <v>342</v>
      </c>
      <c r="E2" s="445">
        <f ca="1">IF(COUNT(E12:E300)=0,"-",E1-(2*_xlfn.STDEV.P(E12:OFFSET(E12,$A$1-1,0))))</f>
        <v>-3250.9923911536416</v>
      </c>
      <c r="G2" s="445">
        <f ca="1">IF(COUNT(G12:G300)=0,"-",G1-(2*_xlfn.STDEV.P(G12:OFFSET(G12,$A$1-1,0))))</f>
        <v>-3114.5087271522088</v>
      </c>
      <c r="I2" s="445" t="e">
        <f ca="1">IF(COUNT(I12:I300)=0,"-",I1-(2*_xlfn.STDEV.P(I12:OFFSET(I12,$A$1-1,0))))</f>
        <v>#DIV/0!</v>
      </c>
      <c r="K2" s="445" t="e">
        <f ca="1">IF(COUNT(K12:K300)=0,"-",K1-(2*_xlfn.STDEV.P(K12:OFFSET(K12,$A$1-1,0))))</f>
        <v>#DIV/0!</v>
      </c>
      <c r="M2" s="445" t="e">
        <f ca="1">IF(COUNT(M12:M300)=0,"-",M1-(2*_xlfn.STDEV.P(M12:OFFSET(M12,$A$1-1,0))))</f>
        <v>#DIV/0!</v>
      </c>
      <c r="O2" s="445">
        <f ca="1">IF(COUNT(O12:O300)=0,"-",O1-(2*_xlfn.STDEV.P(O12:OFFSET(O12,$A$1-1,0))))</f>
        <v>-57.502296182430058</v>
      </c>
      <c r="Q2" s="445">
        <f ca="1">IF(COUNT(Q12:Q300)=0,"-",Q1-(2*_xlfn.STDEV.P(Q12:OFFSET(Q12,$A$1-1,0))))</f>
        <v>-659.81800031161401</v>
      </c>
      <c r="S2" s="445">
        <f ca="1">IF(COUNT(S12:S300)=0,"-",S1-(2*_xlfn.STDEV.P(S12:OFFSET(S12,$A$1-1,0))))</f>
        <v>301.78253119429587</v>
      </c>
      <c r="U2" s="445">
        <f ca="1">IF(COUNT(U12:U300)=0,"-",U1-(2*_xlfn.STDEV.P(U12:OFFSET(U12,$A$1-1,0))))</f>
        <v>140.56603773584905</v>
      </c>
      <c r="W2" s="445" t="e">
        <f ca="1">IF(COUNT(W12:W300)=0,"-",W1-(2*_xlfn.STDEV.P(W12:OFFSET(W12,$A$1-1,0))))</f>
        <v>#DIV/0!</v>
      </c>
      <c r="Y2" s="445" t="e">
        <f ca="1">IF(COUNT(Y12:Y300)=0,"-",Y1-(2*_xlfn.STDEV.P(Y12:OFFSET(Y12,$A$1-1,0))))</f>
        <v>#DIV/0!</v>
      </c>
      <c r="AA2" s="445" t="e">
        <f ca="1">IF(COUNT(AA12:AA300)=0,"-",AA1-(2*_xlfn.STDEV.P(AA12:OFFSET(AA12,$A$1-1,0))))</f>
        <v>#DIV/0!</v>
      </c>
      <c r="AC2" s="445" t="e">
        <f ca="1">IF(COUNT(AC12:AC300)=0,"-",AC1-(2*_xlfn.STDEV.P(AC12:OFFSET(AC12,$A$1-1,0))))</f>
        <v>#DIV/0!</v>
      </c>
      <c r="AE2" s="445" t="e">
        <f ca="1">IF(COUNT(AE12:AE300)=0,"-",AE1-(2*_xlfn.STDEV.P(AE12:OFFSET(AE12,$A$1-1,0))))</f>
        <v>#DIV/0!</v>
      </c>
      <c r="AG2" s="445" t="e">
        <f ca="1">IF(COUNT(AG12:AG300)=0,"-",AG1-(2*_xlfn.STDEV.P(AG12:OFFSET(AG12,$A$1-1,0))))</f>
        <v>#DIV/0!</v>
      </c>
      <c r="AI2" s="445" t="e">
        <f ca="1">IF(COUNT(AI12:AI300)=0,"-",AI1-(2*_xlfn.STDEV.P(AI12:OFFSET(AI12,$A$1-1,0))))</f>
        <v>#DIV/0!</v>
      </c>
      <c r="AK2" s="445">
        <f ca="1">IF(COUNT(AK12:AK300)=0,"-",AK1-(2*_xlfn.STDEV.P(AK12:OFFSET(AK12,$A$1-1,0))))</f>
        <v>-916.9230070096487</v>
      </c>
      <c r="AM2" s="445" t="e">
        <f ca="1">IF(COUNT(AM12:AM300)=0,"-",AM1-(2*_xlfn.STDEV.P(AM12:OFFSET(AM12,$A$1-1,0))))</f>
        <v>#DIV/0!</v>
      </c>
      <c r="AO2" s="445">
        <f ca="1">IF(COUNT(AO12:AO300)=0,"-",AO1-(2*_xlfn.STDEV.P(AO12:OFFSET(AO12,$A$1-1,0))))</f>
        <v>733.33333333333337</v>
      </c>
      <c r="AQ2" s="445">
        <f ca="1">IF(COUNT(AQ12:AQ300)=0,"-",AQ1-(2*_xlfn.STDEV.P(AQ12:OFFSET(AQ12,$A$1-1,0))))</f>
        <v>-2988.3054111625343</v>
      </c>
    </row>
    <row r="3" spans="1:47">
      <c r="A3" s="734" t="s">
        <v>205</v>
      </c>
      <c r="C3" s="293" t="s">
        <v>343</v>
      </c>
      <c r="E3" s="445">
        <f ca="1">IF(COUNT(E12:E300)=0,"-",E1+(2*_xlfn.STDEV.P(E12:OFFSET(E12,$A$1-1,0))))</f>
        <v>16986.977584331689</v>
      </c>
      <c r="G3" s="445">
        <f ca="1">IF(COUNT(G12:G300)=0,"-",G1+(2*_xlfn.STDEV.P(G12:OFFSET(G12,$A$1-1,0))))</f>
        <v>9876.3779044547373</v>
      </c>
      <c r="I3" s="445" t="e">
        <f ca="1">IF(COUNT(I12:I300)=0,"-",I1+(2*_xlfn.STDEV.P(I12:OFFSET(I12,$A$1-1,0))))</f>
        <v>#DIV/0!</v>
      </c>
      <c r="K3" s="445" t="e">
        <f ca="1">IF(COUNT(K12:K300)=0,"-",K1+(2*_xlfn.STDEV.P(K12:OFFSET(K12,$A$1-1,0))))</f>
        <v>#DIV/0!</v>
      </c>
      <c r="M3" s="445" t="e">
        <f ca="1">IF(COUNT(M12:M300)=0,"-",M1+(2*_xlfn.STDEV.P(M12:OFFSET(M12,$A$1-1,0))))</f>
        <v>#DIV/0!</v>
      </c>
      <c r="O3" s="445">
        <f ca="1">IF(COUNT(O12:O300)=0,"-",O1+(2*_xlfn.STDEV.P(O12:OFFSET(O12,$A$1-1,0))))</f>
        <v>470.02911547098131</v>
      </c>
      <c r="Q3" s="445">
        <f ca="1">IF(COUNT(Q12:Q300)=0,"-",Q1+(2*_xlfn.STDEV.P(Q12:OFFSET(Q12,$A$1-1,0))))</f>
        <v>2400.3524229881637</v>
      </c>
      <c r="S3" s="445">
        <f ca="1">IF(COUNT(S12:S300)=0,"-",S1+(2*_xlfn.STDEV.P(S12:OFFSET(S12,$A$1-1,0))))</f>
        <v>945.15745692216274</v>
      </c>
      <c r="U3" s="445">
        <f ca="1">IF(COUNT(U12:U300)=0,"-",U1+(2*_xlfn.STDEV.P(U12:OFFSET(U12,$A$1-1,0))))</f>
        <v>140.56603773584905</v>
      </c>
      <c r="W3" s="445" t="e">
        <f ca="1">IF(COUNT(W12:W300)=0,"-",W1+(2*_xlfn.STDEV.P(W12:OFFSET(W12,$A$1-1,0))))</f>
        <v>#DIV/0!</v>
      </c>
      <c r="Y3" s="445" t="e">
        <f ca="1">IF(COUNT(Y12:Y300)=0,"-",Y1+(2*_xlfn.STDEV.P(Y12:OFFSET(Y12,$A$1-1,0))))</f>
        <v>#DIV/0!</v>
      </c>
      <c r="AA3" s="445" t="e">
        <f ca="1">IF(COUNT(AA12:AA300)=0,"-",AA1+(2*_xlfn.STDEV.P(AA12:OFFSET(AA12,$A$1-1,0))))</f>
        <v>#DIV/0!</v>
      </c>
      <c r="AC3" s="445" t="e">
        <f ca="1">IF(COUNT(AC12:AC300)=0,"-",AC1+(2*_xlfn.STDEV.P(AC12:OFFSET(AC12,$A$1-1,0))))</f>
        <v>#DIV/0!</v>
      </c>
      <c r="AE3" s="445" t="e">
        <f ca="1">IF(COUNT(AE12:AE300)=0,"-",AE1+(2*_xlfn.STDEV.P(AE12:OFFSET(AE12,$A$1-1,0))))</f>
        <v>#DIV/0!</v>
      </c>
      <c r="AG3" s="445" t="e">
        <f ca="1">IF(COUNT(AG12:AG300)=0,"-",AG1+(2*_xlfn.STDEV.P(AG12:OFFSET(AG12,$A$1-1,0))))</f>
        <v>#DIV/0!</v>
      </c>
      <c r="AI3" s="445" t="e">
        <f ca="1">IF(COUNT(AI12:AI300)=0,"-",AI1+(2*_xlfn.STDEV.P(AI12:OFFSET(AI12,$A$1-1,0))))</f>
        <v>#DIV/0!</v>
      </c>
      <c r="AK3" s="445">
        <f ca="1">IF(COUNT(AK12:AK300)=0,"-",AK1+(2*_xlfn.STDEV.P(AK12:OFFSET(AK12,$A$1-1,0))))</f>
        <v>3100.3139269576136</v>
      </c>
      <c r="AM3" s="445" t="e">
        <f ca="1">IF(COUNT(AM12:AM300)=0,"-",AM1+(2*_xlfn.STDEV.P(AM12:OFFSET(AM12,$A$1-1,0))))</f>
        <v>#DIV/0!</v>
      </c>
      <c r="AO3" s="445">
        <f ca="1">IF(COUNT(AO12:AO300)=0,"-",AO1+(2*_xlfn.STDEV.P(AO12:OFFSET(AO12,$A$1-1,0))))</f>
        <v>733.33333333333337</v>
      </c>
      <c r="AQ3" s="445">
        <f ca="1">IF(COUNT(AQ12:AQ300)=0,"-",AQ1+(2*_xlfn.STDEV.P(AQ12:OFFSET(AQ12,$A$1-1,0))))</f>
        <v>9601.7528676696857</v>
      </c>
    </row>
    <row r="4" spans="1:47">
      <c r="A4" s="734"/>
      <c r="C4" s="293" t="s">
        <v>344</v>
      </c>
      <c r="E4" s="448">
        <f ca="1">IF(COUNT(E12:E300)=0,"-",AVERAGEIFS(E12:E300, E12:E300, "&gt;="&amp;E2,E12:E300,"&lt;="&amp;E3))</f>
        <v>6867.9925965890243</v>
      </c>
      <c r="G4" s="448">
        <f ca="1">IF(COUNT(G12:G300)=0,"-",AVERAGEIFS(G12:G300, G12:G300, "&gt;="&amp;G2,G12:G300,"&lt;="&amp;G3))</f>
        <v>3380.9345886512647</v>
      </c>
      <c r="I4" s="448" t="e">
        <f ca="1">IF(COUNT(I12:I300)=0,"-",AVERAGEIFS(I12:I300, I12:I300, "&gt;="&amp;I2,I12:I300,"&lt;="&amp;I3))</f>
        <v>#DIV/0!</v>
      </c>
      <c r="K4" s="448" t="e">
        <f ca="1">IF(COUNT(K12:K300)=0,"-",AVERAGEIFS(K12:K300, K12:K300, "&gt;="&amp;K2,K12:K300,"&lt;="&amp;K3))</f>
        <v>#DIV/0!</v>
      </c>
      <c r="M4" s="448" t="e">
        <f ca="1">IF(COUNT(M12:M300)=0,"-",AVERAGEIFS(M12:M300, M12:M300, "&gt;="&amp;M2,M12:M300,"&lt;="&amp;M3))</f>
        <v>#DIV/0!</v>
      </c>
      <c r="O4" s="448">
        <f ca="1">IF(COUNT(O12:O300)=0,"-",AVERAGEIFS(O12:O300, O12:O300, "&gt;="&amp;O2,O12:O300,"&lt;="&amp;O3))</f>
        <v>206.26340964427564</v>
      </c>
      <c r="Q4" s="448">
        <f ca="1">IF(COUNT(Q12:Q300)=0,"-",AVERAGEIFS(Q12:Q300, Q12:Q300, "&gt;="&amp;Q2,Q12:Q300,"&lt;="&amp;Q3))</f>
        <v>870.26721133827482</v>
      </c>
      <c r="S4" s="448">
        <f ca="1">IF(COUNT(S12:S300)=0,"-",AVERAGEIFS(S12:S300, S12:S300, "&gt;="&amp;S2,S12:S300,"&lt;="&amp;S3))</f>
        <v>623.4699940582293</v>
      </c>
      <c r="U4" s="448">
        <f ca="1">IF(COUNT(U12:U300)=0,"-",AVERAGEIFS(U12:U300, U12:U300, "&gt;="&amp;U2,U12:U300,"&lt;="&amp;U3))</f>
        <v>140.56603773584905</v>
      </c>
      <c r="W4" s="448" t="e">
        <f ca="1">IF(COUNT(W12:W300)=0,"-",AVERAGEIFS(W12:W300, W12:W300, "&gt;="&amp;W2,W12:W300,"&lt;="&amp;W3))</f>
        <v>#DIV/0!</v>
      </c>
      <c r="Y4" s="448" t="e">
        <f ca="1">IF(COUNT(Y12:Y300)=0,"-",AVERAGEIFS(Y12:Y300, Y12:Y300, "&gt;="&amp;Y2,Y12:Y300,"&lt;="&amp;Y3))</f>
        <v>#DIV/0!</v>
      </c>
      <c r="AA4" s="448" t="e">
        <f ca="1">IF(COUNT(AA12:AA300)=0,"-",AVERAGEIFS(AA12:AA300, AA12:AA300, "&gt;="&amp;AA2,AA12:AA300,"&lt;="&amp;AA3))</f>
        <v>#DIV/0!</v>
      </c>
      <c r="AC4" s="448" t="e">
        <f ca="1">IF(COUNT(AC12:AC300)=0,"-",AVERAGEIFS(AC12:AC300, AC12:AC300, "&gt;="&amp;AC2,AC12:AC300,"&lt;="&amp;AC3))</f>
        <v>#DIV/0!</v>
      </c>
      <c r="AE4" s="448" t="e">
        <f ca="1">IF(COUNT(AE12:AE300)=0,"-",AVERAGEIFS(AE12:AE300, AE12:AE300, "&gt;="&amp;AE2,AE12:AE300,"&lt;="&amp;AE3))</f>
        <v>#DIV/0!</v>
      </c>
      <c r="AG4" s="448" t="e">
        <f ca="1">IF(COUNT(AG12:AG300)=0,"-",AVERAGEIFS(AG12:AG300, AG12:AG300, "&gt;="&amp;AG2,AG12:AG300,"&lt;="&amp;AG3))</f>
        <v>#DIV/0!</v>
      </c>
      <c r="AI4" s="448" t="e">
        <f ca="1">IF(COUNT(AI12:AI300)=0,"-",AVERAGEIFS(AI12:AI300, AI12:AI300, "&gt;="&amp;AI2,AI12:AI300,"&lt;="&amp;AI3))</f>
        <v>#DIV/0!</v>
      </c>
      <c r="AK4" s="448">
        <f ca="1">IF(COUNT(AK12:AK300)=0,"-",AVERAGEIFS(AK12:AK300, AK12:AK300, "&gt;="&amp;AK2,AK12:AK300,"&lt;="&amp;AK3))</f>
        <v>1091.6954599739825</v>
      </c>
      <c r="AM4" s="448" t="e">
        <f ca="1">IF(COUNT(AM12:AM300)=0,"-",AVERAGEIFS(AM12:AM300, AM12:AM300, "&gt;="&amp;AM2,AM12:AM300,"&lt;="&amp;AM3))</f>
        <v>#DIV/0!</v>
      </c>
      <c r="AO4" s="448">
        <f ca="1">IF(COUNT(AO12:AO300)=0,"-",AVERAGEIFS(AO12:AO300, AO12:AO300, "&gt;="&amp;AO2,AO12:AO300,"&lt;="&amp;AO3))</f>
        <v>733.33333333333337</v>
      </c>
      <c r="AQ4" s="448">
        <f ca="1">IF(COUNT(AQ12:AQ300)=0,"-",AVERAGEIFS(AQ12:AQ300, AQ12:AQ300, "&gt;="&amp;AQ2,AQ12:AQ300,"&lt;="&amp;AQ3))</f>
        <v>3306.7237282535762</v>
      </c>
      <c r="AS4" s="448"/>
      <c r="AU4" s="448"/>
    </row>
    <row r="5" spans="1:47">
      <c r="A5" s="734"/>
      <c r="C5" s="293" t="s">
        <v>345</v>
      </c>
      <c r="E5" s="449">
        <f ca="1">IF(COUNT(E12:E300)=0,"-",SUMIFS(D12:D300,E12:E300,"&gt;="&amp;E2,E12:E300,"&lt;="&amp;E3)/SUMIFS($B12:$B300,E12:E300,"&gt;="&amp;E2,E12:E300,"&lt;="&amp;E3))</f>
        <v>6454.1751527494916</v>
      </c>
      <c r="G5" s="449">
        <f ca="1">IF(COUNT(G12:G300)=0,"-",SUMIFS(F12:F300,G12:G300,"&gt;="&amp;G2,G12:G300,"&lt;="&amp;G3)/SUMIFS($B12:$B300,G12:G300,"&gt;="&amp;G2,G12:G300,"&lt;="&amp;G3))</f>
        <v>3318.7904967602594</v>
      </c>
      <c r="I5" s="449" t="e">
        <f ca="1">IF(COUNT(I12:I300)=0,"-",SUMIFS(H12:H300,I12:I300,"&gt;="&amp;I2,I12:I300,"&lt;="&amp;I3)/SUMIFS($B12:$B300,I12:I300,"&gt;="&amp;I2,I12:I300,"&lt;="&amp;I3))</f>
        <v>#DIV/0!</v>
      </c>
      <c r="K5" s="449" t="e">
        <f ca="1">IF(COUNT(K12:K300)=0,"-",SUMIFS(J12:J300,K12:K300,"&gt;="&amp;K2,K12:K300,"&lt;="&amp;K3)/SUMIFS($B12:$B300,K12:K300,"&gt;="&amp;K2,K12:K300,"&lt;="&amp;K3))</f>
        <v>#DIV/0!</v>
      </c>
      <c r="M5" s="449" t="e">
        <f ca="1">IF(COUNT(M12:M300)=0,"-",SUMIFS(L12:L300,M12:M300,"&gt;="&amp;M2,M12:M300,"&lt;="&amp;M3)/SUMIFS($B12:$B300,M12:M300,"&gt;="&amp;M2,M12:M300,"&lt;="&amp;M3))</f>
        <v>#DIV/0!</v>
      </c>
      <c r="O5" s="449">
        <f ca="1">IF(COUNT(O12:O300)=0,"-",SUMIFS(N12:N300,O12:O300,"&gt;="&amp;O2,O12:O300,"&lt;="&amp;O3)/SUMIFS($B12:$B300,O12:O300,"&gt;="&amp;O2,O12:O300,"&lt;="&amp;O3))</f>
        <v>196.00840336134453</v>
      </c>
      <c r="Q5" s="449">
        <f ca="1">IF(COUNT(Q12:Q300)=0,"-",SUMIFS(P12:P300,Q12:Q300,"&gt;="&amp;Q2,Q12:Q300,"&lt;="&amp;Q3)/SUMIFS($B12:$B300,Q12:Q300,"&gt;="&amp;Q2,Q12:Q300,"&lt;="&amp;Q3))</f>
        <v>817.73421588594715</v>
      </c>
      <c r="S5" s="449">
        <f ca="1">IF(COUNT(S12:S300)=0,"-",SUMIFS(R12:R300,S12:S300,"&gt;="&amp;S2,S12:S300,"&lt;="&amp;S3)/SUMIFS($B12:$B300,S12:S300,"&gt;="&amp;S2,S12:S300,"&lt;="&amp;S3))</f>
        <v>625.87064676616922</v>
      </c>
      <c r="U5" s="449">
        <f ca="1">IF(COUNT(U12:U300)=0,"-",SUMIFS(T12:T300,U12:U300,"&gt;="&amp;U2,U12:U300,"&lt;="&amp;U3)/SUMIFS($B12:$B300,U12:U300,"&gt;="&amp;U2,U12:U300,"&lt;="&amp;U3))</f>
        <v>25</v>
      </c>
      <c r="W5" s="449" t="e">
        <f ca="1">IF(COUNT(W12:W300)=0,"-",SUMIFS(V12:V300,W12:W300,"&gt;="&amp;W2,W12:W300,"&lt;="&amp;W3)/SUMIFS($B12:$B300,W12:W300,"&gt;="&amp;W2,W12:W300,"&lt;="&amp;W3))</f>
        <v>#DIV/0!</v>
      </c>
      <c r="Y5" s="449" t="e">
        <f ca="1">IF(COUNT(Y12:Y300)=0,"-",SUMIFS(X12:X300,Y12:Y300,"&gt;="&amp;Y2,Y12:Y300,"&lt;="&amp;Y3)/SUMIFS($B12:$B300,Y12:Y300,"&gt;="&amp;Y2,Y12:Y300,"&lt;="&amp;Y3))</f>
        <v>#DIV/0!</v>
      </c>
      <c r="AA5" s="449" t="e">
        <f ca="1">IF(COUNT(AA12:AA300)=0,"-",SUMIFS(Z12:Z300,AA12:AA300,"&gt;="&amp;AA2,AA12:AA300,"&lt;="&amp;AA3)/SUMIFS($B12:$B300,AA12:AA300,"&gt;="&amp;AA2,AA12:AA300,"&lt;="&amp;AA3))</f>
        <v>#DIV/0!</v>
      </c>
      <c r="AC5" s="449" t="e">
        <f ca="1">IF(COUNT(AC12:AC300)=0,"-",SUMIFS(AB12:AB300,AC12:AC300,"&gt;="&amp;AC2,AC12:AC300,"&lt;="&amp;AC3)/SUMIFS($B12:$B300,AC12:AC300,"&gt;="&amp;AC2,AC12:AC300,"&lt;="&amp;AC3))</f>
        <v>#DIV/0!</v>
      </c>
      <c r="AE5" s="449" t="e">
        <f ca="1">IF(COUNT(AE12:AE300)=0,"-",SUMIFS(AD12:AD300,AE12:AE300,"&gt;="&amp;AE2,AE12:AE300,"&lt;="&amp;AE3)/SUMIFS($B12:$B300,AE12:AE300,"&gt;="&amp;AE2,AE12:AE300,"&lt;="&amp;AE3))</f>
        <v>#DIV/0!</v>
      </c>
      <c r="AG5" s="449" t="e">
        <f ca="1">IF(COUNT(AG12:AG300)=0,"-",SUMIFS(AF12:AF300,AG12:AG300,"&gt;="&amp;AG2,AG12:AG300,"&lt;="&amp;AG3)/SUMIFS($B12:$B300,AG12:AG300,"&gt;="&amp;AG2,AG12:AG300,"&lt;="&amp;AG3))</f>
        <v>#DIV/0!</v>
      </c>
      <c r="AI5" s="449" t="e">
        <f ca="1">IF(COUNT(AI12:AI300)=0,"-",SUMIFS(AH12:AH300,AI12:AI300,"&gt;="&amp;AI2,AI12:AI300,"&lt;="&amp;AI3)/SUMIFS($B12:$B300,AI12:AI300,"&gt;="&amp;AI2,AI12:AI300,"&lt;="&amp;AI3))</f>
        <v>#DIV/0!</v>
      </c>
      <c r="AK5" s="449">
        <f ca="1">IF(COUNT(AK12:AK300)=0,"-",SUMIFS(AJ12:AJ300,AK12:AK300,"&gt;="&amp;AK2,AK12:AK300,"&lt;="&amp;AK3)/SUMIFS($B12:$B300,AK12:AK300,"&gt;="&amp;AK2,AK12:AK300,"&lt;="&amp;AK3))</f>
        <v>1000.0436363636363</v>
      </c>
      <c r="AM5" s="449" t="e">
        <f ca="1">IF(COUNT(AM12:AM300)=0,"-",SUMIFS(AL12:AL300,AM12:AM300,"&gt;="&amp;AM2,AM12:AM300,"&lt;="&amp;AM3)/SUMIFS($B12:$B300,AM12:AM300,"&gt;="&amp;AM2,AM12:AM300,"&lt;="&amp;AM3))</f>
        <v>#DIV/0!</v>
      </c>
      <c r="AO5" s="449">
        <f ca="1">IF(COUNT(AO12:AO300)=0,"-",SUMIFS(AN12:AN300,AO12:AO300,"&gt;="&amp;AO2,AO12:AO300,"&lt;="&amp;AO3)/SUMIFS($B12:$B300,AO12:AO300,"&gt;="&amp;AO2,AO12:AO300,"&lt;="&amp;AO3))</f>
        <v>122.53164556962025</v>
      </c>
      <c r="AQ5" s="449">
        <f ca="1">IF(COUNT(AQ12:AQ300)=0,"-",SUMIFS(AP12:AP300,AQ12:AQ300,"&gt;="&amp;AQ2,AQ12:AQ300,"&lt;="&amp;AQ3)/SUMIFS($B12:$B300,AQ12:AQ300,"&gt;="&amp;AQ2,AQ12:AQ300,"&lt;="&amp;AQ3))</f>
        <v>3254.8258655804484</v>
      </c>
      <c r="AS5" s="449"/>
      <c r="AU5" s="449"/>
    </row>
    <row r="6" spans="1:47">
      <c r="A6" s="734"/>
      <c r="C6" s="293" t="s">
        <v>346</v>
      </c>
      <c r="E6" s="450">
        <f ca="1">IF(COUNT(E12:E300)=0,"-",SUMIFS(E12:E300, E12:E300, "&gt;="&amp;E2,E12:E300,"&lt;="&amp;E3)/($A$1-COUNTIF(E12:E300,"&lt;"&amp;E$2)-COUNTIF(E12:E300,"&gt;"&amp;E$3)))</f>
        <v>6181.1933369301214</v>
      </c>
      <c r="G6" s="450">
        <f ca="1">IF(COUNT(G12:G300)=0,"-",SUMIFS(G12:G300, G12:G300, "&gt;="&amp;G2,G12:G300,"&lt;="&amp;G3)/($A$1-COUNTIF(G12:G300,"&lt;"&amp;G$2)-COUNTIF(G12:G300,"&gt;"&amp;G$3)))</f>
        <v>1502.6375949561177</v>
      </c>
      <c r="I6" s="450">
        <f ca="1">IF(COUNT(I12:I300)=0,"-",SUMIFS(I12:I300, I12:I300, "&gt;="&amp;I2,I12:I300,"&lt;="&amp;I3)/($A$1-COUNTIF(I12:I300,"&lt;"&amp;I$2)-COUNTIF(I12:I300,"&gt;"&amp;I$3)))</f>
        <v>0</v>
      </c>
      <c r="K6" s="450">
        <f ca="1">IF(COUNT(K12:K300)=0,"-",SUMIFS(K12:K300, K12:K300, "&gt;="&amp;K2,K12:K300,"&lt;="&amp;K3)/($A$1-COUNTIF(K12:K300,"&lt;"&amp;K$2)-COUNTIF(K12:K300,"&gt;"&amp;K$3)))</f>
        <v>0</v>
      </c>
      <c r="M6" s="450">
        <f ca="1">IF(COUNT(M12:M300)=0,"-",SUMIFS(M12:M300, M12:M300, "&gt;="&amp;M2,M12:M300,"&lt;="&amp;M3)/($A$1-COUNTIF(M12:M300,"&lt;"&amp;M$2)-COUNTIF(M12:M300,"&gt;"&amp;M$3)))</f>
        <v>0</v>
      </c>
      <c r="O6" s="450">
        <f ca="1">IF(COUNT(O12:O300)=0,"-",SUMIFS(O12:O300, O12:O300, "&gt;="&amp;O2,O12:O300,"&lt;="&amp;O3)/($A$1-COUNTIF(O12:O300,"&lt;"&amp;O$2)-COUNTIF(O12:O300,"&gt;"&amp;O$3)))</f>
        <v>91.67262650856695</v>
      </c>
      <c r="Q6" s="450">
        <f ca="1">IF(COUNT(Q12:Q300)=0,"-",SUMIFS(Q12:Q300, Q12:Q300, "&gt;="&amp;Q2,Q12:Q300,"&lt;="&amp;Q3)/($A$1-COUNTIF(Q12:Q300,"&lt;"&amp;Q$2)-COUNTIF(Q12:Q300,"&gt;"&amp;Q$3)))</f>
        <v>870.26721133827482</v>
      </c>
      <c r="S6" s="450">
        <f ca="1">IF(COUNT(S12:S300)=0,"-",SUMIFS(S12:S300, S12:S300, "&gt;="&amp;S2,S12:S300,"&lt;="&amp;S3)/($A$1-COUNTIF(S12:S300,"&lt;"&amp;S$2)-COUNTIF(S12:S300,"&gt;"&amp;S$3)))</f>
        <v>138.54888756849539</v>
      </c>
      <c r="U6" s="450">
        <f ca="1">IF(COUNT(U12:U300)=0,"-",SUMIFS(U12:U300, U12:U300, "&gt;="&amp;U2,U12:U300,"&lt;="&amp;U3)/($A$1-COUNTIF(U12:U300,"&lt;"&amp;U$2)-COUNTIF(U12:U300,"&gt;"&amp;U$3)))</f>
        <v>28.113207547169811</v>
      </c>
      <c r="W6" s="450">
        <f ca="1">IF(COUNT(W12:W300)=0,"-",SUMIFS(W12:W300, W12:W300, "&gt;="&amp;W2,W12:W300,"&lt;="&amp;W3)/($A$1-COUNTIF(W12:W300,"&lt;"&amp;W$2)-COUNTIF(W12:W300,"&gt;"&amp;W$3)))</f>
        <v>0</v>
      </c>
      <c r="Y6" s="450">
        <f ca="1">IF(COUNT(Y12:Y300)=0,"-",SUMIFS(Y12:Y300, Y12:Y300, "&gt;="&amp;Y2,Y12:Y300,"&lt;="&amp;Y3)/($A$1-COUNTIF(Y12:Y300,"&lt;"&amp;Y$2)-COUNTIF(Y12:Y300,"&gt;"&amp;Y$3)))</f>
        <v>0</v>
      </c>
      <c r="AA6" s="450">
        <f ca="1">IF(COUNT(AA12:AA300)=0,"-",SUMIFS(AA12:AA300, AA12:AA300, "&gt;="&amp;AA2,AA12:AA300,"&lt;="&amp;AA3)/($A$1-COUNTIF(AA12:AA300,"&lt;"&amp;AA$2)-COUNTIF(AA12:AA300,"&gt;"&amp;AA$3)))</f>
        <v>0</v>
      </c>
      <c r="AC6" s="450">
        <f ca="1">IF(COUNT(AC12:AC300)=0,"-",SUMIFS(AC12:AC300, AC12:AC300, "&gt;="&amp;AC2,AC12:AC300,"&lt;="&amp;AC3)/($A$1-COUNTIF(AC12:AC300,"&lt;"&amp;AC$2)-COUNTIF(AC12:AC300,"&gt;"&amp;AC$3)))</f>
        <v>0</v>
      </c>
      <c r="AE6" s="450">
        <f ca="1">IF(COUNT(AE12:AE300)=0,"-",SUMIFS(AE12:AE300, AE12:AE300, "&gt;="&amp;AE2,AE12:AE300,"&lt;="&amp;AE3)/($A$1-COUNTIF(AE12:AE300,"&lt;"&amp;AE$2)-COUNTIF(AE12:AE300,"&gt;"&amp;AE$3)))</f>
        <v>0</v>
      </c>
      <c r="AG6" s="450">
        <f ca="1">IF(COUNT(AG12:AG300)=0,"-",SUMIFS(AG12:AG300, AG12:AG300, "&gt;="&amp;AG2,AG12:AG300,"&lt;="&amp;AG3)/($A$1-COUNTIF(AG12:AG300,"&lt;"&amp;AG$2)-COUNTIF(AG12:AG300,"&gt;"&amp;AG$3)))</f>
        <v>0</v>
      </c>
      <c r="AI6" s="450">
        <f ca="1">IF(COUNT(AI12:AI300)=0,"-",SUMIFS(AI12:AI300, AI12:AI300, "&gt;="&amp;AI2,AI12:AI300,"&lt;="&amp;AI3)/($A$1-COUNTIF(AI12:AI300,"&lt;"&amp;AI$2)-COUNTIF(AI12:AI300,"&gt;"&amp;AI$3)))</f>
        <v>0</v>
      </c>
      <c r="AK6" s="450">
        <f ca="1">IF(COUNT(AK12:AK300)=0,"-",SUMIFS(AK12:AK300, AK12:AK300, "&gt;="&amp;AK2,AK12:AK300,"&lt;="&amp;AK3)/($A$1-COUNTIF(AK12:AK300,"&lt;"&amp;AK$2)-COUNTIF(AK12:AK300,"&gt;"&amp;AK$3)))</f>
        <v>606.49747776332367</v>
      </c>
      <c r="AM6" s="450">
        <f ca="1">IF(COUNT(AM12:AM300)=0,"-",SUMIFS(AM12:AM300, AM12:AM300, "&gt;="&amp;AM2,AM12:AM300,"&lt;="&amp;AM3)/($A$1-COUNTIF(AM12:AM300,"&lt;"&amp;AM$2)-COUNTIF(AM12:AM300,"&gt;"&amp;AM$3)))</f>
        <v>0</v>
      </c>
      <c r="AO6" s="450">
        <f ca="1">IF(COUNT(AO12:AO300)=0,"-",SUMIFS(AO12:AO300, AO12:AO300, "&gt;="&amp;AO2,AO12:AO300,"&lt;="&amp;AO3)/($A$1-COUNTIF(AO12:AO300,"&lt;"&amp;AO$2)-COUNTIF(AO12:AO300,"&gt;"&amp;AO$3)))</f>
        <v>146.66666666666669</v>
      </c>
      <c r="AQ6" s="450">
        <f ca="1">IF(COUNT(AQ12:AQ300)=0,"-",SUMIFS(AQ12:AQ300, AQ12:AQ300, "&gt;="&amp;AQ2,AQ12:AQ300,"&lt;="&amp;AQ3)/($A$1-COUNTIF(AQ12:AQ300,"&lt;"&amp;AQ$2)-COUNTIF(AQ12:AQ300,"&gt;"&amp;AQ$3)))</f>
        <v>3306.7237282535762</v>
      </c>
      <c r="AS6" s="450"/>
      <c r="AU6" s="450"/>
    </row>
    <row r="9" spans="1:47">
      <c r="D9" t="s">
        <v>236</v>
      </c>
      <c r="E9" s="595"/>
      <c r="F9" s="445" t="s">
        <v>207</v>
      </c>
      <c r="G9" s="595"/>
      <c r="H9" s="445" t="s">
        <v>208</v>
      </c>
      <c r="I9" s="595"/>
      <c r="J9" s="445" t="s">
        <v>347</v>
      </c>
      <c r="K9" s="595"/>
      <c r="L9" s="445" t="s">
        <v>348</v>
      </c>
      <c r="M9" s="595"/>
      <c r="N9" s="445" t="s">
        <v>209</v>
      </c>
      <c r="O9" s="595"/>
      <c r="P9" s="445" t="s">
        <v>210</v>
      </c>
      <c r="Q9" s="595"/>
      <c r="R9" s="445" t="s">
        <v>211</v>
      </c>
      <c r="S9" s="595"/>
      <c r="T9" s="445" t="s">
        <v>212</v>
      </c>
      <c r="U9" s="595"/>
      <c r="V9" s="445" t="s">
        <v>349</v>
      </c>
      <c r="W9" s="595"/>
      <c r="X9" s="445" t="s">
        <v>350</v>
      </c>
      <c r="Y9" s="595"/>
      <c r="Z9" s="445" t="s">
        <v>351</v>
      </c>
      <c r="AA9" s="595"/>
      <c r="AB9" s="445" t="s">
        <v>352</v>
      </c>
      <c r="AC9" s="595"/>
      <c r="AD9" s="445" t="s">
        <v>353</v>
      </c>
      <c r="AE9" s="595"/>
      <c r="AF9" s="445" t="s">
        <v>354</v>
      </c>
      <c r="AG9" s="595"/>
      <c r="AH9" s="445" t="s">
        <v>355</v>
      </c>
      <c r="AI9" s="595"/>
      <c r="AJ9" s="445" t="s">
        <v>213</v>
      </c>
      <c r="AK9" s="595"/>
      <c r="AL9" s="445" t="s">
        <v>246</v>
      </c>
      <c r="AM9" s="595"/>
      <c r="AN9" s="445" t="s">
        <v>214</v>
      </c>
      <c r="AO9" s="595"/>
      <c r="AP9" s="445" t="s">
        <v>356</v>
      </c>
      <c r="AQ9" s="595"/>
      <c r="AR9" t="s">
        <v>215</v>
      </c>
      <c r="AS9" s="595" t="s">
        <v>216</v>
      </c>
      <c r="AT9" t="s">
        <v>217</v>
      </c>
      <c r="AU9" s="595" t="s">
        <v>218</v>
      </c>
    </row>
    <row r="10" spans="1:47" ht="75">
      <c r="A10" s="589"/>
      <c r="B10" s="589"/>
      <c r="D10" s="589" t="s">
        <v>237</v>
      </c>
      <c r="E10" s="596" t="str">
        <f>D10&amp;"
per FTE"</f>
        <v>Total Occupancy
per FTE</v>
      </c>
      <c r="F10" s="597" t="s">
        <v>219</v>
      </c>
      <c r="G10" s="596" t="str">
        <f>F10&amp;"
per FTE"</f>
        <v>Direct Care Consultant 201
per FTE</v>
      </c>
      <c r="H10" s="597" t="s">
        <v>220</v>
      </c>
      <c r="I10" s="596" t="str">
        <f>H10&amp;"
per FTE"</f>
        <v>Temporary Help 202
per FTE</v>
      </c>
      <c r="J10" s="597" t="s">
        <v>357</v>
      </c>
      <c r="K10" s="596" t="str">
        <f>J10&amp;"
per FTE"</f>
        <v>Clients and Caregivers Reimb./Stipends 203
per FTE</v>
      </c>
      <c r="L10" s="597" t="s">
        <v>358</v>
      </c>
      <c r="M10" s="596" t="str">
        <f>L10&amp;"
per FTE"</f>
        <v>Subcontracted Direct Care 206
per FTE</v>
      </c>
      <c r="N10" s="597" t="s">
        <v>221</v>
      </c>
      <c r="O10" s="596" t="str">
        <f>N10&amp;"
per FTE"</f>
        <v>Staff Training 204
per FTE</v>
      </c>
      <c r="P10" s="597" t="s">
        <v>222</v>
      </c>
      <c r="Q10" s="596" t="str">
        <f>P10&amp;"
per FTE"</f>
        <v>Staff Mileage / Travel 205
per FTE</v>
      </c>
      <c r="R10" s="597" t="s">
        <v>223</v>
      </c>
      <c r="S10" s="596" t="str">
        <f>R10&amp;"
per FTE"</f>
        <v>Meals 207
per FTE</v>
      </c>
      <c r="T10" s="597" t="s">
        <v>224</v>
      </c>
      <c r="U10" s="596" t="str">
        <f>T10&amp;"
per FTE"</f>
        <v>Client Transportation 208
per FTE</v>
      </c>
      <c r="V10" s="597" t="s">
        <v>359</v>
      </c>
      <c r="W10" s="596" t="str">
        <f>V10&amp;"
per FTE"</f>
        <v>Vehicle Expenses 208
per FTE</v>
      </c>
      <c r="X10" s="597" t="s">
        <v>360</v>
      </c>
      <c r="Y10" s="596" t="str">
        <f>X10&amp;"
per FTE"</f>
        <v>Vehicle Depreciation 208
per FTE</v>
      </c>
      <c r="Z10" s="597" t="s">
        <v>361</v>
      </c>
      <c r="AA10" s="596" t="str">
        <f>Z10&amp;"
per FTE"</f>
        <v>Incidental Medical /Medicine/Pharmacy 209
per FTE</v>
      </c>
      <c r="AB10" s="597" t="s">
        <v>362</v>
      </c>
      <c r="AC10" s="596" t="str">
        <f>AB10&amp;"
per FTE"</f>
        <v>Client Personal Allowances 211
per FTE</v>
      </c>
      <c r="AD10" s="597" t="s">
        <v>363</v>
      </c>
      <c r="AE10" s="596" t="str">
        <f>AD10&amp;"
per FTE"</f>
        <v>Provision Material Goods/Svs./Benefits 212
per FTE</v>
      </c>
      <c r="AF10" s="597" t="s">
        <v>364</v>
      </c>
      <c r="AG10" s="596" t="str">
        <f>AF10&amp;"
per FTE"</f>
        <v>Direct Client Wages 214
per FTE</v>
      </c>
      <c r="AH10" s="597" t="s">
        <v>365</v>
      </c>
      <c r="AI10" s="596" t="str">
        <f>AH10&amp;"
per FTE"</f>
        <v>Other Commercial Prod. &amp; Svs. 214
per FTE</v>
      </c>
      <c r="AJ10" s="597" t="s">
        <v>225</v>
      </c>
      <c r="AK10" s="596" t="str">
        <f>AJ10&amp;"
per FTE"</f>
        <v>Program Supplies &amp; Materials 215
per FTE</v>
      </c>
      <c r="AL10" s="597" t="s">
        <v>366</v>
      </c>
      <c r="AM10" s="596" t="str">
        <f>AL10&amp;"
per FTE"</f>
        <v>Non Charitable Expenses
per FTE</v>
      </c>
      <c r="AN10" s="597" t="s">
        <v>226</v>
      </c>
      <c r="AO10" s="596" t="str">
        <f>AN10&amp;"
per FTE"</f>
        <v>Other Expense
per FTE</v>
      </c>
      <c r="AP10" s="597" t="s">
        <v>367</v>
      </c>
      <c r="AQ10" s="596" t="str">
        <f>AP10&amp;"
per FTE"</f>
        <v>Total Other Program Expense
per FTE</v>
      </c>
      <c r="AR10" s="589" t="s">
        <v>227</v>
      </c>
      <c r="AS10" s="596" t="s">
        <v>228</v>
      </c>
      <c r="AT10" s="589" t="s">
        <v>229</v>
      </c>
      <c r="AU10" s="596" t="s">
        <v>230</v>
      </c>
    </row>
    <row r="11" spans="1:47">
      <c r="A11" t="s">
        <v>231</v>
      </c>
      <c r="B11" t="s">
        <v>232</v>
      </c>
      <c r="D11" t="s">
        <v>233</v>
      </c>
      <c r="E11" s="595"/>
      <c r="F11" s="445" t="s">
        <v>233</v>
      </c>
      <c r="G11" s="595"/>
      <c r="H11" s="445" t="s">
        <v>233</v>
      </c>
      <c r="I11" s="595"/>
      <c r="J11" s="445" t="s">
        <v>233</v>
      </c>
      <c r="K11" s="595"/>
      <c r="L11" s="445" t="s">
        <v>233</v>
      </c>
      <c r="M11" s="595"/>
      <c r="N11" s="445" t="s">
        <v>233</v>
      </c>
      <c r="O11" s="595"/>
      <c r="P11" s="445" t="s">
        <v>233</v>
      </c>
      <c r="Q11" s="595"/>
      <c r="R11" s="445" t="s">
        <v>233</v>
      </c>
      <c r="S11" s="595"/>
      <c r="T11" s="445" t="s">
        <v>233</v>
      </c>
      <c r="U11" s="595"/>
      <c r="V11" s="445" t="s">
        <v>233</v>
      </c>
      <c r="W11" s="595"/>
      <c r="X11" s="445" t="s">
        <v>233</v>
      </c>
      <c r="Y11" s="595"/>
      <c r="Z11" s="445" t="s">
        <v>233</v>
      </c>
      <c r="AA11" s="595"/>
      <c r="AB11" s="445" t="s">
        <v>233</v>
      </c>
      <c r="AC11" s="595"/>
      <c r="AD11" s="445" t="s">
        <v>233</v>
      </c>
      <c r="AE11" s="595"/>
      <c r="AF11" s="445" t="s">
        <v>233</v>
      </c>
      <c r="AG11" s="595"/>
      <c r="AH11" s="445" t="s">
        <v>233</v>
      </c>
      <c r="AI11" s="595"/>
      <c r="AJ11" s="445" t="s">
        <v>233</v>
      </c>
      <c r="AK11" s="595"/>
      <c r="AL11" s="445" t="s">
        <v>233</v>
      </c>
      <c r="AM11" s="595"/>
      <c r="AN11" s="445" t="s">
        <v>233</v>
      </c>
      <c r="AO11" s="595"/>
      <c r="AP11" s="445" t="s">
        <v>233</v>
      </c>
      <c r="AQ11" s="595"/>
      <c r="AR11" t="s">
        <v>233</v>
      </c>
      <c r="AS11" s="595" t="s">
        <v>233</v>
      </c>
      <c r="AT11" t="s">
        <v>233</v>
      </c>
      <c r="AU11" s="595" t="s">
        <v>233</v>
      </c>
    </row>
    <row r="12" spans="1:47">
      <c r="A12" t="s">
        <v>368</v>
      </c>
      <c r="B12">
        <v>1.04</v>
      </c>
      <c r="E12" s="454" t="str">
        <f t="shared" ref="E12:E75" si="0">IF(OR($B12=0,D12=0),"",D12/$B12)</f>
        <v/>
      </c>
      <c r="G12" s="454" t="str">
        <f t="shared" ref="G12:G22" si="1">IF(OR($B12=0,F12=0),"",F12/$B12)</f>
        <v/>
      </c>
      <c r="I12" s="454" t="str">
        <f t="shared" ref="I12:I22" si="2">IF(OR($B12=0,H12=0),"",H12/$B12)</f>
        <v/>
      </c>
      <c r="K12" s="454" t="str">
        <f t="shared" ref="K12:K22" si="3">IF(OR($B12=0,J12=0),"",J12/$B12)</f>
        <v/>
      </c>
      <c r="M12" s="454" t="str">
        <f t="shared" ref="M12:M22" si="4">IF(OR($B12=0,L12=0),"",L12/$B12)</f>
        <v/>
      </c>
      <c r="O12" s="454" t="str">
        <f t="shared" ref="O12:O22" si="5">IF(OR($B12=0,N12=0),"",N12/$B12)</f>
        <v/>
      </c>
      <c r="Q12" s="454" t="str">
        <f t="shared" ref="Q12:Q22" si="6">IF(OR($B12=0,P12=0),"",P12/$B12)</f>
        <v/>
      </c>
      <c r="S12" s="454" t="str">
        <f t="shared" ref="S12:S22" si="7">IF(OR($B12=0,R12=0),"",R12/$B12)</f>
        <v/>
      </c>
      <c r="U12" s="454" t="str">
        <f t="shared" ref="U12:U22" si="8">IF(OR($B12=0,T12=0),"",T12/$B12)</f>
        <v/>
      </c>
      <c r="W12" s="454" t="str">
        <f t="shared" ref="W12:W22" si="9">IF(OR($B12=0,V12=0),"",V12/$B12)</f>
        <v/>
      </c>
      <c r="Y12" s="454" t="str">
        <f t="shared" ref="Y12:Y22" si="10">IF(OR($B12=0,X12=0),"",X12/$B12)</f>
        <v/>
      </c>
      <c r="AA12" s="454" t="str">
        <f t="shared" ref="AA12:AA22" si="11">IF(OR($B12=0,Z12=0),"",Z12/$B12)</f>
        <v/>
      </c>
      <c r="AC12" s="454" t="str">
        <f t="shared" ref="AC12:AC22" si="12">IF(OR($B12=0,AB12=0),"",AB12/$B12)</f>
        <v/>
      </c>
      <c r="AE12" s="454" t="str">
        <f t="shared" ref="AE12:AE22" si="13">IF(OR($B12=0,AD12=0),"",AD12/$B12)</f>
        <v/>
      </c>
      <c r="AG12" s="454" t="str">
        <f t="shared" ref="AG12:AG22" si="14">IF(OR($B12=0,AF12=0),"",AF12/$B12)</f>
        <v/>
      </c>
      <c r="AI12" s="454" t="str">
        <f t="shared" ref="AI12:AI22" si="15">IF(OR($B12=0,AH12=0),"",AH12/$B12)</f>
        <v/>
      </c>
      <c r="AK12" s="454" t="str">
        <f t="shared" ref="AK12:AK22" si="16">IF(OR($B12=0,AJ12=0),"",AJ12/$B12)</f>
        <v/>
      </c>
      <c r="AM12" s="454" t="str">
        <f t="shared" ref="AM12:AM22" si="17">IF(OR($B12=0,AL12=0),"",AL12/$B12)</f>
        <v/>
      </c>
      <c r="AO12" s="454" t="str">
        <f t="shared" ref="AO12:AO22" si="18">IF(OR($B12=0,AN12=0),"",AN12/$B12)</f>
        <v/>
      </c>
      <c r="AQ12" s="454" t="str">
        <f t="shared" ref="AQ12:AQ22" si="19">IF(OR($B12=0,AP12=0),"",AP12/$B12)</f>
        <v/>
      </c>
      <c r="AS12" s="454"/>
      <c r="AU12" s="454"/>
    </row>
    <row r="13" spans="1:47">
      <c r="A13" t="s">
        <v>369</v>
      </c>
      <c r="B13">
        <v>0.9</v>
      </c>
      <c r="D13" s="594">
        <v>14206</v>
      </c>
      <c r="E13" s="454">
        <f t="shared" si="0"/>
        <v>15784.444444444443</v>
      </c>
      <c r="F13" s="445">
        <v>6102</v>
      </c>
      <c r="G13" s="454">
        <f t="shared" si="1"/>
        <v>6780</v>
      </c>
      <c r="I13" s="454" t="str">
        <f t="shared" si="2"/>
        <v/>
      </c>
      <c r="K13" s="454" t="str">
        <f t="shared" si="3"/>
        <v/>
      </c>
      <c r="M13" s="454" t="str">
        <f t="shared" si="4"/>
        <v/>
      </c>
      <c r="N13" s="445">
        <v>319</v>
      </c>
      <c r="O13" s="454">
        <f t="shared" si="5"/>
        <v>354.44444444444446</v>
      </c>
      <c r="P13" s="445">
        <v>577</v>
      </c>
      <c r="Q13" s="454">
        <f t="shared" si="6"/>
        <v>641.11111111111109</v>
      </c>
      <c r="S13" s="454" t="str">
        <f t="shared" si="7"/>
        <v/>
      </c>
      <c r="U13" s="454" t="str">
        <f t="shared" si="8"/>
        <v/>
      </c>
      <c r="W13" s="454" t="str">
        <f t="shared" si="9"/>
        <v/>
      </c>
      <c r="Y13" s="454" t="str">
        <f t="shared" si="10"/>
        <v/>
      </c>
      <c r="AA13" s="454" t="str">
        <f t="shared" si="11"/>
        <v/>
      </c>
      <c r="AC13" s="454" t="str">
        <f t="shared" si="12"/>
        <v/>
      </c>
      <c r="AE13" s="454" t="str">
        <f t="shared" si="13"/>
        <v/>
      </c>
      <c r="AG13" s="454" t="str">
        <f t="shared" si="14"/>
        <v/>
      </c>
      <c r="AI13" s="454" t="str">
        <f t="shared" si="15"/>
        <v/>
      </c>
      <c r="AJ13" s="445">
        <v>1612</v>
      </c>
      <c r="AK13" s="454">
        <f t="shared" si="16"/>
        <v>1791.1111111111111</v>
      </c>
      <c r="AM13" s="454" t="str">
        <f t="shared" si="17"/>
        <v/>
      </c>
      <c r="AO13" s="454" t="str">
        <f t="shared" si="18"/>
        <v/>
      </c>
      <c r="AP13" s="445">
        <v>8610</v>
      </c>
      <c r="AQ13" s="454">
        <f t="shared" si="19"/>
        <v>9566.6666666666661</v>
      </c>
      <c r="AR13">
        <v>7962</v>
      </c>
      <c r="AS13" s="454"/>
      <c r="AU13" s="454"/>
    </row>
    <row r="14" spans="1:47">
      <c r="A14" t="s">
        <v>371</v>
      </c>
      <c r="B14">
        <v>1.29</v>
      </c>
      <c r="D14" s="594">
        <v>1439</v>
      </c>
      <c r="E14" s="454">
        <f t="shared" si="0"/>
        <v>1115.5038759689921</v>
      </c>
      <c r="F14" s="445">
        <v>248</v>
      </c>
      <c r="G14" s="454">
        <f t="shared" si="1"/>
        <v>192.24806201550388</v>
      </c>
      <c r="I14" s="454" t="str">
        <f t="shared" si="2"/>
        <v/>
      </c>
      <c r="K14" s="454" t="str">
        <f t="shared" si="3"/>
        <v/>
      </c>
      <c r="M14" s="454" t="str">
        <f t="shared" si="4"/>
        <v/>
      </c>
      <c r="N14" s="445">
        <v>405</v>
      </c>
      <c r="O14" s="454">
        <f t="shared" si="5"/>
        <v>313.95348837209303</v>
      </c>
      <c r="P14" s="445">
        <v>388</v>
      </c>
      <c r="Q14" s="454">
        <f t="shared" si="6"/>
        <v>300.77519379844961</v>
      </c>
      <c r="S14" s="454" t="str">
        <f t="shared" si="7"/>
        <v/>
      </c>
      <c r="U14" s="454" t="str">
        <f t="shared" si="8"/>
        <v/>
      </c>
      <c r="W14" s="454" t="str">
        <f t="shared" si="9"/>
        <v/>
      </c>
      <c r="Y14" s="454" t="str">
        <f t="shared" si="10"/>
        <v/>
      </c>
      <c r="AA14" s="454" t="str">
        <f t="shared" si="11"/>
        <v/>
      </c>
      <c r="AC14" s="454" t="str">
        <f t="shared" si="12"/>
        <v/>
      </c>
      <c r="AE14" s="454" t="str">
        <f t="shared" si="13"/>
        <v/>
      </c>
      <c r="AG14" s="454" t="str">
        <f t="shared" si="14"/>
        <v/>
      </c>
      <c r="AI14" s="454" t="str">
        <f t="shared" si="15"/>
        <v/>
      </c>
      <c r="AJ14" s="445">
        <v>285</v>
      </c>
      <c r="AK14" s="454">
        <f t="shared" si="16"/>
        <v>220.93023255813952</v>
      </c>
      <c r="AM14" s="454" t="str">
        <f t="shared" si="17"/>
        <v/>
      </c>
      <c r="AO14" s="454" t="str">
        <f t="shared" si="18"/>
        <v/>
      </c>
      <c r="AP14" s="445">
        <v>1326</v>
      </c>
      <c r="AQ14" s="454">
        <f t="shared" si="19"/>
        <v>1027.9069767441861</v>
      </c>
      <c r="AR14">
        <v>4875</v>
      </c>
      <c r="AS14" s="454">
        <v>442</v>
      </c>
      <c r="AU14" s="454"/>
    </row>
    <row r="15" spans="1:47">
      <c r="A15" t="s">
        <v>372</v>
      </c>
      <c r="B15">
        <v>0.99</v>
      </c>
      <c r="D15" s="594">
        <v>12765</v>
      </c>
      <c r="E15" s="454">
        <f t="shared" si="0"/>
        <v>12893.939393939394</v>
      </c>
      <c r="G15" s="454" t="str">
        <f t="shared" si="1"/>
        <v/>
      </c>
      <c r="I15" s="454" t="str">
        <f t="shared" si="2"/>
        <v/>
      </c>
      <c r="K15" s="454" t="str">
        <f t="shared" si="3"/>
        <v/>
      </c>
      <c r="M15" s="454" t="str">
        <f t="shared" si="4"/>
        <v/>
      </c>
      <c r="O15" s="454" t="str">
        <f t="shared" si="5"/>
        <v/>
      </c>
      <c r="P15" s="445">
        <v>257</v>
      </c>
      <c r="Q15" s="454">
        <f t="shared" si="6"/>
        <v>259.59595959595958</v>
      </c>
      <c r="R15" s="445">
        <v>458</v>
      </c>
      <c r="S15" s="454">
        <f t="shared" si="7"/>
        <v>462.62626262626264</v>
      </c>
      <c r="U15" s="454" t="str">
        <f t="shared" si="8"/>
        <v/>
      </c>
      <c r="W15" s="454" t="str">
        <f t="shared" si="9"/>
        <v/>
      </c>
      <c r="Y15" s="454" t="str">
        <f t="shared" si="10"/>
        <v/>
      </c>
      <c r="AA15" s="454" t="str">
        <f t="shared" si="11"/>
        <v/>
      </c>
      <c r="AC15" s="454" t="str">
        <f t="shared" si="12"/>
        <v/>
      </c>
      <c r="AE15" s="454" t="str">
        <f t="shared" si="13"/>
        <v/>
      </c>
      <c r="AG15" s="454" t="str">
        <f t="shared" si="14"/>
        <v/>
      </c>
      <c r="AI15" s="454" t="str">
        <f t="shared" si="15"/>
        <v/>
      </c>
      <c r="AK15" s="454" t="str">
        <f t="shared" si="16"/>
        <v/>
      </c>
      <c r="AM15" s="454" t="str">
        <f t="shared" si="17"/>
        <v/>
      </c>
      <c r="AN15" s="445">
        <v>726</v>
      </c>
      <c r="AO15" s="454">
        <f t="shared" si="18"/>
        <v>733.33333333333337</v>
      </c>
      <c r="AP15" s="445">
        <v>1441</v>
      </c>
      <c r="AQ15" s="454">
        <f t="shared" si="19"/>
        <v>1455.5555555555557</v>
      </c>
      <c r="AR15">
        <v>5000</v>
      </c>
      <c r="AS15" s="454"/>
      <c r="AU15" s="454"/>
    </row>
    <row r="16" spans="1:47">
      <c r="A16" t="s">
        <v>373</v>
      </c>
      <c r="B16">
        <v>0.89</v>
      </c>
      <c r="D16" s="594">
        <v>8985</v>
      </c>
      <c r="E16" s="454">
        <f t="shared" si="0"/>
        <v>10095.505617977527</v>
      </c>
      <c r="G16" s="454" t="str">
        <f t="shared" si="1"/>
        <v/>
      </c>
      <c r="I16" s="454" t="str">
        <f t="shared" si="2"/>
        <v/>
      </c>
      <c r="K16" s="454" t="str">
        <f t="shared" si="3"/>
        <v/>
      </c>
      <c r="M16" s="454" t="str">
        <f t="shared" si="4"/>
        <v/>
      </c>
      <c r="O16" s="454" t="str">
        <f t="shared" si="5"/>
        <v/>
      </c>
      <c r="P16" s="445">
        <v>1997</v>
      </c>
      <c r="Q16" s="454">
        <f t="shared" si="6"/>
        <v>2243.8202247191011</v>
      </c>
      <c r="S16" s="454" t="str">
        <f t="shared" si="7"/>
        <v/>
      </c>
      <c r="U16" s="454" t="str">
        <f t="shared" si="8"/>
        <v/>
      </c>
      <c r="W16" s="454" t="str">
        <f t="shared" si="9"/>
        <v/>
      </c>
      <c r="Y16" s="454" t="str">
        <f t="shared" si="10"/>
        <v/>
      </c>
      <c r="AA16" s="454" t="str">
        <f t="shared" si="11"/>
        <v/>
      </c>
      <c r="AC16" s="454" t="str">
        <f t="shared" si="12"/>
        <v/>
      </c>
      <c r="AE16" s="454" t="str">
        <f t="shared" si="13"/>
        <v/>
      </c>
      <c r="AG16" s="454" t="str">
        <f t="shared" si="14"/>
        <v/>
      </c>
      <c r="AI16" s="454" t="str">
        <f t="shared" si="15"/>
        <v/>
      </c>
      <c r="AK16" s="454" t="str">
        <f t="shared" si="16"/>
        <v/>
      </c>
      <c r="AM16" s="454" t="str">
        <f t="shared" si="17"/>
        <v/>
      </c>
      <c r="AO16" s="454" t="str">
        <f t="shared" si="18"/>
        <v/>
      </c>
      <c r="AP16" s="445">
        <v>1997</v>
      </c>
      <c r="AQ16" s="454">
        <f t="shared" si="19"/>
        <v>2243.8202247191011</v>
      </c>
      <c r="AS16" s="454">
        <v>216</v>
      </c>
      <c r="AU16" s="454">
        <v>3221</v>
      </c>
    </row>
    <row r="17" spans="1:49">
      <c r="A17" t="s">
        <v>577</v>
      </c>
      <c r="B17">
        <v>1.38</v>
      </c>
      <c r="D17" s="594">
        <v>6370</v>
      </c>
      <c r="E17" s="454">
        <f t="shared" si="0"/>
        <v>4615.9420289855079</v>
      </c>
      <c r="F17" s="445">
        <v>8933</v>
      </c>
      <c r="G17" s="454">
        <f t="shared" si="1"/>
        <v>6473.188405797102</v>
      </c>
      <c r="I17" s="454" t="str">
        <f t="shared" si="2"/>
        <v/>
      </c>
      <c r="K17" s="454" t="str">
        <f t="shared" si="3"/>
        <v/>
      </c>
      <c r="M17" s="454" t="str">
        <f t="shared" si="4"/>
        <v/>
      </c>
      <c r="N17" s="445">
        <v>164</v>
      </c>
      <c r="O17" s="454">
        <f t="shared" si="5"/>
        <v>118.84057971014494</v>
      </c>
      <c r="P17" s="445">
        <v>886</v>
      </c>
      <c r="Q17" s="454">
        <f t="shared" si="6"/>
        <v>642.02898550724638</v>
      </c>
      <c r="S17" s="454" t="str">
        <f t="shared" si="7"/>
        <v/>
      </c>
      <c r="U17" s="454" t="str">
        <f t="shared" si="8"/>
        <v/>
      </c>
      <c r="W17" s="454" t="str">
        <f t="shared" si="9"/>
        <v/>
      </c>
      <c r="Y17" s="454" t="str">
        <f t="shared" si="10"/>
        <v/>
      </c>
      <c r="AA17" s="454" t="str">
        <f t="shared" si="11"/>
        <v/>
      </c>
      <c r="AC17" s="454" t="str">
        <f t="shared" si="12"/>
        <v/>
      </c>
      <c r="AE17" s="454" t="str">
        <f t="shared" si="13"/>
        <v/>
      </c>
      <c r="AG17" s="454" t="str">
        <f t="shared" si="14"/>
        <v/>
      </c>
      <c r="AI17" s="454" t="str">
        <f t="shared" si="15"/>
        <v/>
      </c>
      <c r="AK17" s="454" t="str">
        <f t="shared" si="16"/>
        <v/>
      </c>
      <c r="AM17" s="454" t="str">
        <f t="shared" si="17"/>
        <v/>
      </c>
      <c r="AO17" s="454" t="str">
        <f t="shared" si="18"/>
        <v/>
      </c>
      <c r="AP17" s="445">
        <v>9983</v>
      </c>
      <c r="AQ17" s="454">
        <f t="shared" si="19"/>
        <v>7234.057971014493</v>
      </c>
      <c r="AS17" s="454"/>
      <c r="AU17" s="454">
        <v>7061</v>
      </c>
    </row>
    <row r="18" spans="1:49">
      <c r="A18" t="s">
        <v>374</v>
      </c>
      <c r="B18">
        <v>1.1000000000000001</v>
      </c>
      <c r="D18" s="594">
        <v>7855</v>
      </c>
      <c r="E18" s="454">
        <f t="shared" si="0"/>
        <v>7140.9090909090901</v>
      </c>
      <c r="G18" s="454" t="str">
        <f t="shared" si="1"/>
        <v/>
      </c>
      <c r="I18" s="454" t="str">
        <f t="shared" si="2"/>
        <v/>
      </c>
      <c r="K18" s="454" t="str">
        <f t="shared" si="3"/>
        <v/>
      </c>
      <c r="M18" s="454" t="str">
        <f t="shared" si="4"/>
        <v/>
      </c>
      <c r="O18" s="454" t="str">
        <f t="shared" si="5"/>
        <v/>
      </c>
      <c r="P18" s="445">
        <v>387</v>
      </c>
      <c r="Q18" s="454">
        <f t="shared" si="6"/>
        <v>351.81818181818181</v>
      </c>
      <c r="S18" s="454" t="str">
        <f t="shared" si="7"/>
        <v/>
      </c>
      <c r="U18" s="454" t="str">
        <f t="shared" si="8"/>
        <v/>
      </c>
      <c r="W18" s="454" t="str">
        <f t="shared" si="9"/>
        <v/>
      </c>
      <c r="Y18" s="454" t="str">
        <f t="shared" si="10"/>
        <v/>
      </c>
      <c r="AA18" s="454" t="str">
        <f t="shared" si="11"/>
        <v/>
      </c>
      <c r="AC18" s="454" t="str">
        <f t="shared" si="12"/>
        <v/>
      </c>
      <c r="AE18" s="454" t="str">
        <f t="shared" si="13"/>
        <v/>
      </c>
      <c r="AG18" s="454" t="str">
        <f t="shared" si="14"/>
        <v/>
      </c>
      <c r="AI18" s="454" t="str">
        <f t="shared" si="15"/>
        <v/>
      </c>
      <c r="AJ18" s="445">
        <v>399</v>
      </c>
      <c r="AK18" s="454">
        <f t="shared" si="16"/>
        <v>362.72727272727269</v>
      </c>
      <c r="AM18" s="454" t="str">
        <f t="shared" si="17"/>
        <v/>
      </c>
      <c r="AO18" s="454" t="str">
        <f t="shared" si="18"/>
        <v/>
      </c>
      <c r="AP18" s="445">
        <v>786</v>
      </c>
      <c r="AQ18" s="454">
        <f t="shared" si="19"/>
        <v>714.5454545454545</v>
      </c>
      <c r="AR18">
        <v>1614</v>
      </c>
      <c r="AS18" s="454">
        <v>185</v>
      </c>
      <c r="AU18" s="454"/>
    </row>
    <row r="19" spans="1:49">
      <c r="A19" t="s">
        <v>576</v>
      </c>
      <c r="B19">
        <v>1.02</v>
      </c>
      <c r="D19" s="594">
        <v>9</v>
      </c>
      <c r="E19" s="454">
        <f t="shared" si="0"/>
        <v>8.8235294117647065</v>
      </c>
      <c r="G19" s="454" t="str">
        <f t="shared" si="1"/>
        <v/>
      </c>
      <c r="I19" s="454" t="str">
        <f t="shared" si="2"/>
        <v/>
      </c>
      <c r="K19" s="454" t="str">
        <f t="shared" si="3"/>
        <v/>
      </c>
      <c r="M19" s="454" t="str">
        <f t="shared" si="4"/>
        <v/>
      </c>
      <c r="O19" s="454" t="str">
        <f t="shared" si="5"/>
        <v/>
      </c>
      <c r="P19" s="445">
        <v>2299.15</v>
      </c>
      <c r="Q19" s="454">
        <f t="shared" si="6"/>
        <v>2254.0686274509803</v>
      </c>
      <c r="R19" s="445">
        <v>800</v>
      </c>
      <c r="S19" s="454">
        <f t="shared" si="7"/>
        <v>784.31372549019602</v>
      </c>
      <c r="U19" s="454" t="str">
        <f t="shared" si="8"/>
        <v/>
      </c>
      <c r="W19" s="454" t="str">
        <f t="shared" si="9"/>
        <v/>
      </c>
      <c r="Y19" s="454" t="str">
        <f t="shared" si="10"/>
        <v/>
      </c>
      <c r="AA19" s="454" t="str">
        <f t="shared" si="11"/>
        <v/>
      </c>
      <c r="AC19" s="454" t="str">
        <f t="shared" si="12"/>
        <v/>
      </c>
      <c r="AE19" s="454" t="str">
        <f t="shared" si="13"/>
        <v/>
      </c>
      <c r="AG19" s="454" t="str">
        <f t="shared" si="14"/>
        <v/>
      </c>
      <c r="AI19" s="454" t="str">
        <f t="shared" si="15"/>
        <v/>
      </c>
      <c r="AJ19" s="445">
        <v>2792.24</v>
      </c>
      <c r="AK19" s="454">
        <f t="shared" si="16"/>
        <v>2737.4901960784309</v>
      </c>
      <c r="AM19" s="454" t="str">
        <f t="shared" si="17"/>
        <v/>
      </c>
      <c r="AO19" s="454" t="str">
        <f t="shared" si="18"/>
        <v/>
      </c>
      <c r="AP19" s="445">
        <v>5891.39</v>
      </c>
      <c r="AQ19" s="454">
        <f t="shared" si="19"/>
        <v>5775.8725490196084</v>
      </c>
      <c r="AR19">
        <v>798.96</v>
      </c>
      <c r="AS19" s="454"/>
      <c r="AU19" s="454"/>
    </row>
    <row r="20" spans="1:49">
      <c r="A20" t="s">
        <v>376</v>
      </c>
      <c r="B20">
        <v>1.19</v>
      </c>
      <c r="D20" s="594">
        <v>9014</v>
      </c>
      <c r="E20" s="454">
        <f t="shared" si="0"/>
        <v>7574.7899159663866</v>
      </c>
      <c r="G20" s="454" t="str">
        <f t="shared" si="1"/>
        <v/>
      </c>
      <c r="I20" s="454" t="str">
        <f t="shared" si="2"/>
        <v/>
      </c>
      <c r="K20" s="454" t="str">
        <f t="shared" si="3"/>
        <v/>
      </c>
      <c r="M20" s="454" t="str">
        <f t="shared" si="4"/>
        <v/>
      </c>
      <c r="N20" s="445">
        <v>45</v>
      </c>
      <c r="O20" s="454">
        <f t="shared" si="5"/>
        <v>37.815126050420169</v>
      </c>
      <c r="P20" s="445">
        <v>288</v>
      </c>
      <c r="Q20" s="454">
        <f t="shared" si="6"/>
        <v>242.0168067226891</v>
      </c>
      <c r="S20" s="454" t="str">
        <f t="shared" si="7"/>
        <v/>
      </c>
      <c r="U20" s="454" t="str">
        <f t="shared" si="8"/>
        <v/>
      </c>
      <c r="W20" s="454" t="str">
        <f t="shared" si="9"/>
        <v/>
      </c>
      <c r="Y20" s="454" t="str">
        <f t="shared" si="10"/>
        <v/>
      </c>
      <c r="AA20" s="454" t="str">
        <f t="shared" si="11"/>
        <v/>
      </c>
      <c r="AC20" s="454" t="str">
        <f t="shared" si="12"/>
        <v/>
      </c>
      <c r="AE20" s="454" t="str">
        <f t="shared" si="13"/>
        <v/>
      </c>
      <c r="AG20" s="454" t="str">
        <f t="shared" si="14"/>
        <v/>
      </c>
      <c r="AI20" s="454" t="str">
        <f t="shared" si="15"/>
        <v/>
      </c>
      <c r="AJ20" s="445">
        <v>412</v>
      </c>
      <c r="AK20" s="454">
        <f t="shared" si="16"/>
        <v>346.218487394958</v>
      </c>
      <c r="AM20" s="454" t="str">
        <f t="shared" si="17"/>
        <v/>
      </c>
      <c r="AO20" s="454" t="str">
        <f t="shared" si="18"/>
        <v/>
      </c>
      <c r="AP20" s="445">
        <v>745</v>
      </c>
      <c r="AQ20" s="454">
        <f t="shared" si="19"/>
        <v>626.05042016806726</v>
      </c>
      <c r="AS20" s="454"/>
      <c r="AU20" s="454"/>
    </row>
    <row r="21" spans="1:49">
      <c r="A21" t="s">
        <v>377</v>
      </c>
      <c r="B21">
        <v>1.06</v>
      </c>
      <c r="D21" s="594">
        <v>2737</v>
      </c>
      <c r="E21" s="454">
        <f t="shared" si="0"/>
        <v>2582.0754716981132</v>
      </c>
      <c r="F21" s="445">
        <v>83</v>
      </c>
      <c r="G21" s="454">
        <f t="shared" si="1"/>
        <v>78.301886792452819</v>
      </c>
      <c r="I21" s="454" t="str">
        <f t="shared" si="2"/>
        <v/>
      </c>
      <c r="K21" s="454" t="str">
        <f t="shared" si="3"/>
        <v/>
      </c>
      <c r="M21" s="454" t="str">
        <f t="shared" si="4"/>
        <v/>
      </c>
      <c r="O21" s="454" t="str">
        <f t="shared" si="5"/>
        <v/>
      </c>
      <c r="P21" s="445">
        <v>951</v>
      </c>
      <c r="Q21" s="454">
        <f t="shared" si="6"/>
        <v>897.16981132075466</v>
      </c>
      <c r="S21" s="454" t="str">
        <f t="shared" si="7"/>
        <v/>
      </c>
      <c r="T21" s="445">
        <v>149</v>
      </c>
      <c r="U21" s="454">
        <f t="shared" si="8"/>
        <v>140.56603773584905</v>
      </c>
      <c r="W21" s="454" t="str">
        <f t="shared" si="9"/>
        <v/>
      </c>
      <c r="Y21" s="454" t="str">
        <f t="shared" si="10"/>
        <v/>
      </c>
      <c r="AA21" s="454" t="str">
        <f t="shared" si="11"/>
        <v/>
      </c>
      <c r="AC21" s="454" t="str">
        <f t="shared" si="12"/>
        <v/>
      </c>
      <c r="AE21" s="454" t="str">
        <f t="shared" si="13"/>
        <v/>
      </c>
      <c r="AG21" s="454" t="str">
        <f t="shared" si="14"/>
        <v/>
      </c>
      <c r="AI21" s="454" t="str">
        <f t="shared" si="15"/>
        <v/>
      </c>
      <c r="AK21" s="454" t="str">
        <f t="shared" si="16"/>
        <v/>
      </c>
      <c r="AM21" s="454" t="str">
        <f t="shared" si="17"/>
        <v/>
      </c>
      <c r="AO21" s="454" t="str">
        <f t="shared" si="18"/>
        <v/>
      </c>
      <c r="AP21" s="445">
        <v>1183</v>
      </c>
      <c r="AQ21" s="454">
        <f t="shared" si="19"/>
        <v>1116.0377358490566</v>
      </c>
      <c r="AR21">
        <v>612</v>
      </c>
      <c r="AS21" s="454">
        <v>241</v>
      </c>
      <c r="AU21" s="454">
        <v>1818</v>
      </c>
    </row>
    <row r="22" spans="1:49">
      <c r="E22" s="454" t="str">
        <f t="shared" si="0"/>
        <v/>
      </c>
      <c r="G22" s="454" t="str">
        <f t="shared" si="1"/>
        <v/>
      </c>
      <c r="I22" s="454" t="str">
        <f t="shared" si="2"/>
        <v/>
      </c>
      <c r="K22" s="454" t="str">
        <f t="shared" si="3"/>
        <v/>
      </c>
      <c r="M22" s="454" t="str">
        <f t="shared" si="4"/>
        <v/>
      </c>
      <c r="O22" s="454" t="str">
        <f t="shared" si="5"/>
        <v/>
      </c>
      <c r="Q22" s="454" t="str">
        <f t="shared" si="6"/>
        <v/>
      </c>
      <c r="S22" s="454" t="str">
        <f t="shared" si="7"/>
        <v/>
      </c>
      <c r="U22" s="454" t="str">
        <f t="shared" si="8"/>
        <v/>
      </c>
      <c r="W22" s="454" t="str">
        <f t="shared" si="9"/>
        <v/>
      </c>
      <c r="Y22" s="454" t="str">
        <f t="shared" si="10"/>
        <v/>
      </c>
      <c r="AA22" s="454" t="str">
        <f t="shared" si="11"/>
        <v/>
      </c>
      <c r="AC22" s="454" t="str">
        <f t="shared" si="12"/>
        <v/>
      </c>
      <c r="AE22" s="454" t="str">
        <f t="shared" si="13"/>
        <v/>
      </c>
      <c r="AG22" s="454" t="str">
        <f t="shared" si="14"/>
        <v/>
      </c>
      <c r="AI22" s="454" t="str">
        <f t="shared" si="15"/>
        <v/>
      </c>
      <c r="AK22" s="454" t="str">
        <f t="shared" si="16"/>
        <v/>
      </c>
      <c r="AM22" s="454" t="str">
        <f t="shared" si="17"/>
        <v/>
      </c>
      <c r="AO22" s="454" t="str">
        <f t="shared" si="18"/>
        <v/>
      </c>
      <c r="AQ22" s="454" t="str">
        <f t="shared" si="19"/>
        <v/>
      </c>
      <c r="AS22" s="454"/>
      <c r="AU22" s="454"/>
    </row>
    <row r="23" spans="1:49">
      <c r="B23">
        <f>SUM(B12:B22)</f>
        <v>10.86</v>
      </c>
      <c r="E23" s="454" t="str">
        <f t="shared" si="0"/>
        <v/>
      </c>
      <c r="F23" s="445">
        <f t="shared" ref="F23:AO23" si="20">SUM(F12:F21)</f>
        <v>15366</v>
      </c>
      <c r="G23" s="445">
        <f t="shared" si="20"/>
        <v>13523.738354605059</v>
      </c>
      <c r="H23" s="445">
        <f t="shared" si="20"/>
        <v>0</v>
      </c>
      <c r="I23" s="445">
        <f t="shared" si="20"/>
        <v>0</v>
      </c>
      <c r="J23" s="445">
        <f t="shared" si="20"/>
        <v>0</v>
      </c>
      <c r="K23" s="445">
        <f t="shared" si="20"/>
        <v>0</v>
      </c>
      <c r="L23" s="445">
        <f t="shared" si="20"/>
        <v>0</v>
      </c>
      <c r="M23" s="445">
        <f t="shared" si="20"/>
        <v>0</v>
      </c>
      <c r="N23" s="445">
        <f t="shared" si="20"/>
        <v>933</v>
      </c>
      <c r="O23" s="445">
        <f t="shared" si="20"/>
        <v>825.05363857710256</v>
      </c>
      <c r="P23" s="445">
        <f t="shared" si="20"/>
        <v>8030.15</v>
      </c>
      <c r="Q23" s="445">
        <f t="shared" si="20"/>
        <v>7832.4049020444736</v>
      </c>
      <c r="R23" s="445">
        <f t="shared" si="20"/>
        <v>1258</v>
      </c>
      <c r="S23" s="445">
        <f t="shared" si="20"/>
        <v>1246.9399881164586</v>
      </c>
      <c r="T23" s="445">
        <f t="shared" si="20"/>
        <v>149</v>
      </c>
      <c r="U23" s="445">
        <f t="shared" si="20"/>
        <v>140.56603773584905</v>
      </c>
      <c r="V23" s="445">
        <f t="shared" si="20"/>
        <v>0</v>
      </c>
      <c r="W23" s="445">
        <f t="shared" si="20"/>
        <v>0</v>
      </c>
      <c r="X23" s="445">
        <f t="shared" si="20"/>
        <v>0</v>
      </c>
      <c r="Y23" s="445">
        <f t="shared" si="20"/>
        <v>0</v>
      </c>
      <c r="Z23" s="445">
        <f t="shared" si="20"/>
        <v>0</v>
      </c>
      <c r="AA23" s="445">
        <f t="shared" si="20"/>
        <v>0</v>
      </c>
      <c r="AB23" s="445">
        <f t="shared" si="20"/>
        <v>0</v>
      </c>
      <c r="AC23" s="445">
        <f t="shared" si="20"/>
        <v>0</v>
      </c>
      <c r="AD23" s="445">
        <f t="shared" si="20"/>
        <v>0</v>
      </c>
      <c r="AE23" s="445">
        <f t="shared" si="20"/>
        <v>0</v>
      </c>
      <c r="AF23" s="445">
        <f t="shared" si="20"/>
        <v>0</v>
      </c>
      <c r="AG23" s="445">
        <f t="shared" si="20"/>
        <v>0</v>
      </c>
      <c r="AH23" s="445">
        <f t="shared" si="20"/>
        <v>0</v>
      </c>
      <c r="AI23" s="445">
        <f t="shared" si="20"/>
        <v>0</v>
      </c>
      <c r="AJ23" s="445">
        <f t="shared" si="20"/>
        <v>5500.24</v>
      </c>
      <c r="AK23" s="445">
        <f t="shared" si="20"/>
        <v>5458.4772998699127</v>
      </c>
      <c r="AL23" s="445">
        <f t="shared" si="20"/>
        <v>0</v>
      </c>
      <c r="AM23" s="445">
        <f t="shared" si="20"/>
        <v>0</v>
      </c>
      <c r="AN23" s="445">
        <f t="shared" si="20"/>
        <v>726</v>
      </c>
      <c r="AO23" s="445">
        <f t="shared" si="20"/>
        <v>733.33333333333337</v>
      </c>
      <c r="AP23" s="445">
        <f t="shared" ref="AP23:AU23" si="21">SUM(AP12:AP21)</f>
        <v>31962.39</v>
      </c>
      <c r="AQ23" s="445">
        <f t="shared" si="21"/>
        <v>29760.513554282184</v>
      </c>
      <c r="AR23" s="445">
        <f t="shared" si="21"/>
        <v>20861.96</v>
      </c>
      <c r="AS23" s="445">
        <f t="shared" si="21"/>
        <v>1084</v>
      </c>
      <c r="AT23" s="445">
        <f t="shared" si="21"/>
        <v>0</v>
      </c>
      <c r="AU23" s="445">
        <f t="shared" si="21"/>
        <v>12100</v>
      </c>
    </row>
    <row r="24" spans="1:49" ht="15.75" thickBot="1">
      <c r="E24" s="454" t="str">
        <f t="shared" si="0"/>
        <v/>
      </c>
      <c r="G24" s="454" t="str">
        <f t="shared" ref="G24:G87" si="22">IF(OR($B24=0,F24=0),"",F24/$B24)</f>
        <v/>
      </c>
      <c r="I24" s="454" t="str">
        <f t="shared" ref="I24:I87" si="23">IF(OR($B24=0,H24=0),"",H24/$B24)</f>
        <v/>
      </c>
      <c r="K24" s="454" t="str">
        <f t="shared" ref="K24:K87" si="24">IF(OR($B24=0,J24=0),"",J24/$B24)</f>
        <v/>
      </c>
      <c r="M24" s="454" t="str">
        <f t="shared" ref="M24:M87" si="25">IF(OR($B24=0,L24=0),"",L24/$B24)</f>
        <v/>
      </c>
      <c r="O24" s="454" t="str">
        <f t="shared" ref="O24:O87" si="26">IF(OR($B24=0,N24=0),"",N24/$B24)</f>
        <v/>
      </c>
      <c r="Q24" s="454" t="str">
        <f t="shared" ref="Q24:Q87" si="27">IF(OR($B24=0,P24=0),"",P24/$B24)</f>
        <v/>
      </c>
      <c r="S24" s="454" t="str">
        <f t="shared" ref="S24:S87" si="28">IF(OR($B24=0,R24=0),"",R24/$B24)</f>
        <v/>
      </c>
      <c r="U24" s="454" t="str">
        <f t="shared" ref="U24:U87" si="29">IF(OR($B24=0,T24=0),"",T24/$B24)</f>
        <v/>
      </c>
      <c r="W24" s="454" t="str">
        <f t="shared" ref="W24:W87" si="30">IF(OR($B24=0,V24=0),"",V24/$B24)</f>
        <v/>
      </c>
      <c r="Y24" s="454" t="str">
        <f t="shared" ref="Y24:Y87" si="31">IF(OR($B24=0,X24=0),"",X24/$B24)</f>
        <v/>
      </c>
      <c r="AA24" s="454" t="str">
        <f t="shared" ref="AA24:AA87" si="32">IF(OR($B24=0,Z24=0),"",Z24/$B24)</f>
        <v/>
      </c>
      <c r="AC24" s="454" t="str">
        <f t="shared" ref="AC24:AC87" si="33">IF(OR($B24=0,AB24=0),"",AB24/$B24)</f>
        <v/>
      </c>
      <c r="AE24" s="454" t="str">
        <f t="shared" ref="AE24:AE87" si="34">IF(OR($B24=0,AD24=0),"",AD24/$B24)</f>
        <v/>
      </c>
      <c r="AG24" s="454" t="str">
        <f t="shared" ref="AG24:AG87" si="35">IF(OR($B24=0,AF24=0),"",AF24/$B24)</f>
        <v/>
      </c>
      <c r="AI24" s="454" t="str">
        <f t="shared" ref="AI24:AI87" si="36">IF(OR($B24=0,AH24=0),"",AH24/$B24)</f>
        <v/>
      </c>
      <c r="AK24" s="454" t="str">
        <f t="shared" ref="AK24:AK87" si="37">IF(OR($B24=0,AJ24=0),"",AJ24/$B24)</f>
        <v/>
      </c>
      <c r="AM24" s="454" t="str">
        <f t="shared" ref="AM24:AM87" si="38">IF(OR($B24=0,AL24=0),"",AL24/$B24)</f>
        <v/>
      </c>
      <c r="AO24" s="454" t="str">
        <f t="shared" ref="AO24:AO87" si="39">IF(OR($B24=0,AN24=0),"",AN24/$B24)</f>
        <v/>
      </c>
      <c r="AQ24" s="454" t="str">
        <f t="shared" ref="AQ24:AQ87" si="40">IF(OR($B24=0,AP24=0),"",AP24/$B24)</f>
        <v/>
      </c>
      <c r="AS24" s="454"/>
      <c r="AU24" s="454"/>
    </row>
    <row r="25" spans="1:49">
      <c r="E25" s="454" t="str">
        <f t="shared" si="0"/>
        <v/>
      </c>
      <c r="G25" s="454" t="str">
        <f t="shared" si="22"/>
        <v/>
      </c>
      <c r="I25" s="454" t="str">
        <f t="shared" si="23"/>
        <v/>
      </c>
      <c r="K25" s="454" t="str">
        <f t="shared" si="24"/>
        <v/>
      </c>
      <c r="M25" s="454" t="str">
        <f t="shared" si="25"/>
        <v/>
      </c>
      <c r="O25" s="454" t="str">
        <f t="shared" si="26"/>
        <v/>
      </c>
      <c r="Q25" s="454" t="str">
        <f t="shared" si="27"/>
        <v/>
      </c>
      <c r="S25" s="454" t="str">
        <f t="shared" si="28"/>
        <v/>
      </c>
      <c r="U25" s="454" t="str">
        <f t="shared" si="29"/>
        <v/>
      </c>
      <c r="W25" s="454" t="str">
        <f t="shared" si="30"/>
        <v/>
      </c>
      <c r="Y25" s="454" t="str">
        <f t="shared" si="31"/>
        <v/>
      </c>
      <c r="AA25" s="454" t="str">
        <f t="shared" si="32"/>
        <v/>
      </c>
      <c r="AC25" s="454" t="str">
        <f t="shared" si="33"/>
        <v/>
      </c>
      <c r="AE25" s="454" t="str">
        <f t="shared" si="34"/>
        <v/>
      </c>
      <c r="AG25" s="454" t="str">
        <f t="shared" si="35"/>
        <v/>
      </c>
      <c r="AI25" s="454" t="str">
        <f t="shared" si="36"/>
        <v/>
      </c>
      <c r="AK25" s="454" t="str">
        <f t="shared" si="37"/>
        <v/>
      </c>
      <c r="AM25" s="454" t="str">
        <f t="shared" si="38"/>
        <v/>
      </c>
      <c r="AO25" s="454" t="str">
        <f t="shared" si="39"/>
        <v/>
      </c>
      <c r="AQ25" s="454" t="str">
        <f t="shared" si="40"/>
        <v/>
      </c>
      <c r="AS25" s="454"/>
      <c r="AU25" s="454"/>
      <c r="AV25" s="513">
        <f>F23+H23+N23+P23+R23+T23+AJ23+AN23+AR23+AS23+AT23+AU23</f>
        <v>66008.350000000006</v>
      </c>
      <c r="AW25" s="514" t="s">
        <v>126</v>
      </c>
    </row>
    <row r="26" spans="1:49">
      <c r="E26" s="454" t="str">
        <f t="shared" si="0"/>
        <v/>
      </c>
      <c r="G26" s="454" t="str">
        <f t="shared" si="22"/>
        <v/>
      </c>
      <c r="I26" s="454" t="str">
        <f t="shared" si="23"/>
        <v/>
      </c>
      <c r="K26" s="454" t="str">
        <f t="shared" si="24"/>
        <v/>
      </c>
      <c r="M26" s="454" t="str">
        <f t="shared" si="25"/>
        <v/>
      </c>
      <c r="O26" s="454" t="str">
        <f t="shared" si="26"/>
        <v/>
      </c>
      <c r="Q26" s="454" t="str">
        <f t="shared" si="27"/>
        <v/>
      </c>
      <c r="S26" s="454" t="str">
        <f t="shared" si="28"/>
        <v/>
      </c>
      <c r="U26" s="454" t="str">
        <f t="shared" si="29"/>
        <v/>
      </c>
      <c r="W26" s="454" t="str">
        <f t="shared" si="30"/>
        <v/>
      </c>
      <c r="Y26" s="454" t="str">
        <f t="shared" si="31"/>
        <v/>
      </c>
      <c r="AA26" s="454" t="str">
        <f t="shared" si="32"/>
        <v/>
      </c>
      <c r="AC26" s="454" t="str">
        <f t="shared" si="33"/>
        <v/>
      </c>
      <c r="AE26" s="454" t="str">
        <f t="shared" si="34"/>
        <v/>
      </c>
      <c r="AG26" s="454" t="str">
        <f t="shared" si="35"/>
        <v/>
      </c>
      <c r="AI26" s="454" t="str">
        <f t="shared" si="36"/>
        <v/>
      </c>
      <c r="AK26" s="454" t="str">
        <f t="shared" si="37"/>
        <v/>
      </c>
      <c r="AM26" s="454" t="str">
        <f t="shared" si="38"/>
        <v/>
      </c>
      <c r="AO26" s="454" t="str">
        <f t="shared" si="39"/>
        <v/>
      </c>
      <c r="AQ26" s="454" t="str">
        <f t="shared" si="40"/>
        <v/>
      </c>
      <c r="AS26" s="454"/>
      <c r="AU26" s="454"/>
      <c r="AV26" s="66">
        <f>B23</f>
        <v>10.86</v>
      </c>
      <c r="AW26" s="515" t="s">
        <v>101</v>
      </c>
    </row>
    <row r="27" spans="1:49" ht="15.75" thickBot="1">
      <c r="E27" s="454" t="str">
        <f t="shared" si="0"/>
        <v/>
      </c>
      <c r="G27" s="454" t="str">
        <f t="shared" si="22"/>
        <v/>
      </c>
      <c r="I27" s="454" t="str">
        <f t="shared" si="23"/>
        <v/>
      </c>
      <c r="K27" s="454" t="str">
        <f t="shared" si="24"/>
        <v/>
      </c>
      <c r="M27" s="454" t="str">
        <f t="shared" si="25"/>
        <v/>
      </c>
      <c r="O27" s="454" t="str">
        <f t="shared" si="26"/>
        <v/>
      </c>
      <c r="Q27" s="454" t="str">
        <f t="shared" si="27"/>
        <v/>
      </c>
      <c r="S27" s="454" t="str">
        <f t="shared" si="28"/>
        <v/>
      </c>
      <c r="U27" s="454" t="str">
        <f t="shared" si="29"/>
        <v/>
      </c>
      <c r="W27" s="454" t="str">
        <f t="shared" si="30"/>
        <v/>
      </c>
      <c r="Y27" s="454" t="str">
        <f t="shared" si="31"/>
        <v/>
      </c>
      <c r="AA27" s="454" t="str">
        <f t="shared" si="32"/>
        <v/>
      </c>
      <c r="AC27" s="454" t="str">
        <f t="shared" si="33"/>
        <v/>
      </c>
      <c r="AE27" s="454" t="str">
        <f t="shared" si="34"/>
        <v/>
      </c>
      <c r="AG27" s="454" t="str">
        <f t="shared" si="35"/>
        <v/>
      </c>
      <c r="AI27" s="454" t="str">
        <f t="shared" si="36"/>
        <v/>
      </c>
      <c r="AK27" s="454" t="str">
        <f t="shared" si="37"/>
        <v/>
      </c>
      <c r="AM27" s="454" t="str">
        <f t="shared" si="38"/>
        <v/>
      </c>
      <c r="AO27" s="454" t="str">
        <f t="shared" si="39"/>
        <v/>
      </c>
      <c r="AQ27" s="454" t="str">
        <f t="shared" si="40"/>
        <v/>
      </c>
      <c r="AS27" s="454"/>
      <c r="AU27" s="454"/>
      <c r="AV27" s="516">
        <f>AV25/AV26</f>
        <v>6078.1169429097617</v>
      </c>
      <c r="AW27" s="517" t="s">
        <v>239</v>
      </c>
    </row>
    <row r="28" spans="1:49">
      <c r="E28" s="454" t="str">
        <f t="shared" si="0"/>
        <v/>
      </c>
      <c r="G28" s="454" t="str">
        <f t="shared" si="22"/>
        <v/>
      </c>
      <c r="I28" s="454" t="str">
        <f t="shared" si="23"/>
        <v/>
      </c>
      <c r="K28" s="454" t="str">
        <f t="shared" si="24"/>
        <v/>
      </c>
      <c r="M28" s="454" t="str">
        <f t="shared" si="25"/>
        <v/>
      </c>
      <c r="O28" s="454" t="str">
        <f t="shared" si="26"/>
        <v/>
      </c>
      <c r="Q28" s="454" t="str">
        <f t="shared" si="27"/>
        <v/>
      </c>
      <c r="S28" s="454" t="str">
        <f t="shared" si="28"/>
        <v/>
      </c>
      <c r="U28" s="454" t="str">
        <f t="shared" si="29"/>
        <v/>
      </c>
      <c r="W28" s="454" t="str">
        <f t="shared" si="30"/>
        <v/>
      </c>
      <c r="Y28" s="454" t="str">
        <f t="shared" si="31"/>
        <v/>
      </c>
      <c r="AA28" s="454" t="str">
        <f t="shared" si="32"/>
        <v/>
      </c>
      <c r="AC28" s="454" t="str">
        <f t="shared" si="33"/>
        <v/>
      </c>
      <c r="AE28" s="454" t="str">
        <f t="shared" si="34"/>
        <v/>
      </c>
      <c r="AG28" s="454" t="str">
        <f t="shared" si="35"/>
        <v/>
      </c>
      <c r="AI28" s="454" t="str">
        <f t="shared" si="36"/>
        <v/>
      </c>
      <c r="AK28" s="454" t="str">
        <f t="shared" si="37"/>
        <v/>
      </c>
      <c r="AM28" s="454" t="str">
        <f t="shared" si="38"/>
        <v/>
      </c>
      <c r="AO28" s="454" t="str">
        <f t="shared" si="39"/>
        <v/>
      </c>
      <c r="AQ28" s="454" t="str">
        <f t="shared" si="40"/>
        <v/>
      </c>
      <c r="AS28" s="454"/>
      <c r="AU28" s="454"/>
    </row>
    <row r="29" spans="1:49">
      <c r="E29" s="454" t="str">
        <f t="shared" si="0"/>
        <v/>
      </c>
      <c r="G29" s="454" t="str">
        <f t="shared" si="22"/>
        <v/>
      </c>
      <c r="I29" s="454" t="str">
        <f t="shared" si="23"/>
        <v/>
      </c>
      <c r="K29" s="454" t="str">
        <f t="shared" si="24"/>
        <v/>
      </c>
      <c r="M29" s="454" t="str">
        <f t="shared" si="25"/>
        <v/>
      </c>
      <c r="O29" s="454" t="str">
        <f t="shared" si="26"/>
        <v/>
      </c>
      <c r="Q29" s="454" t="str">
        <f t="shared" si="27"/>
        <v/>
      </c>
      <c r="S29" s="454" t="str">
        <f t="shared" si="28"/>
        <v/>
      </c>
      <c r="U29" s="454" t="str">
        <f t="shared" si="29"/>
        <v/>
      </c>
      <c r="W29" s="454" t="str">
        <f t="shared" si="30"/>
        <v/>
      </c>
      <c r="Y29" s="454" t="str">
        <f t="shared" si="31"/>
        <v/>
      </c>
      <c r="AA29" s="454" t="str">
        <f t="shared" si="32"/>
        <v/>
      </c>
      <c r="AC29" s="454" t="str">
        <f t="shared" si="33"/>
        <v/>
      </c>
      <c r="AE29" s="454" t="str">
        <f t="shared" si="34"/>
        <v/>
      </c>
      <c r="AG29" s="454" t="str">
        <f t="shared" si="35"/>
        <v/>
      </c>
      <c r="AI29" s="454" t="str">
        <f t="shared" si="36"/>
        <v/>
      </c>
      <c r="AK29" s="454" t="str">
        <f t="shared" si="37"/>
        <v/>
      </c>
      <c r="AM29" s="454" t="str">
        <f t="shared" si="38"/>
        <v/>
      </c>
      <c r="AO29" s="454" t="str">
        <f t="shared" si="39"/>
        <v/>
      </c>
      <c r="AQ29" s="454" t="str">
        <f t="shared" si="40"/>
        <v/>
      </c>
      <c r="AS29" s="454"/>
      <c r="AU29" s="454"/>
    </row>
    <row r="30" spans="1:49">
      <c r="E30" s="454" t="str">
        <f t="shared" si="0"/>
        <v/>
      </c>
      <c r="G30" s="454" t="str">
        <f t="shared" si="22"/>
        <v/>
      </c>
      <c r="I30" s="454" t="str">
        <f t="shared" si="23"/>
        <v/>
      </c>
      <c r="K30" s="454" t="str">
        <f t="shared" si="24"/>
        <v/>
      </c>
      <c r="M30" s="454" t="str">
        <f t="shared" si="25"/>
        <v/>
      </c>
      <c r="O30" s="454" t="str">
        <f t="shared" si="26"/>
        <v/>
      </c>
      <c r="Q30" s="454" t="str">
        <f t="shared" si="27"/>
        <v/>
      </c>
      <c r="S30" s="454" t="str">
        <f t="shared" si="28"/>
        <v/>
      </c>
      <c r="U30" s="454" t="str">
        <f t="shared" si="29"/>
        <v/>
      </c>
      <c r="W30" s="454" t="str">
        <f t="shared" si="30"/>
        <v/>
      </c>
      <c r="Y30" s="454" t="str">
        <f t="shared" si="31"/>
        <v/>
      </c>
      <c r="AA30" s="454" t="str">
        <f t="shared" si="32"/>
        <v/>
      </c>
      <c r="AC30" s="454" t="str">
        <f t="shared" si="33"/>
        <v/>
      </c>
      <c r="AE30" s="454" t="str">
        <f t="shared" si="34"/>
        <v/>
      </c>
      <c r="AG30" s="454" t="str">
        <f t="shared" si="35"/>
        <v/>
      </c>
      <c r="AI30" s="454" t="str">
        <f t="shared" si="36"/>
        <v/>
      </c>
      <c r="AK30" s="454" t="str">
        <f t="shared" si="37"/>
        <v/>
      </c>
      <c r="AM30" s="454" t="str">
        <f t="shared" si="38"/>
        <v/>
      </c>
      <c r="AO30" s="454" t="str">
        <f t="shared" si="39"/>
        <v/>
      </c>
      <c r="AQ30" s="454" t="str">
        <f t="shared" si="40"/>
        <v/>
      </c>
      <c r="AS30" s="454"/>
      <c r="AU30" s="454"/>
    </row>
    <row r="31" spans="1:49">
      <c r="E31" s="454" t="str">
        <f t="shared" si="0"/>
        <v/>
      </c>
      <c r="G31" s="454" t="str">
        <f t="shared" si="22"/>
        <v/>
      </c>
      <c r="I31" s="454" t="str">
        <f t="shared" si="23"/>
        <v/>
      </c>
      <c r="K31" s="454" t="str">
        <f t="shared" si="24"/>
        <v/>
      </c>
      <c r="M31" s="454" t="str">
        <f t="shared" si="25"/>
        <v/>
      </c>
      <c r="O31" s="454" t="str">
        <f t="shared" si="26"/>
        <v/>
      </c>
      <c r="Q31" s="454" t="str">
        <f t="shared" si="27"/>
        <v/>
      </c>
      <c r="S31" s="454" t="str">
        <f t="shared" si="28"/>
        <v/>
      </c>
      <c r="U31" s="454" t="str">
        <f t="shared" si="29"/>
        <v/>
      </c>
      <c r="W31" s="454" t="str">
        <f t="shared" si="30"/>
        <v/>
      </c>
      <c r="Y31" s="454" t="str">
        <f t="shared" si="31"/>
        <v/>
      </c>
      <c r="AA31" s="454" t="str">
        <f t="shared" si="32"/>
        <v/>
      </c>
      <c r="AC31" s="454" t="str">
        <f t="shared" si="33"/>
        <v/>
      </c>
      <c r="AE31" s="454" t="str">
        <f t="shared" si="34"/>
        <v/>
      </c>
      <c r="AG31" s="454" t="str">
        <f t="shared" si="35"/>
        <v/>
      </c>
      <c r="AI31" s="454" t="str">
        <f t="shared" si="36"/>
        <v/>
      </c>
      <c r="AK31" s="454" t="str">
        <f t="shared" si="37"/>
        <v/>
      </c>
      <c r="AM31" s="454" t="str">
        <f t="shared" si="38"/>
        <v/>
      </c>
      <c r="AO31" s="454" t="str">
        <f t="shared" si="39"/>
        <v/>
      </c>
      <c r="AQ31" s="454" t="str">
        <f t="shared" si="40"/>
        <v/>
      </c>
      <c r="AS31" s="454"/>
      <c r="AU31" s="454"/>
    </row>
    <row r="32" spans="1:49">
      <c r="E32" s="454" t="str">
        <f t="shared" si="0"/>
        <v/>
      </c>
      <c r="G32" s="454" t="str">
        <f t="shared" si="22"/>
        <v/>
      </c>
      <c r="I32" s="454" t="str">
        <f t="shared" si="23"/>
        <v/>
      </c>
      <c r="K32" s="454" t="str">
        <f t="shared" si="24"/>
        <v/>
      </c>
      <c r="M32" s="454" t="str">
        <f t="shared" si="25"/>
        <v/>
      </c>
      <c r="O32" s="454" t="str">
        <f t="shared" si="26"/>
        <v/>
      </c>
      <c r="Q32" s="454" t="str">
        <f t="shared" si="27"/>
        <v/>
      </c>
      <c r="S32" s="454" t="str">
        <f t="shared" si="28"/>
        <v/>
      </c>
      <c r="U32" s="454" t="str">
        <f t="shared" si="29"/>
        <v/>
      </c>
      <c r="W32" s="454" t="str">
        <f t="shared" si="30"/>
        <v/>
      </c>
      <c r="Y32" s="454" t="str">
        <f t="shared" si="31"/>
        <v/>
      </c>
      <c r="AA32" s="454" t="str">
        <f t="shared" si="32"/>
        <v/>
      </c>
      <c r="AC32" s="454" t="str">
        <f t="shared" si="33"/>
        <v/>
      </c>
      <c r="AE32" s="454" t="str">
        <f t="shared" si="34"/>
        <v/>
      </c>
      <c r="AG32" s="454" t="str">
        <f t="shared" si="35"/>
        <v/>
      </c>
      <c r="AI32" s="454" t="str">
        <f t="shared" si="36"/>
        <v/>
      </c>
      <c r="AK32" s="454" t="str">
        <f t="shared" si="37"/>
        <v/>
      </c>
      <c r="AM32" s="454" t="str">
        <f t="shared" si="38"/>
        <v/>
      </c>
      <c r="AO32" s="454" t="str">
        <f t="shared" si="39"/>
        <v/>
      </c>
      <c r="AQ32" s="454" t="str">
        <f t="shared" si="40"/>
        <v/>
      </c>
      <c r="AS32" s="454"/>
      <c r="AU32" s="454"/>
    </row>
    <row r="33" spans="5:47">
      <c r="E33" s="454" t="str">
        <f t="shared" si="0"/>
        <v/>
      </c>
      <c r="G33" s="454" t="str">
        <f t="shared" si="22"/>
        <v/>
      </c>
      <c r="I33" s="454" t="str">
        <f t="shared" si="23"/>
        <v/>
      </c>
      <c r="K33" s="454" t="str">
        <f t="shared" si="24"/>
        <v/>
      </c>
      <c r="M33" s="454" t="str">
        <f t="shared" si="25"/>
        <v/>
      </c>
      <c r="O33" s="454" t="str">
        <f t="shared" si="26"/>
        <v/>
      </c>
      <c r="Q33" s="454" t="str">
        <f t="shared" si="27"/>
        <v/>
      </c>
      <c r="S33" s="454" t="str">
        <f t="shared" si="28"/>
        <v/>
      </c>
      <c r="U33" s="454" t="str">
        <f t="shared" si="29"/>
        <v/>
      </c>
      <c r="W33" s="454" t="str">
        <f t="shared" si="30"/>
        <v/>
      </c>
      <c r="Y33" s="454" t="str">
        <f t="shared" si="31"/>
        <v/>
      </c>
      <c r="AA33" s="454" t="str">
        <f t="shared" si="32"/>
        <v/>
      </c>
      <c r="AC33" s="454" t="str">
        <f t="shared" si="33"/>
        <v/>
      </c>
      <c r="AE33" s="454" t="str">
        <f t="shared" si="34"/>
        <v/>
      </c>
      <c r="AG33" s="454" t="str">
        <f t="shared" si="35"/>
        <v/>
      </c>
      <c r="AI33" s="454" t="str">
        <f t="shared" si="36"/>
        <v/>
      </c>
      <c r="AK33" s="454" t="str">
        <f t="shared" si="37"/>
        <v/>
      </c>
      <c r="AM33" s="454" t="str">
        <f t="shared" si="38"/>
        <v/>
      </c>
      <c r="AO33" s="454" t="str">
        <f t="shared" si="39"/>
        <v/>
      </c>
      <c r="AQ33" s="454" t="str">
        <f t="shared" si="40"/>
        <v/>
      </c>
      <c r="AS33" s="454"/>
      <c r="AU33" s="454"/>
    </row>
    <row r="34" spans="5:47">
      <c r="E34" s="454" t="str">
        <f t="shared" si="0"/>
        <v/>
      </c>
      <c r="G34" s="454" t="str">
        <f t="shared" si="22"/>
        <v/>
      </c>
      <c r="I34" s="454" t="str">
        <f t="shared" si="23"/>
        <v/>
      </c>
      <c r="K34" s="454" t="str">
        <f t="shared" si="24"/>
        <v/>
      </c>
      <c r="M34" s="454" t="str">
        <f t="shared" si="25"/>
        <v/>
      </c>
      <c r="O34" s="454" t="str">
        <f t="shared" si="26"/>
        <v/>
      </c>
      <c r="Q34" s="454" t="str">
        <f t="shared" si="27"/>
        <v/>
      </c>
      <c r="S34" s="454" t="str">
        <f t="shared" si="28"/>
        <v/>
      </c>
      <c r="U34" s="454" t="str">
        <f t="shared" si="29"/>
        <v/>
      </c>
      <c r="W34" s="454" t="str">
        <f t="shared" si="30"/>
        <v/>
      </c>
      <c r="Y34" s="454" t="str">
        <f t="shared" si="31"/>
        <v/>
      </c>
      <c r="AA34" s="454" t="str">
        <f t="shared" si="32"/>
        <v/>
      </c>
      <c r="AC34" s="454" t="str">
        <f t="shared" si="33"/>
        <v/>
      </c>
      <c r="AE34" s="454" t="str">
        <f t="shared" si="34"/>
        <v/>
      </c>
      <c r="AG34" s="454" t="str">
        <f t="shared" si="35"/>
        <v/>
      </c>
      <c r="AI34" s="454" t="str">
        <f t="shared" si="36"/>
        <v/>
      </c>
      <c r="AK34" s="454" t="str">
        <f t="shared" si="37"/>
        <v/>
      </c>
      <c r="AM34" s="454" t="str">
        <f t="shared" si="38"/>
        <v/>
      </c>
      <c r="AO34" s="454" t="str">
        <f t="shared" si="39"/>
        <v/>
      </c>
      <c r="AQ34" s="454" t="str">
        <f t="shared" si="40"/>
        <v/>
      </c>
      <c r="AS34" s="454"/>
      <c r="AU34" s="454"/>
    </row>
    <row r="35" spans="5:47">
      <c r="E35" s="454" t="str">
        <f t="shared" si="0"/>
        <v/>
      </c>
      <c r="G35" s="454" t="str">
        <f t="shared" si="22"/>
        <v/>
      </c>
      <c r="I35" s="454" t="str">
        <f t="shared" si="23"/>
        <v/>
      </c>
      <c r="K35" s="454" t="str">
        <f t="shared" si="24"/>
        <v/>
      </c>
      <c r="M35" s="454" t="str">
        <f t="shared" si="25"/>
        <v/>
      </c>
      <c r="O35" s="454" t="str">
        <f t="shared" si="26"/>
        <v/>
      </c>
      <c r="Q35" s="454" t="str">
        <f t="shared" si="27"/>
        <v/>
      </c>
      <c r="S35" s="454" t="str">
        <f t="shared" si="28"/>
        <v/>
      </c>
      <c r="U35" s="454" t="str">
        <f t="shared" si="29"/>
        <v/>
      </c>
      <c r="W35" s="454" t="str">
        <f t="shared" si="30"/>
        <v/>
      </c>
      <c r="Y35" s="454" t="str">
        <f t="shared" si="31"/>
        <v/>
      </c>
      <c r="AA35" s="454" t="str">
        <f t="shared" si="32"/>
        <v/>
      </c>
      <c r="AC35" s="454" t="str">
        <f t="shared" si="33"/>
        <v/>
      </c>
      <c r="AE35" s="454" t="str">
        <f t="shared" si="34"/>
        <v/>
      </c>
      <c r="AG35" s="454" t="str">
        <f t="shared" si="35"/>
        <v/>
      </c>
      <c r="AI35" s="454" t="str">
        <f t="shared" si="36"/>
        <v/>
      </c>
      <c r="AK35" s="454" t="str">
        <f t="shared" si="37"/>
        <v/>
      </c>
      <c r="AM35" s="454" t="str">
        <f t="shared" si="38"/>
        <v/>
      </c>
      <c r="AO35" s="454" t="str">
        <f t="shared" si="39"/>
        <v/>
      </c>
      <c r="AQ35" s="454" t="str">
        <f t="shared" si="40"/>
        <v/>
      </c>
      <c r="AS35" s="454"/>
      <c r="AU35" s="454"/>
    </row>
    <row r="36" spans="5:47">
      <c r="E36" s="454" t="str">
        <f t="shared" si="0"/>
        <v/>
      </c>
      <c r="G36" s="454" t="str">
        <f t="shared" si="22"/>
        <v/>
      </c>
      <c r="I36" s="454" t="str">
        <f t="shared" si="23"/>
        <v/>
      </c>
      <c r="K36" s="454" t="str">
        <f t="shared" si="24"/>
        <v/>
      </c>
      <c r="M36" s="454" t="str">
        <f t="shared" si="25"/>
        <v/>
      </c>
      <c r="O36" s="454" t="str">
        <f t="shared" si="26"/>
        <v/>
      </c>
      <c r="Q36" s="454" t="str">
        <f t="shared" si="27"/>
        <v/>
      </c>
      <c r="S36" s="454" t="str">
        <f t="shared" si="28"/>
        <v/>
      </c>
      <c r="U36" s="454" t="str">
        <f t="shared" si="29"/>
        <v/>
      </c>
      <c r="W36" s="454" t="str">
        <f t="shared" si="30"/>
        <v/>
      </c>
      <c r="Y36" s="454" t="str">
        <f t="shared" si="31"/>
        <v/>
      </c>
      <c r="AA36" s="454" t="str">
        <f t="shared" si="32"/>
        <v/>
      </c>
      <c r="AC36" s="454" t="str">
        <f t="shared" si="33"/>
        <v/>
      </c>
      <c r="AE36" s="454" t="str">
        <f t="shared" si="34"/>
        <v/>
      </c>
      <c r="AG36" s="454" t="str">
        <f t="shared" si="35"/>
        <v/>
      </c>
      <c r="AI36" s="454" t="str">
        <f t="shared" si="36"/>
        <v/>
      </c>
      <c r="AK36" s="454" t="str">
        <f t="shared" si="37"/>
        <v/>
      </c>
      <c r="AM36" s="454" t="str">
        <f t="shared" si="38"/>
        <v/>
      </c>
      <c r="AO36" s="454" t="str">
        <f t="shared" si="39"/>
        <v/>
      </c>
      <c r="AQ36" s="454" t="str">
        <f t="shared" si="40"/>
        <v/>
      </c>
      <c r="AS36" s="454"/>
      <c r="AU36" s="454"/>
    </row>
    <row r="37" spans="5:47">
      <c r="E37" s="454" t="str">
        <f t="shared" si="0"/>
        <v/>
      </c>
      <c r="G37" s="454" t="str">
        <f t="shared" si="22"/>
        <v/>
      </c>
      <c r="I37" s="454" t="str">
        <f t="shared" si="23"/>
        <v/>
      </c>
      <c r="K37" s="454" t="str">
        <f t="shared" si="24"/>
        <v/>
      </c>
      <c r="M37" s="454" t="str">
        <f t="shared" si="25"/>
        <v/>
      </c>
      <c r="O37" s="454" t="str">
        <f t="shared" si="26"/>
        <v/>
      </c>
      <c r="Q37" s="454" t="str">
        <f t="shared" si="27"/>
        <v/>
      </c>
      <c r="S37" s="454" t="str">
        <f t="shared" si="28"/>
        <v/>
      </c>
      <c r="U37" s="454" t="str">
        <f t="shared" si="29"/>
        <v/>
      </c>
      <c r="W37" s="454" t="str">
        <f t="shared" si="30"/>
        <v/>
      </c>
      <c r="Y37" s="454" t="str">
        <f t="shared" si="31"/>
        <v/>
      </c>
      <c r="AA37" s="454" t="str">
        <f t="shared" si="32"/>
        <v/>
      </c>
      <c r="AC37" s="454" t="str">
        <f t="shared" si="33"/>
        <v/>
      </c>
      <c r="AE37" s="454" t="str">
        <f t="shared" si="34"/>
        <v/>
      </c>
      <c r="AG37" s="454" t="str">
        <f t="shared" si="35"/>
        <v/>
      </c>
      <c r="AI37" s="454" t="str">
        <f t="shared" si="36"/>
        <v/>
      </c>
      <c r="AK37" s="454" t="str">
        <f t="shared" si="37"/>
        <v/>
      </c>
      <c r="AM37" s="454" t="str">
        <f t="shared" si="38"/>
        <v/>
      </c>
      <c r="AO37" s="454" t="str">
        <f t="shared" si="39"/>
        <v/>
      </c>
      <c r="AQ37" s="454" t="str">
        <f t="shared" si="40"/>
        <v/>
      </c>
      <c r="AS37" s="454"/>
      <c r="AU37" s="454"/>
    </row>
    <row r="38" spans="5:47">
      <c r="E38" s="454" t="str">
        <f t="shared" si="0"/>
        <v/>
      </c>
      <c r="G38" s="454" t="str">
        <f t="shared" si="22"/>
        <v/>
      </c>
      <c r="I38" s="454" t="str">
        <f t="shared" si="23"/>
        <v/>
      </c>
      <c r="K38" s="454" t="str">
        <f t="shared" si="24"/>
        <v/>
      </c>
      <c r="M38" s="454" t="str">
        <f t="shared" si="25"/>
        <v/>
      </c>
      <c r="O38" s="454" t="str">
        <f t="shared" si="26"/>
        <v/>
      </c>
      <c r="Q38" s="454" t="str">
        <f t="shared" si="27"/>
        <v/>
      </c>
      <c r="S38" s="454" t="str">
        <f t="shared" si="28"/>
        <v/>
      </c>
      <c r="U38" s="454" t="str">
        <f t="shared" si="29"/>
        <v/>
      </c>
      <c r="W38" s="454" t="str">
        <f t="shared" si="30"/>
        <v/>
      </c>
      <c r="Y38" s="454" t="str">
        <f t="shared" si="31"/>
        <v/>
      </c>
      <c r="AA38" s="454" t="str">
        <f t="shared" si="32"/>
        <v/>
      </c>
      <c r="AC38" s="454" t="str">
        <f t="shared" si="33"/>
        <v/>
      </c>
      <c r="AE38" s="454" t="str">
        <f t="shared" si="34"/>
        <v/>
      </c>
      <c r="AG38" s="454" t="str">
        <f t="shared" si="35"/>
        <v/>
      </c>
      <c r="AI38" s="454" t="str">
        <f t="shared" si="36"/>
        <v/>
      </c>
      <c r="AK38" s="454" t="str">
        <f t="shared" si="37"/>
        <v/>
      </c>
      <c r="AM38" s="454" t="str">
        <f t="shared" si="38"/>
        <v/>
      </c>
      <c r="AO38" s="454" t="str">
        <f t="shared" si="39"/>
        <v/>
      </c>
      <c r="AQ38" s="454" t="str">
        <f t="shared" si="40"/>
        <v/>
      </c>
      <c r="AS38" s="454"/>
      <c r="AU38" s="454"/>
    </row>
    <row r="39" spans="5:47">
      <c r="E39" s="454" t="str">
        <f t="shared" si="0"/>
        <v/>
      </c>
      <c r="G39" s="454" t="str">
        <f t="shared" si="22"/>
        <v/>
      </c>
      <c r="I39" s="454" t="str">
        <f t="shared" si="23"/>
        <v/>
      </c>
      <c r="K39" s="454" t="str">
        <f t="shared" si="24"/>
        <v/>
      </c>
      <c r="M39" s="454" t="str">
        <f t="shared" si="25"/>
        <v/>
      </c>
      <c r="O39" s="454" t="str">
        <f t="shared" si="26"/>
        <v/>
      </c>
      <c r="Q39" s="454" t="str">
        <f t="shared" si="27"/>
        <v/>
      </c>
      <c r="S39" s="454" t="str">
        <f t="shared" si="28"/>
        <v/>
      </c>
      <c r="U39" s="454" t="str">
        <f t="shared" si="29"/>
        <v/>
      </c>
      <c r="W39" s="454" t="str">
        <f t="shared" si="30"/>
        <v/>
      </c>
      <c r="Y39" s="454" t="str">
        <f t="shared" si="31"/>
        <v/>
      </c>
      <c r="AA39" s="454" t="str">
        <f t="shared" si="32"/>
        <v/>
      </c>
      <c r="AC39" s="454" t="str">
        <f t="shared" si="33"/>
        <v/>
      </c>
      <c r="AE39" s="454" t="str">
        <f t="shared" si="34"/>
        <v/>
      </c>
      <c r="AG39" s="454" t="str">
        <f t="shared" si="35"/>
        <v/>
      </c>
      <c r="AI39" s="454" t="str">
        <f t="shared" si="36"/>
        <v/>
      </c>
      <c r="AK39" s="454" t="str">
        <f t="shared" si="37"/>
        <v/>
      </c>
      <c r="AM39" s="454" t="str">
        <f t="shared" si="38"/>
        <v/>
      </c>
      <c r="AO39" s="454" t="str">
        <f t="shared" si="39"/>
        <v/>
      </c>
      <c r="AQ39" s="454" t="str">
        <f t="shared" si="40"/>
        <v/>
      </c>
      <c r="AS39" s="454"/>
      <c r="AU39" s="454"/>
    </row>
    <row r="40" spans="5:47">
      <c r="E40" s="454" t="str">
        <f t="shared" si="0"/>
        <v/>
      </c>
      <c r="G40" s="454" t="str">
        <f t="shared" si="22"/>
        <v/>
      </c>
      <c r="I40" s="454" t="str">
        <f t="shared" si="23"/>
        <v/>
      </c>
      <c r="K40" s="454" t="str">
        <f t="shared" si="24"/>
        <v/>
      </c>
      <c r="M40" s="454" t="str">
        <f t="shared" si="25"/>
        <v/>
      </c>
      <c r="O40" s="454" t="str">
        <f t="shared" si="26"/>
        <v/>
      </c>
      <c r="Q40" s="454" t="str">
        <f t="shared" si="27"/>
        <v/>
      </c>
      <c r="S40" s="454" t="str">
        <f t="shared" si="28"/>
        <v/>
      </c>
      <c r="U40" s="454" t="str">
        <f t="shared" si="29"/>
        <v/>
      </c>
      <c r="W40" s="454" t="str">
        <f t="shared" si="30"/>
        <v/>
      </c>
      <c r="Y40" s="454" t="str">
        <f t="shared" si="31"/>
        <v/>
      </c>
      <c r="AA40" s="454" t="str">
        <f t="shared" si="32"/>
        <v/>
      </c>
      <c r="AC40" s="454" t="str">
        <f t="shared" si="33"/>
        <v/>
      </c>
      <c r="AE40" s="454" t="str">
        <f t="shared" si="34"/>
        <v/>
      </c>
      <c r="AG40" s="454" t="str">
        <f t="shared" si="35"/>
        <v/>
      </c>
      <c r="AI40" s="454" t="str">
        <f t="shared" si="36"/>
        <v/>
      </c>
      <c r="AK40" s="454" t="str">
        <f t="shared" si="37"/>
        <v/>
      </c>
      <c r="AM40" s="454" t="str">
        <f t="shared" si="38"/>
        <v/>
      </c>
      <c r="AO40" s="454" t="str">
        <f t="shared" si="39"/>
        <v/>
      </c>
      <c r="AQ40" s="454" t="str">
        <f t="shared" si="40"/>
        <v/>
      </c>
      <c r="AS40" s="454"/>
      <c r="AU40" s="454"/>
    </row>
    <row r="41" spans="5:47">
      <c r="E41" s="454" t="str">
        <f t="shared" si="0"/>
        <v/>
      </c>
      <c r="G41" s="454" t="str">
        <f t="shared" si="22"/>
        <v/>
      </c>
      <c r="I41" s="454" t="str">
        <f t="shared" si="23"/>
        <v/>
      </c>
      <c r="K41" s="454" t="str">
        <f t="shared" si="24"/>
        <v/>
      </c>
      <c r="M41" s="454" t="str">
        <f t="shared" si="25"/>
        <v/>
      </c>
      <c r="O41" s="454" t="str">
        <f t="shared" si="26"/>
        <v/>
      </c>
      <c r="Q41" s="454" t="str">
        <f t="shared" si="27"/>
        <v/>
      </c>
      <c r="S41" s="454" t="str">
        <f t="shared" si="28"/>
        <v/>
      </c>
      <c r="U41" s="454" t="str">
        <f t="shared" si="29"/>
        <v/>
      </c>
      <c r="W41" s="454" t="str">
        <f t="shared" si="30"/>
        <v/>
      </c>
      <c r="Y41" s="454" t="str">
        <f t="shared" si="31"/>
        <v/>
      </c>
      <c r="AA41" s="454" t="str">
        <f t="shared" si="32"/>
        <v/>
      </c>
      <c r="AC41" s="454" t="str">
        <f t="shared" si="33"/>
        <v/>
      </c>
      <c r="AE41" s="454" t="str">
        <f t="shared" si="34"/>
        <v/>
      </c>
      <c r="AG41" s="454" t="str">
        <f t="shared" si="35"/>
        <v/>
      </c>
      <c r="AI41" s="454" t="str">
        <f t="shared" si="36"/>
        <v/>
      </c>
      <c r="AK41" s="454" t="str">
        <f t="shared" si="37"/>
        <v/>
      </c>
      <c r="AM41" s="454" t="str">
        <f t="shared" si="38"/>
        <v/>
      </c>
      <c r="AO41" s="454" t="str">
        <f t="shared" si="39"/>
        <v/>
      </c>
      <c r="AQ41" s="454" t="str">
        <f t="shared" si="40"/>
        <v/>
      </c>
      <c r="AS41" s="454"/>
      <c r="AU41" s="454"/>
    </row>
    <row r="42" spans="5:47">
      <c r="E42" s="454" t="str">
        <f t="shared" si="0"/>
        <v/>
      </c>
      <c r="G42" s="454" t="str">
        <f t="shared" si="22"/>
        <v/>
      </c>
      <c r="I42" s="454" t="str">
        <f t="shared" si="23"/>
        <v/>
      </c>
      <c r="K42" s="454" t="str">
        <f t="shared" si="24"/>
        <v/>
      </c>
      <c r="M42" s="454" t="str">
        <f t="shared" si="25"/>
        <v/>
      </c>
      <c r="O42" s="454" t="str">
        <f t="shared" si="26"/>
        <v/>
      </c>
      <c r="Q42" s="454" t="str">
        <f t="shared" si="27"/>
        <v/>
      </c>
      <c r="S42" s="454" t="str">
        <f t="shared" si="28"/>
        <v/>
      </c>
      <c r="U42" s="454" t="str">
        <f t="shared" si="29"/>
        <v/>
      </c>
      <c r="W42" s="454" t="str">
        <f t="shared" si="30"/>
        <v/>
      </c>
      <c r="Y42" s="454" t="str">
        <f t="shared" si="31"/>
        <v/>
      </c>
      <c r="AA42" s="454" t="str">
        <f t="shared" si="32"/>
        <v/>
      </c>
      <c r="AC42" s="454" t="str">
        <f t="shared" si="33"/>
        <v/>
      </c>
      <c r="AE42" s="454" t="str">
        <f t="shared" si="34"/>
        <v/>
      </c>
      <c r="AG42" s="454" t="str">
        <f t="shared" si="35"/>
        <v/>
      </c>
      <c r="AI42" s="454" t="str">
        <f t="shared" si="36"/>
        <v/>
      </c>
      <c r="AK42" s="454" t="str">
        <f t="shared" si="37"/>
        <v/>
      </c>
      <c r="AM42" s="454" t="str">
        <f t="shared" si="38"/>
        <v/>
      </c>
      <c r="AO42" s="454" t="str">
        <f t="shared" si="39"/>
        <v/>
      </c>
      <c r="AQ42" s="454" t="str">
        <f t="shared" si="40"/>
        <v/>
      </c>
      <c r="AS42" s="454"/>
      <c r="AU42" s="454"/>
    </row>
    <row r="43" spans="5:47">
      <c r="E43" s="454" t="str">
        <f t="shared" si="0"/>
        <v/>
      </c>
      <c r="G43" s="454" t="str">
        <f t="shared" si="22"/>
        <v/>
      </c>
      <c r="I43" s="454" t="str">
        <f t="shared" si="23"/>
        <v/>
      </c>
      <c r="K43" s="454" t="str">
        <f t="shared" si="24"/>
        <v/>
      </c>
      <c r="M43" s="454" t="str">
        <f t="shared" si="25"/>
        <v/>
      </c>
      <c r="O43" s="454" t="str">
        <f t="shared" si="26"/>
        <v/>
      </c>
      <c r="Q43" s="454" t="str">
        <f t="shared" si="27"/>
        <v/>
      </c>
      <c r="S43" s="454" t="str">
        <f t="shared" si="28"/>
        <v/>
      </c>
      <c r="U43" s="454" t="str">
        <f t="shared" si="29"/>
        <v/>
      </c>
      <c r="W43" s="454" t="str">
        <f t="shared" si="30"/>
        <v/>
      </c>
      <c r="Y43" s="454" t="str">
        <f t="shared" si="31"/>
        <v/>
      </c>
      <c r="AA43" s="454" t="str">
        <f t="shared" si="32"/>
        <v/>
      </c>
      <c r="AC43" s="454" t="str">
        <f t="shared" si="33"/>
        <v/>
      </c>
      <c r="AE43" s="454" t="str">
        <f t="shared" si="34"/>
        <v/>
      </c>
      <c r="AG43" s="454" t="str">
        <f t="shared" si="35"/>
        <v/>
      </c>
      <c r="AI43" s="454" t="str">
        <f t="shared" si="36"/>
        <v/>
      </c>
      <c r="AK43" s="454" t="str">
        <f t="shared" si="37"/>
        <v/>
      </c>
      <c r="AM43" s="454" t="str">
        <f t="shared" si="38"/>
        <v/>
      </c>
      <c r="AO43" s="454" t="str">
        <f t="shared" si="39"/>
        <v/>
      </c>
      <c r="AQ43" s="454" t="str">
        <f t="shared" si="40"/>
        <v/>
      </c>
      <c r="AS43" s="454"/>
      <c r="AU43" s="454"/>
    </row>
    <row r="44" spans="5:47">
      <c r="E44" s="454" t="str">
        <f t="shared" si="0"/>
        <v/>
      </c>
      <c r="G44" s="454" t="str">
        <f t="shared" si="22"/>
        <v/>
      </c>
      <c r="I44" s="454" t="str">
        <f t="shared" si="23"/>
        <v/>
      </c>
      <c r="K44" s="454" t="str">
        <f t="shared" si="24"/>
        <v/>
      </c>
      <c r="M44" s="454" t="str">
        <f t="shared" si="25"/>
        <v/>
      </c>
      <c r="O44" s="454" t="str">
        <f t="shared" si="26"/>
        <v/>
      </c>
      <c r="Q44" s="454" t="str">
        <f t="shared" si="27"/>
        <v/>
      </c>
      <c r="S44" s="454" t="str">
        <f t="shared" si="28"/>
        <v/>
      </c>
      <c r="U44" s="454" t="str">
        <f t="shared" si="29"/>
        <v/>
      </c>
      <c r="W44" s="454" t="str">
        <f t="shared" si="30"/>
        <v/>
      </c>
      <c r="Y44" s="454" t="str">
        <f t="shared" si="31"/>
        <v/>
      </c>
      <c r="AA44" s="454" t="str">
        <f t="shared" si="32"/>
        <v/>
      </c>
      <c r="AC44" s="454" t="str">
        <f t="shared" si="33"/>
        <v/>
      </c>
      <c r="AE44" s="454" t="str">
        <f t="shared" si="34"/>
        <v/>
      </c>
      <c r="AG44" s="454" t="str">
        <f t="shared" si="35"/>
        <v/>
      </c>
      <c r="AI44" s="454" t="str">
        <f t="shared" si="36"/>
        <v/>
      </c>
      <c r="AK44" s="454" t="str">
        <f t="shared" si="37"/>
        <v/>
      </c>
      <c r="AM44" s="454" t="str">
        <f t="shared" si="38"/>
        <v/>
      </c>
      <c r="AO44" s="454" t="str">
        <f t="shared" si="39"/>
        <v/>
      </c>
      <c r="AQ44" s="454" t="str">
        <f t="shared" si="40"/>
        <v/>
      </c>
      <c r="AS44" s="454"/>
      <c r="AU44" s="454"/>
    </row>
    <row r="45" spans="5:47">
      <c r="E45" s="454" t="str">
        <f t="shared" si="0"/>
        <v/>
      </c>
      <c r="G45" s="454" t="str">
        <f t="shared" si="22"/>
        <v/>
      </c>
      <c r="I45" s="454" t="str">
        <f t="shared" si="23"/>
        <v/>
      </c>
      <c r="K45" s="454" t="str">
        <f t="shared" si="24"/>
        <v/>
      </c>
      <c r="M45" s="454" t="str">
        <f t="shared" si="25"/>
        <v/>
      </c>
      <c r="O45" s="454" t="str">
        <f t="shared" si="26"/>
        <v/>
      </c>
      <c r="Q45" s="454" t="str">
        <f t="shared" si="27"/>
        <v/>
      </c>
      <c r="S45" s="454" t="str">
        <f t="shared" si="28"/>
        <v/>
      </c>
      <c r="U45" s="454" t="str">
        <f t="shared" si="29"/>
        <v/>
      </c>
      <c r="W45" s="454" t="str">
        <f t="shared" si="30"/>
        <v/>
      </c>
      <c r="Y45" s="454" t="str">
        <f t="shared" si="31"/>
        <v/>
      </c>
      <c r="AA45" s="454" t="str">
        <f t="shared" si="32"/>
        <v/>
      </c>
      <c r="AC45" s="454" t="str">
        <f t="shared" si="33"/>
        <v/>
      </c>
      <c r="AE45" s="454" t="str">
        <f t="shared" si="34"/>
        <v/>
      </c>
      <c r="AG45" s="454" t="str">
        <f t="shared" si="35"/>
        <v/>
      </c>
      <c r="AI45" s="454" t="str">
        <f t="shared" si="36"/>
        <v/>
      </c>
      <c r="AK45" s="454" t="str">
        <f t="shared" si="37"/>
        <v/>
      </c>
      <c r="AM45" s="454" t="str">
        <f t="shared" si="38"/>
        <v/>
      </c>
      <c r="AO45" s="454" t="str">
        <f t="shared" si="39"/>
        <v/>
      </c>
      <c r="AQ45" s="454" t="str">
        <f t="shared" si="40"/>
        <v/>
      </c>
      <c r="AS45" s="454"/>
      <c r="AU45" s="454"/>
    </row>
    <row r="46" spans="5:47">
      <c r="E46" s="454" t="str">
        <f t="shared" si="0"/>
        <v/>
      </c>
      <c r="G46" s="454" t="str">
        <f t="shared" si="22"/>
        <v/>
      </c>
      <c r="I46" s="454" t="str">
        <f t="shared" si="23"/>
        <v/>
      </c>
      <c r="K46" s="454" t="str">
        <f t="shared" si="24"/>
        <v/>
      </c>
      <c r="M46" s="454" t="str">
        <f t="shared" si="25"/>
        <v/>
      </c>
      <c r="O46" s="454" t="str">
        <f t="shared" si="26"/>
        <v/>
      </c>
      <c r="Q46" s="454" t="str">
        <f t="shared" si="27"/>
        <v/>
      </c>
      <c r="S46" s="454" t="str">
        <f t="shared" si="28"/>
        <v/>
      </c>
      <c r="U46" s="454" t="str">
        <f t="shared" si="29"/>
        <v/>
      </c>
      <c r="W46" s="454" t="str">
        <f t="shared" si="30"/>
        <v/>
      </c>
      <c r="Y46" s="454" t="str">
        <f t="shared" si="31"/>
        <v/>
      </c>
      <c r="AA46" s="454" t="str">
        <f t="shared" si="32"/>
        <v/>
      </c>
      <c r="AC46" s="454" t="str">
        <f t="shared" si="33"/>
        <v/>
      </c>
      <c r="AE46" s="454" t="str">
        <f t="shared" si="34"/>
        <v/>
      </c>
      <c r="AG46" s="454" t="str">
        <f t="shared" si="35"/>
        <v/>
      </c>
      <c r="AI46" s="454" t="str">
        <f t="shared" si="36"/>
        <v/>
      </c>
      <c r="AK46" s="454" t="str">
        <f t="shared" si="37"/>
        <v/>
      </c>
      <c r="AM46" s="454" t="str">
        <f t="shared" si="38"/>
        <v/>
      </c>
      <c r="AO46" s="454" t="str">
        <f t="shared" si="39"/>
        <v/>
      </c>
      <c r="AQ46" s="454" t="str">
        <f t="shared" si="40"/>
        <v/>
      </c>
      <c r="AS46" s="454"/>
      <c r="AU46" s="454"/>
    </row>
    <row r="47" spans="5:47">
      <c r="E47" s="454" t="str">
        <f t="shared" si="0"/>
        <v/>
      </c>
      <c r="G47" s="454" t="str">
        <f t="shared" si="22"/>
        <v/>
      </c>
      <c r="I47" s="454" t="str">
        <f t="shared" si="23"/>
        <v/>
      </c>
      <c r="K47" s="454" t="str">
        <f t="shared" si="24"/>
        <v/>
      </c>
      <c r="M47" s="454" t="str">
        <f t="shared" si="25"/>
        <v/>
      </c>
      <c r="O47" s="454" t="str">
        <f t="shared" si="26"/>
        <v/>
      </c>
      <c r="Q47" s="454" t="str">
        <f t="shared" si="27"/>
        <v/>
      </c>
      <c r="S47" s="454" t="str">
        <f t="shared" si="28"/>
        <v/>
      </c>
      <c r="U47" s="454" t="str">
        <f t="shared" si="29"/>
        <v/>
      </c>
      <c r="W47" s="454" t="str">
        <f t="shared" si="30"/>
        <v/>
      </c>
      <c r="Y47" s="454" t="str">
        <f t="shared" si="31"/>
        <v/>
      </c>
      <c r="AA47" s="454" t="str">
        <f t="shared" si="32"/>
        <v/>
      </c>
      <c r="AC47" s="454" t="str">
        <f t="shared" si="33"/>
        <v/>
      </c>
      <c r="AE47" s="454" t="str">
        <f t="shared" si="34"/>
        <v/>
      </c>
      <c r="AG47" s="454" t="str">
        <f t="shared" si="35"/>
        <v/>
      </c>
      <c r="AI47" s="454" t="str">
        <f t="shared" si="36"/>
        <v/>
      </c>
      <c r="AK47" s="454" t="str">
        <f t="shared" si="37"/>
        <v/>
      </c>
      <c r="AM47" s="454" t="str">
        <f t="shared" si="38"/>
        <v/>
      </c>
      <c r="AO47" s="454" t="str">
        <f t="shared" si="39"/>
        <v/>
      </c>
      <c r="AQ47" s="454" t="str">
        <f t="shared" si="40"/>
        <v/>
      </c>
      <c r="AS47" s="454"/>
      <c r="AU47" s="454"/>
    </row>
    <row r="48" spans="5:47">
      <c r="E48" s="454" t="str">
        <f t="shared" si="0"/>
        <v/>
      </c>
      <c r="G48" s="454" t="str">
        <f t="shared" si="22"/>
        <v/>
      </c>
      <c r="I48" s="454" t="str">
        <f t="shared" si="23"/>
        <v/>
      </c>
      <c r="K48" s="454" t="str">
        <f t="shared" si="24"/>
        <v/>
      </c>
      <c r="M48" s="454" t="str">
        <f t="shared" si="25"/>
        <v/>
      </c>
      <c r="O48" s="454" t="str">
        <f t="shared" si="26"/>
        <v/>
      </c>
      <c r="Q48" s="454" t="str">
        <f t="shared" si="27"/>
        <v/>
      </c>
      <c r="S48" s="454" t="str">
        <f t="shared" si="28"/>
        <v/>
      </c>
      <c r="U48" s="454" t="str">
        <f t="shared" si="29"/>
        <v/>
      </c>
      <c r="W48" s="454" t="str">
        <f t="shared" si="30"/>
        <v/>
      </c>
      <c r="Y48" s="454" t="str">
        <f t="shared" si="31"/>
        <v/>
      </c>
      <c r="AA48" s="454" t="str">
        <f t="shared" si="32"/>
        <v/>
      </c>
      <c r="AC48" s="454" t="str">
        <f t="shared" si="33"/>
        <v/>
      </c>
      <c r="AE48" s="454" t="str">
        <f t="shared" si="34"/>
        <v/>
      </c>
      <c r="AG48" s="454" t="str">
        <f t="shared" si="35"/>
        <v/>
      </c>
      <c r="AI48" s="454" t="str">
        <f t="shared" si="36"/>
        <v/>
      </c>
      <c r="AK48" s="454" t="str">
        <f t="shared" si="37"/>
        <v/>
      </c>
      <c r="AM48" s="454" t="str">
        <f t="shared" si="38"/>
        <v/>
      </c>
      <c r="AO48" s="454" t="str">
        <f t="shared" si="39"/>
        <v/>
      </c>
      <c r="AQ48" s="454" t="str">
        <f t="shared" si="40"/>
        <v/>
      </c>
      <c r="AS48" s="454"/>
      <c r="AU48" s="454"/>
    </row>
    <row r="49" spans="5:47">
      <c r="E49" s="454" t="str">
        <f t="shared" si="0"/>
        <v/>
      </c>
      <c r="G49" s="454" t="str">
        <f t="shared" si="22"/>
        <v/>
      </c>
      <c r="I49" s="454" t="str">
        <f t="shared" si="23"/>
        <v/>
      </c>
      <c r="K49" s="454" t="str">
        <f t="shared" si="24"/>
        <v/>
      </c>
      <c r="M49" s="454" t="str">
        <f t="shared" si="25"/>
        <v/>
      </c>
      <c r="O49" s="454" t="str">
        <f t="shared" si="26"/>
        <v/>
      </c>
      <c r="Q49" s="454" t="str">
        <f t="shared" si="27"/>
        <v/>
      </c>
      <c r="S49" s="454" t="str">
        <f t="shared" si="28"/>
        <v/>
      </c>
      <c r="U49" s="454" t="str">
        <f t="shared" si="29"/>
        <v/>
      </c>
      <c r="W49" s="454" t="str">
        <f t="shared" si="30"/>
        <v/>
      </c>
      <c r="Y49" s="454" t="str">
        <f t="shared" si="31"/>
        <v/>
      </c>
      <c r="AA49" s="454" t="str">
        <f t="shared" si="32"/>
        <v/>
      </c>
      <c r="AC49" s="454" t="str">
        <f t="shared" si="33"/>
        <v/>
      </c>
      <c r="AE49" s="454" t="str">
        <f t="shared" si="34"/>
        <v/>
      </c>
      <c r="AG49" s="454" t="str">
        <f t="shared" si="35"/>
        <v/>
      </c>
      <c r="AI49" s="454" t="str">
        <f t="shared" si="36"/>
        <v/>
      </c>
      <c r="AK49" s="454" t="str">
        <f t="shared" si="37"/>
        <v/>
      </c>
      <c r="AM49" s="454" t="str">
        <f t="shared" si="38"/>
        <v/>
      </c>
      <c r="AO49" s="454" t="str">
        <f t="shared" si="39"/>
        <v/>
      </c>
      <c r="AQ49" s="454" t="str">
        <f t="shared" si="40"/>
        <v/>
      </c>
      <c r="AS49" s="454"/>
      <c r="AU49" s="454"/>
    </row>
    <row r="50" spans="5:47">
      <c r="E50" s="454" t="str">
        <f t="shared" si="0"/>
        <v/>
      </c>
      <c r="G50" s="454" t="str">
        <f t="shared" si="22"/>
        <v/>
      </c>
      <c r="I50" s="454" t="str">
        <f t="shared" si="23"/>
        <v/>
      </c>
      <c r="K50" s="454" t="str">
        <f t="shared" si="24"/>
        <v/>
      </c>
      <c r="M50" s="454" t="str">
        <f t="shared" si="25"/>
        <v/>
      </c>
      <c r="O50" s="454" t="str">
        <f t="shared" si="26"/>
        <v/>
      </c>
      <c r="Q50" s="454" t="str">
        <f t="shared" si="27"/>
        <v/>
      </c>
      <c r="S50" s="454" t="str">
        <f t="shared" si="28"/>
        <v/>
      </c>
      <c r="U50" s="454" t="str">
        <f t="shared" si="29"/>
        <v/>
      </c>
      <c r="W50" s="454" t="str">
        <f t="shared" si="30"/>
        <v/>
      </c>
      <c r="Y50" s="454" t="str">
        <f t="shared" si="31"/>
        <v/>
      </c>
      <c r="AA50" s="454" t="str">
        <f t="shared" si="32"/>
        <v/>
      </c>
      <c r="AC50" s="454" t="str">
        <f t="shared" si="33"/>
        <v/>
      </c>
      <c r="AE50" s="454" t="str">
        <f t="shared" si="34"/>
        <v/>
      </c>
      <c r="AG50" s="454" t="str">
        <f t="shared" si="35"/>
        <v/>
      </c>
      <c r="AI50" s="454" t="str">
        <f t="shared" si="36"/>
        <v/>
      </c>
      <c r="AK50" s="454" t="str">
        <f t="shared" si="37"/>
        <v/>
      </c>
      <c r="AM50" s="454" t="str">
        <f t="shared" si="38"/>
        <v/>
      </c>
      <c r="AO50" s="454" t="str">
        <f t="shared" si="39"/>
        <v/>
      </c>
      <c r="AQ50" s="454" t="str">
        <f t="shared" si="40"/>
        <v/>
      </c>
      <c r="AS50" s="454"/>
      <c r="AU50" s="454"/>
    </row>
    <row r="51" spans="5:47">
      <c r="E51" s="454" t="str">
        <f t="shared" si="0"/>
        <v/>
      </c>
      <c r="G51" s="454" t="str">
        <f t="shared" si="22"/>
        <v/>
      </c>
      <c r="I51" s="454" t="str">
        <f t="shared" si="23"/>
        <v/>
      </c>
      <c r="K51" s="454" t="str">
        <f t="shared" si="24"/>
        <v/>
      </c>
      <c r="M51" s="454" t="str">
        <f t="shared" si="25"/>
        <v/>
      </c>
      <c r="O51" s="454" t="str">
        <f t="shared" si="26"/>
        <v/>
      </c>
      <c r="Q51" s="454" t="str">
        <f t="shared" si="27"/>
        <v/>
      </c>
      <c r="S51" s="454" t="str">
        <f t="shared" si="28"/>
        <v/>
      </c>
      <c r="U51" s="454" t="str">
        <f t="shared" si="29"/>
        <v/>
      </c>
      <c r="W51" s="454" t="str">
        <f t="shared" si="30"/>
        <v/>
      </c>
      <c r="Y51" s="454" t="str">
        <f t="shared" si="31"/>
        <v/>
      </c>
      <c r="AA51" s="454" t="str">
        <f t="shared" si="32"/>
        <v/>
      </c>
      <c r="AC51" s="454" t="str">
        <f t="shared" si="33"/>
        <v/>
      </c>
      <c r="AE51" s="454" t="str">
        <f t="shared" si="34"/>
        <v/>
      </c>
      <c r="AG51" s="454" t="str">
        <f t="shared" si="35"/>
        <v/>
      </c>
      <c r="AI51" s="454" t="str">
        <f t="shared" si="36"/>
        <v/>
      </c>
      <c r="AK51" s="454" t="str">
        <f t="shared" si="37"/>
        <v/>
      </c>
      <c r="AM51" s="454" t="str">
        <f t="shared" si="38"/>
        <v/>
      </c>
      <c r="AO51" s="454" t="str">
        <f t="shared" si="39"/>
        <v/>
      </c>
      <c r="AQ51" s="454" t="str">
        <f t="shared" si="40"/>
        <v/>
      </c>
      <c r="AS51" s="454"/>
      <c r="AU51" s="454"/>
    </row>
    <row r="52" spans="5:47">
      <c r="E52" s="454" t="str">
        <f t="shared" si="0"/>
        <v/>
      </c>
      <c r="G52" s="454" t="str">
        <f t="shared" si="22"/>
        <v/>
      </c>
      <c r="I52" s="454" t="str">
        <f t="shared" si="23"/>
        <v/>
      </c>
      <c r="K52" s="454" t="str">
        <f t="shared" si="24"/>
        <v/>
      </c>
      <c r="M52" s="454" t="str">
        <f t="shared" si="25"/>
        <v/>
      </c>
      <c r="O52" s="454" t="str">
        <f t="shared" si="26"/>
        <v/>
      </c>
      <c r="Q52" s="454" t="str">
        <f t="shared" si="27"/>
        <v/>
      </c>
      <c r="S52" s="454" t="str">
        <f t="shared" si="28"/>
        <v/>
      </c>
      <c r="U52" s="454" t="str">
        <f t="shared" si="29"/>
        <v/>
      </c>
      <c r="W52" s="454" t="str">
        <f t="shared" si="30"/>
        <v/>
      </c>
      <c r="Y52" s="454" t="str">
        <f t="shared" si="31"/>
        <v/>
      </c>
      <c r="AA52" s="454" t="str">
        <f t="shared" si="32"/>
        <v/>
      </c>
      <c r="AC52" s="454" t="str">
        <f t="shared" si="33"/>
        <v/>
      </c>
      <c r="AE52" s="454" t="str">
        <f t="shared" si="34"/>
        <v/>
      </c>
      <c r="AG52" s="454" t="str">
        <f t="shared" si="35"/>
        <v/>
      </c>
      <c r="AI52" s="454" t="str">
        <f t="shared" si="36"/>
        <v/>
      </c>
      <c r="AK52" s="454" t="str">
        <f t="shared" si="37"/>
        <v/>
      </c>
      <c r="AM52" s="454" t="str">
        <f t="shared" si="38"/>
        <v/>
      </c>
      <c r="AO52" s="454" t="str">
        <f t="shared" si="39"/>
        <v/>
      </c>
      <c r="AQ52" s="454" t="str">
        <f t="shared" si="40"/>
        <v/>
      </c>
      <c r="AS52" s="454"/>
      <c r="AU52" s="454"/>
    </row>
    <row r="53" spans="5:47">
      <c r="E53" s="454" t="str">
        <f t="shared" si="0"/>
        <v/>
      </c>
      <c r="G53" s="454" t="str">
        <f t="shared" si="22"/>
        <v/>
      </c>
      <c r="I53" s="454" t="str">
        <f t="shared" si="23"/>
        <v/>
      </c>
      <c r="K53" s="454" t="str">
        <f t="shared" si="24"/>
        <v/>
      </c>
      <c r="M53" s="454" t="str">
        <f t="shared" si="25"/>
        <v/>
      </c>
      <c r="O53" s="454" t="str">
        <f t="shared" si="26"/>
        <v/>
      </c>
      <c r="Q53" s="454" t="str">
        <f t="shared" si="27"/>
        <v/>
      </c>
      <c r="S53" s="454" t="str">
        <f t="shared" si="28"/>
        <v/>
      </c>
      <c r="U53" s="454" t="str">
        <f t="shared" si="29"/>
        <v/>
      </c>
      <c r="W53" s="454" t="str">
        <f t="shared" si="30"/>
        <v/>
      </c>
      <c r="Y53" s="454" t="str">
        <f t="shared" si="31"/>
        <v/>
      </c>
      <c r="AA53" s="454" t="str">
        <f t="shared" si="32"/>
        <v/>
      </c>
      <c r="AC53" s="454" t="str">
        <f t="shared" si="33"/>
        <v/>
      </c>
      <c r="AE53" s="454" t="str">
        <f t="shared" si="34"/>
        <v/>
      </c>
      <c r="AG53" s="454" t="str">
        <f t="shared" si="35"/>
        <v/>
      </c>
      <c r="AI53" s="454" t="str">
        <f t="shared" si="36"/>
        <v/>
      </c>
      <c r="AK53" s="454" t="str">
        <f t="shared" si="37"/>
        <v/>
      </c>
      <c r="AM53" s="454" t="str">
        <f t="shared" si="38"/>
        <v/>
      </c>
      <c r="AO53" s="454" t="str">
        <f t="shared" si="39"/>
        <v/>
      </c>
      <c r="AQ53" s="454" t="str">
        <f t="shared" si="40"/>
        <v/>
      </c>
      <c r="AS53" s="454"/>
      <c r="AU53" s="454"/>
    </row>
    <row r="54" spans="5:47">
      <c r="E54" s="454" t="str">
        <f t="shared" si="0"/>
        <v/>
      </c>
      <c r="G54" s="454" t="str">
        <f t="shared" si="22"/>
        <v/>
      </c>
      <c r="I54" s="454" t="str">
        <f t="shared" si="23"/>
        <v/>
      </c>
      <c r="K54" s="454" t="str">
        <f t="shared" si="24"/>
        <v/>
      </c>
      <c r="M54" s="454" t="str">
        <f t="shared" si="25"/>
        <v/>
      </c>
      <c r="O54" s="454" t="str">
        <f t="shared" si="26"/>
        <v/>
      </c>
      <c r="Q54" s="454" t="str">
        <f t="shared" si="27"/>
        <v/>
      </c>
      <c r="S54" s="454" t="str">
        <f t="shared" si="28"/>
        <v/>
      </c>
      <c r="U54" s="454" t="str">
        <f t="shared" si="29"/>
        <v/>
      </c>
      <c r="W54" s="454" t="str">
        <f t="shared" si="30"/>
        <v/>
      </c>
      <c r="Y54" s="454" t="str">
        <f t="shared" si="31"/>
        <v/>
      </c>
      <c r="AA54" s="454" t="str">
        <f t="shared" si="32"/>
        <v/>
      </c>
      <c r="AC54" s="454" t="str">
        <f t="shared" si="33"/>
        <v/>
      </c>
      <c r="AE54" s="454" t="str">
        <f t="shared" si="34"/>
        <v/>
      </c>
      <c r="AG54" s="454" t="str">
        <f t="shared" si="35"/>
        <v/>
      </c>
      <c r="AI54" s="454" t="str">
        <f t="shared" si="36"/>
        <v/>
      </c>
      <c r="AK54" s="454" t="str">
        <f t="shared" si="37"/>
        <v/>
      </c>
      <c r="AM54" s="454" t="str">
        <f t="shared" si="38"/>
        <v/>
      </c>
      <c r="AO54" s="454" t="str">
        <f t="shared" si="39"/>
        <v/>
      </c>
      <c r="AQ54" s="454" t="str">
        <f t="shared" si="40"/>
        <v/>
      </c>
      <c r="AS54" s="454"/>
      <c r="AU54" s="454"/>
    </row>
    <row r="55" spans="5:47">
      <c r="E55" s="454" t="str">
        <f t="shared" si="0"/>
        <v/>
      </c>
      <c r="G55" s="454" t="str">
        <f t="shared" si="22"/>
        <v/>
      </c>
      <c r="I55" s="454" t="str">
        <f t="shared" si="23"/>
        <v/>
      </c>
      <c r="K55" s="454" t="str">
        <f t="shared" si="24"/>
        <v/>
      </c>
      <c r="M55" s="454" t="str">
        <f t="shared" si="25"/>
        <v/>
      </c>
      <c r="O55" s="454" t="str">
        <f t="shared" si="26"/>
        <v/>
      </c>
      <c r="Q55" s="454" t="str">
        <f t="shared" si="27"/>
        <v/>
      </c>
      <c r="S55" s="454" t="str">
        <f t="shared" si="28"/>
        <v/>
      </c>
      <c r="U55" s="454" t="str">
        <f t="shared" si="29"/>
        <v/>
      </c>
      <c r="W55" s="454" t="str">
        <f t="shared" si="30"/>
        <v/>
      </c>
      <c r="Y55" s="454" t="str">
        <f t="shared" si="31"/>
        <v/>
      </c>
      <c r="AA55" s="454" t="str">
        <f t="shared" si="32"/>
        <v/>
      </c>
      <c r="AC55" s="454" t="str">
        <f t="shared" si="33"/>
        <v/>
      </c>
      <c r="AE55" s="454" t="str">
        <f t="shared" si="34"/>
        <v/>
      </c>
      <c r="AG55" s="454" t="str">
        <f t="shared" si="35"/>
        <v/>
      </c>
      <c r="AI55" s="454" t="str">
        <f t="shared" si="36"/>
        <v/>
      </c>
      <c r="AK55" s="454" t="str">
        <f t="shared" si="37"/>
        <v/>
      </c>
      <c r="AM55" s="454" t="str">
        <f t="shared" si="38"/>
        <v/>
      </c>
      <c r="AO55" s="454" t="str">
        <f t="shared" si="39"/>
        <v/>
      </c>
      <c r="AQ55" s="454" t="str">
        <f t="shared" si="40"/>
        <v/>
      </c>
      <c r="AS55" s="454"/>
      <c r="AU55" s="454"/>
    </row>
    <row r="56" spans="5:47">
      <c r="E56" s="454" t="str">
        <f t="shared" si="0"/>
        <v/>
      </c>
      <c r="G56" s="454" t="str">
        <f t="shared" si="22"/>
        <v/>
      </c>
      <c r="I56" s="454" t="str">
        <f t="shared" si="23"/>
        <v/>
      </c>
      <c r="K56" s="454" t="str">
        <f t="shared" si="24"/>
        <v/>
      </c>
      <c r="M56" s="454" t="str">
        <f t="shared" si="25"/>
        <v/>
      </c>
      <c r="O56" s="454" t="str">
        <f t="shared" si="26"/>
        <v/>
      </c>
      <c r="Q56" s="454" t="str">
        <f t="shared" si="27"/>
        <v/>
      </c>
      <c r="S56" s="454" t="str">
        <f t="shared" si="28"/>
        <v/>
      </c>
      <c r="U56" s="454" t="str">
        <f t="shared" si="29"/>
        <v/>
      </c>
      <c r="W56" s="454" t="str">
        <f t="shared" si="30"/>
        <v/>
      </c>
      <c r="Y56" s="454" t="str">
        <f t="shared" si="31"/>
        <v/>
      </c>
      <c r="AA56" s="454" t="str">
        <f t="shared" si="32"/>
        <v/>
      </c>
      <c r="AC56" s="454" t="str">
        <f t="shared" si="33"/>
        <v/>
      </c>
      <c r="AE56" s="454" t="str">
        <f t="shared" si="34"/>
        <v/>
      </c>
      <c r="AG56" s="454" t="str">
        <f t="shared" si="35"/>
        <v/>
      </c>
      <c r="AI56" s="454" t="str">
        <f t="shared" si="36"/>
        <v/>
      </c>
      <c r="AK56" s="454" t="str">
        <f t="shared" si="37"/>
        <v/>
      </c>
      <c r="AM56" s="454" t="str">
        <f t="shared" si="38"/>
        <v/>
      </c>
      <c r="AO56" s="454" t="str">
        <f t="shared" si="39"/>
        <v/>
      </c>
      <c r="AQ56" s="454" t="str">
        <f t="shared" si="40"/>
        <v/>
      </c>
      <c r="AS56" s="454"/>
      <c r="AU56" s="454"/>
    </row>
    <row r="57" spans="5:47">
      <c r="E57" s="454" t="str">
        <f t="shared" si="0"/>
        <v/>
      </c>
      <c r="G57" s="454" t="str">
        <f t="shared" si="22"/>
        <v/>
      </c>
      <c r="I57" s="454" t="str">
        <f t="shared" si="23"/>
        <v/>
      </c>
      <c r="K57" s="454" t="str">
        <f t="shared" si="24"/>
        <v/>
      </c>
      <c r="M57" s="454" t="str">
        <f t="shared" si="25"/>
        <v/>
      </c>
      <c r="O57" s="454" t="str">
        <f t="shared" si="26"/>
        <v/>
      </c>
      <c r="Q57" s="454" t="str">
        <f t="shared" si="27"/>
        <v/>
      </c>
      <c r="S57" s="454" t="str">
        <f t="shared" si="28"/>
        <v/>
      </c>
      <c r="U57" s="454" t="str">
        <f t="shared" si="29"/>
        <v/>
      </c>
      <c r="W57" s="454" t="str">
        <f t="shared" si="30"/>
        <v/>
      </c>
      <c r="Y57" s="454" t="str">
        <f t="shared" si="31"/>
        <v/>
      </c>
      <c r="AA57" s="454" t="str">
        <f t="shared" si="32"/>
        <v/>
      </c>
      <c r="AC57" s="454" t="str">
        <f t="shared" si="33"/>
        <v/>
      </c>
      <c r="AE57" s="454" t="str">
        <f t="shared" si="34"/>
        <v/>
      </c>
      <c r="AG57" s="454" t="str">
        <f t="shared" si="35"/>
        <v/>
      </c>
      <c r="AI57" s="454" t="str">
        <f t="shared" si="36"/>
        <v/>
      </c>
      <c r="AK57" s="454" t="str">
        <f t="shared" si="37"/>
        <v/>
      </c>
      <c r="AM57" s="454" t="str">
        <f t="shared" si="38"/>
        <v/>
      </c>
      <c r="AO57" s="454" t="str">
        <f t="shared" si="39"/>
        <v/>
      </c>
      <c r="AQ57" s="454" t="str">
        <f t="shared" si="40"/>
        <v/>
      </c>
      <c r="AS57" s="454"/>
      <c r="AU57" s="454"/>
    </row>
    <row r="58" spans="5:47">
      <c r="E58" s="454" t="str">
        <f t="shared" si="0"/>
        <v/>
      </c>
      <c r="G58" s="454" t="str">
        <f t="shared" si="22"/>
        <v/>
      </c>
      <c r="I58" s="454" t="str">
        <f t="shared" si="23"/>
        <v/>
      </c>
      <c r="K58" s="454" t="str">
        <f t="shared" si="24"/>
        <v/>
      </c>
      <c r="M58" s="454" t="str">
        <f t="shared" si="25"/>
        <v/>
      </c>
      <c r="O58" s="454" t="str">
        <f t="shared" si="26"/>
        <v/>
      </c>
      <c r="Q58" s="454" t="str">
        <f t="shared" si="27"/>
        <v/>
      </c>
      <c r="S58" s="454" t="str">
        <f t="shared" si="28"/>
        <v/>
      </c>
      <c r="U58" s="454" t="str">
        <f t="shared" si="29"/>
        <v/>
      </c>
      <c r="W58" s="454" t="str">
        <f t="shared" si="30"/>
        <v/>
      </c>
      <c r="Y58" s="454" t="str">
        <f t="shared" si="31"/>
        <v/>
      </c>
      <c r="AA58" s="454" t="str">
        <f t="shared" si="32"/>
        <v/>
      </c>
      <c r="AC58" s="454" t="str">
        <f t="shared" si="33"/>
        <v/>
      </c>
      <c r="AE58" s="454" t="str">
        <f t="shared" si="34"/>
        <v/>
      </c>
      <c r="AG58" s="454" t="str">
        <f t="shared" si="35"/>
        <v/>
      </c>
      <c r="AI58" s="454" t="str">
        <f t="shared" si="36"/>
        <v/>
      </c>
      <c r="AK58" s="454" t="str">
        <f t="shared" si="37"/>
        <v/>
      </c>
      <c r="AM58" s="454" t="str">
        <f t="shared" si="38"/>
        <v/>
      </c>
      <c r="AO58" s="454" t="str">
        <f t="shared" si="39"/>
        <v/>
      </c>
      <c r="AQ58" s="454" t="str">
        <f t="shared" si="40"/>
        <v/>
      </c>
      <c r="AS58" s="454"/>
      <c r="AU58" s="454"/>
    </row>
    <row r="59" spans="5:47">
      <c r="E59" s="454" t="str">
        <f t="shared" si="0"/>
        <v/>
      </c>
      <c r="G59" s="454" t="str">
        <f t="shared" si="22"/>
        <v/>
      </c>
      <c r="I59" s="454" t="str">
        <f t="shared" si="23"/>
        <v/>
      </c>
      <c r="K59" s="454" t="str">
        <f t="shared" si="24"/>
        <v/>
      </c>
      <c r="M59" s="454" t="str">
        <f t="shared" si="25"/>
        <v/>
      </c>
      <c r="O59" s="454" t="str">
        <f t="shared" si="26"/>
        <v/>
      </c>
      <c r="Q59" s="454" t="str">
        <f t="shared" si="27"/>
        <v/>
      </c>
      <c r="S59" s="454" t="str">
        <f t="shared" si="28"/>
        <v/>
      </c>
      <c r="U59" s="454" t="str">
        <f t="shared" si="29"/>
        <v/>
      </c>
      <c r="W59" s="454" t="str">
        <f t="shared" si="30"/>
        <v/>
      </c>
      <c r="Y59" s="454" t="str">
        <f t="shared" si="31"/>
        <v/>
      </c>
      <c r="AA59" s="454" t="str">
        <f t="shared" si="32"/>
        <v/>
      </c>
      <c r="AC59" s="454" t="str">
        <f t="shared" si="33"/>
        <v/>
      </c>
      <c r="AE59" s="454" t="str">
        <f t="shared" si="34"/>
        <v/>
      </c>
      <c r="AG59" s="454" t="str">
        <f t="shared" si="35"/>
        <v/>
      </c>
      <c r="AI59" s="454" t="str">
        <f t="shared" si="36"/>
        <v/>
      </c>
      <c r="AK59" s="454" t="str">
        <f t="shared" si="37"/>
        <v/>
      </c>
      <c r="AM59" s="454" t="str">
        <f t="shared" si="38"/>
        <v/>
      </c>
      <c r="AO59" s="454" t="str">
        <f t="shared" si="39"/>
        <v/>
      </c>
      <c r="AQ59" s="454" t="str">
        <f t="shared" si="40"/>
        <v/>
      </c>
      <c r="AS59" s="454"/>
      <c r="AU59" s="454"/>
    </row>
    <row r="60" spans="5:47">
      <c r="E60" s="454" t="str">
        <f t="shared" si="0"/>
        <v/>
      </c>
      <c r="G60" s="454" t="str">
        <f t="shared" si="22"/>
        <v/>
      </c>
      <c r="I60" s="454" t="str">
        <f t="shared" si="23"/>
        <v/>
      </c>
      <c r="K60" s="454" t="str">
        <f t="shared" si="24"/>
        <v/>
      </c>
      <c r="M60" s="454" t="str">
        <f t="shared" si="25"/>
        <v/>
      </c>
      <c r="O60" s="454" t="str">
        <f t="shared" si="26"/>
        <v/>
      </c>
      <c r="Q60" s="454" t="str">
        <f t="shared" si="27"/>
        <v/>
      </c>
      <c r="S60" s="454" t="str">
        <f t="shared" si="28"/>
        <v/>
      </c>
      <c r="U60" s="454" t="str">
        <f t="shared" si="29"/>
        <v/>
      </c>
      <c r="W60" s="454" t="str">
        <f t="shared" si="30"/>
        <v/>
      </c>
      <c r="Y60" s="454" t="str">
        <f t="shared" si="31"/>
        <v/>
      </c>
      <c r="AA60" s="454" t="str">
        <f t="shared" si="32"/>
        <v/>
      </c>
      <c r="AC60" s="454" t="str">
        <f t="shared" si="33"/>
        <v/>
      </c>
      <c r="AE60" s="454" t="str">
        <f t="shared" si="34"/>
        <v/>
      </c>
      <c r="AG60" s="454" t="str">
        <f t="shared" si="35"/>
        <v/>
      </c>
      <c r="AI60" s="454" t="str">
        <f t="shared" si="36"/>
        <v/>
      </c>
      <c r="AK60" s="454" t="str">
        <f t="shared" si="37"/>
        <v/>
      </c>
      <c r="AM60" s="454" t="str">
        <f t="shared" si="38"/>
        <v/>
      </c>
      <c r="AO60" s="454" t="str">
        <f t="shared" si="39"/>
        <v/>
      </c>
      <c r="AQ60" s="454" t="str">
        <f t="shared" si="40"/>
        <v/>
      </c>
      <c r="AS60" s="454"/>
      <c r="AU60" s="454"/>
    </row>
    <row r="61" spans="5:47">
      <c r="E61" s="454" t="str">
        <f t="shared" si="0"/>
        <v/>
      </c>
      <c r="G61" s="454" t="str">
        <f t="shared" si="22"/>
        <v/>
      </c>
      <c r="I61" s="454" t="str">
        <f t="shared" si="23"/>
        <v/>
      </c>
      <c r="K61" s="454" t="str">
        <f t="shared" si="24"/>
        <v/>
      </c>
      <c r="M61" s="454" t="str">
        <f t="shared" si="25"/>
        <v/>
      </c>
      <c r="O61" s="454" t="str">
        <f t="shared" si="26"/>
        <v/>
      </c>
      <c r="Q61" s="454" t="str">
        <f t="shared" si="27"/>
        <v/>
      </c>
      <c r="S61" s="454" t="str">
        <f t="shared" si="28"/>
        <v/>
      </c>
      <c r="U61" s="454" t="str">
        <f t="shared" si="29"/>
        <v/>
      </c>
      <c r="W61" s="454" t="str">
        <f t="shared" si="30"/>
        <v/>
      </c>
      <c r="Y61" s="454" t="str">
        <f t="shared" si="31"/>
        <v/>
      </c>
      <c r="AA61" s="454" t="str">
        <f t="shared" si="32"/>
        <v/>
      </c>
      <c r="AC61" s="454" t="str">
        <f t="shared" si="33"/>
        <v/>
      </c>
      <c r="AE61" s="454" t="str">
        <f t="shared" si="34"/>
        <v/>
      </c>
      <c r="AG61" s="454" t="str">
        <f t="shared" si="35"/>
        <v/>
      </c>
      <c r="AI61" s="454" t="str">
        <f t="shared" si="36"/>
        <v/>
      </c>
      <c r="AK61" s="454" t="str">
        <f t="shared" si="37"/>
        <v/>
      </c>
      <c r="AM61" s="454" t="str">
        <f t="shared" si="38"/>
        <v/>
      </c>
      <c r="AO61" s="454" t="str">
        <f t="shared" si="39"/>
        <v/>
      </c>
      <c r="AQ61" s="454" t="str">
        <f t="shared" si="40"/>
        <v/>
      </c>
      <c r="AS61" s="454"/>
      <c r="AU61" s="454"/>
    </row>
    <row r="62" spans="5:47">
      <c r="E62" s="454" t="str">
        <f t="shared" si="0"/>
        <v/>
      </c>
      <c r="G62" s="454" t="str">
        <f t="shared" si="22"/>
        <v/>
      </c>
      <c r="I62" s="454" t="str">
        <f t="shared" si="23"/>
        <v/>
      </c>
      <c r="K62" s="454" t="str">
        <f t="shared" si="24"/>
        <v/>
      </c>
      <c r="M62" s="454" t="str">
        <f t="shared" si="25"/>
        <v/>
      </c>
      <c r="O62" s="454" t="str">
        <f t="shared" si="26"/>
        <v/>
      </c>
      <c r="Q62" s="454" t="str">
        <f t="shared" si="27"/>
        <v/>
      </c>
      <c r="S62" s="454" t="str">
        <f t="shared" si="28"/>
        <v/>
      </c>
      <c r="U62" s="454" t="str">
        <f t="shared" si="29"/>
        <v/>
      </c>
      <c r="W62" s="454" t="str">
        <f t="shared" si="30"/>
        <v/>
      </c>
      <c r="Y62" s="454" t="str">
        <f t="shared" si="31"/>
        <v/>
      </c>
      <c r="AA62" s="454" t="str">
        <f t="shared" si="32"/>
        <v/>
      </c>
      <c r="AC62" s="454" t="str">
        <f t="shared" si="33"/>
        <v/>
      </c>
      <c r="AE62" s="454" t="str">
        <f t="shared" si="34"/>
        <v/>
      </c>
      <c r="AG62" s="454" t="str">
        <f t="shared" si="35"/>
        <v/>
      </c>
      <c r="AI62" s="454" t="str">
        <f t="shared" si="36"/>
        <v/>
      </c>
      <c r="AK62" s="454" t="str">
        <f t="shared" si="37"/>
        <v/>
      </c>
      <c r="AM62" s="454" t="str">
        <f t="shared" si="38"/>
        <v/>
      </c>
      <c r="AO62" s="454" t="str">
        <f t="shared" si="39"/>
        <v/>
      </c>
      <c r="AQ62" s="454" t="str">
        <f t="shared" si="40"/>
        <v/>
      </c>
      <c r="AS62" s="454"/>
      <c r="AU62" s="454"/>
    </row>
    <row r="63" spans="5:47">
      <c r="E63" s="454" t="str">
        <f t="shared" si="0"/>
        <v/>
      </c>
      <c r="G63" s="454" t="str">
        <f t="shared" si="22"/>
        <v/>
      </c>
      <c r="I63" s="454" t="str">
        <f t="shared" si="23"/>
        <v/>
      </c>
      <c r="K63" s="454" t="str">
        <f t="shared" si="24"/>
        <v/>
      </c>
      <c r="M63" s="454" t="str">
        <f t="shared" si="25"/>
        <v/>
      </c>
      <c r="O63" s="454" t="str">
        <f t="shared" si="26"/>
        <v/>
      </c>
      <c r="Q63" s="454" t="str">
        <f t="shared" si="27"/>
        <v/>
      </c>
      <c r="S63" s="454" t="str">
        <f t="shared" si="28"/>
        <v/>
      </c>
      <c r="U63" s="454" t="str">
        <f t="shared" si="29"/>
        <v/>
      </c>
      <c r="W63" s="454" t="str">
        <f t="shared" si="30"/>
        <v/>
      </c>
      <c r="Y63" s="454" t="str">
        <f t="shared" si="31"/>
        <v/>
      </c>
      <c r="AA63" s="454" t="str">
        <f t="shared" si="32"/>
        <v/>
      </c>
      <c r="AC63" s="454" t="str">
        <f t="shared" si="33"/>
        <v/>
      </c>
      <c r="AE63" s="454" t="str">
        <f t="shared" si="34"/>
        <v/>
      </c>
      <c r="AG63" s="454" t="str">
        <f t="shared" si="35"/>
        <v/>
      </c>
      <c r="AI63" s="454" t="str">
        <f t="shared" si="36"/>
        <v/>
      </c>
      <c r="AK63" s="454" t="str">
        <f t="shared" si="37"/>
        <v/>
      </c>
      <c r="AM63" s="454" t="str">
        <f t="shared" si="38"/>
        <v/>
      </c>
      <c r="AO63" s="454" t="str">
        <f t="shared" si="39"/>
        <v/>
      </c>
      <c r="AQ63" s="454" t="str">
        <f t="shared" si="40"/>
        <v/>
      </c>
      <c r="AS63" s="454"/>
      <c r="AU63" s="454"/>
    </row>
    <row r="64" spans="5:47">
      <c r="E64" s="454" t="str">
        <f t="shared" si="0"/>
        <v/>
      </c>
      <c r="G64" s="454" t="str">
        <f t="shared" si="22"/>
        <v/>
      </c>
      <c r="I64" s="454" t="str">
        <f t="shared" si="23"/>
        <v/>
      </c>
      <c r="K64" s="454" t="str">
        <f t="shared" si="24"/>
        <v/>
      </c>
      <c r="M64" s="454" t="str">
        <f t="shared" si="25"/>
        <v/>
      </c>
      <c r="O64" s="454" t="str">
        <f t="shared" si="26"/>
        <v/>
      </c>
      <c r="Q64" s="454" t="str">
        <f t="shared" si="27"/>
        <v/>
      </c>
      <c r="S64" s="454" t="str">
        <f t="shared" si="28"/>
        <v/>
      </c>
      <c r="U64" s="454" t="str">
        <f t="shared" si="29"/>
        <v/>
      </c>
      <c r="W64" s="454" t="str">
        <f t="shared" si="30"/>
        <v/>
      </c>
      <c r="Y64" s="454" t="str">
        <f t="shared" si="31"/>
        <v/>
      </c>
      <c r="AA64" s="454" t="str">
        <f t="shared" si="32"/>
        <v/>
      </c>
      <c r="AC64" s="454" t="str">
        <f t="shared" si="33"/>
        <v/>
      </c>
      <c r="AE64" s="454" t="str">
        <f t="shared" si="34"/>
        <v/>
      </c>
      <c r="AG64" s="454" t="str">
        <f t="shared" si="35"/>
        <v/>
      </c>
      <c r="AI64" s="454" t="str">
        <f t="shared" si="36"/>
        <v/>
      </c>
      <c r="AK64" s="454" t="str">
        <f t="shared" si="37"/>
        <v/>
      </c>
      <c r="AM64" s="454" t="str">
        <f t="shared" si="38"/>
        <v/>
      </c>
      <c r="AO64" s="454" t="str">
        <f t="shared" si="39"/>
        <v/>
      </c>
      <c r="AQ64" s="454" t="str">
        <f t="shared" si="40"/>
        <v/>
      </c>
      <c r="AS64" s="454"/>
      <c r="AU64" s="454"/>
    </row>
    <row r="65" spans="5:47">
      <c r="E65" s="454" t="str">
        <f t="shared" si="0"/>
        <v/>
      </c>
      <c r="G65" s="454" t="str">
        <f t="shared" si="22"/>
        <v/>
      </c>
      <c r="I65" s="454" t="str">
        <f t="shared" si="23"/>
        <v/>
      </c>
      <c r="K65" s="454" t="str">
        <f t="shared" si="24"/>
        <v/>
      </c>
      <c r="M65" s="454" t="str">
        <f t="shared" si="25"/>
        <v/>
      </c>
      <c r="O65" s="454" t="str">
        <f t="shared" si="26"/>
        <v/>
      </c>
      <c r="Q65" s="454" t="str">
        <f t="shared" si="27"/>
        <v/>
      </c>
      <c r="S65" s="454" t="str">
        <f t="shared" si="28"/>
        <v/>
      </c>
      <c r="U65" s="454" t="str">
        <f t="shared" si="29"/>
        <v/>
      </c>
      <c r="W65" s="454" t="str">
        <f t="shared" si="30"/>
        <v/>
      </c>
      <c r="Y65" s="454" t="str">
        <f t="shared" si="31"/>
        <v/>
      </c>
      <c r="AA65" s="454" t="str">
        <f t="shared" si="32"/>
        <v/>
      </c>
      <c r="AC65" s="454" t="str">
        <f t="shared" si="33"/>
        <v/>
      </c>
      <c r="AE65" s="454" t="str">
        <f t="shared" si="34"/>
        <v/>
      </c>
      <c r="AG65" s="454" t="str">
        <f t="shared" si="35"/>
        <v/>
      </c>
      <c r="AI65" s="454" t="str">
        <f t="shared" si="36"/>
        <v/>
      </c>
      <c r="AK65" s="454" t="str">
        <f t="shared" si="37"/>
        <v/>
      </c>
      <c r="AM65" s="454" t="str">
        <f t="shared" si="38"/>
        <v/>
      </c>
      <c r="AO65" s="454" t="str">
        <f t="shared" si="39"/>
        <v/>
      </c>
      <c r="AQ65" s="454" t="str">
        <f t="shared" si="40"/>
        <v/>
      </c>
      <c r="AS65" s="454"/>
      <c r="AU65" s="454"/>
    </row>
    <row r="66" spans="5:47">
      <c r="E66" s="454" t="str">
        <f t="shared" si="0"/>
        <v/>
      </c>
      <c r="G66" s="454" t="str">
        <f t="shared" si="22"/>
        <v/>
      </c>
      <c r="I66" s="454" t="str">
        <f t="shared" si="23"/>
        <v/>
      </c>
      <c r="K66" s="454" t="str">
        <f t="shared" si="24"/>
        <v/>
      </c>
      <c r="M66" s="454" t="str">
        <f t="shared" si="25"/>
        <v/>
      </c>
      <c r="O66" s="454" t="str">
        <f t="shared" si="26"/>
        <v/>
      </c>
      <c r="Q66" s="454" t="str">
        <f t="shared" si="27"/>
        <v/>
      </c>
      <c r="S66" s="454" t="str">
        <f t="shared" si="28"/>
        <v/>
      </c>
      <c r="U66" s="454" t="str">
        <f t="shared" si="29"/>
        <v/>
      </c>
      <c r="W66" s="454" t="str">
        <f t="shared" si="30"/>
        <v/>
      </c>
      <c r="Y66" s="454" t="str">
        <f t="shared" si="31"/>
        <v/>
      </c>
      <c r="AA66" s="454" t="str">
        <f t="shared" si="32"/>
        <v/>
      </c>
      <c r="AC66" s="454" t="str">
        <f t="shared" si="33"/>
        <v/>
      </c>
      <c r="AE66" s="454" t="str">
        <f t="shared" si="34"/>
        <v/>
      </c>
      <c r="AG66" s="454" t="str">
        <f t="shared" si="35"/>
        <v/>
      </c>
      <c r="AI66" s="454" t="str">
        <f t="shared" si="36"/>
        <v/>
      </c>
      <c r="AK66" s="454" t="str">
        <f t="shared" si="37"/>
        <v/>
      </c>
      <c r="AM66" s="454" t="str">
        <f t="shared" si="38"/>
        <v/>
      </c>
      <c r="AO66" s="454" t="str">
        <f t="shared" si="39"/>
        <v/>
      </c>
      <c r="AQ66" s="454" t="str">
        <f t="shared" si="40"/>
        <v/>
      </c>
      <c r="AS66" s="454"/>
      <c r="AU66" s="454"/>
    </row>
    <row r="67" spans="5:47">
      <c r="E67" s="454" t="str">
        <f t="shared" si="0"/>
        <v/>
      </c>
      <c r="G67" s="454" t="str">
        <f t="shared" si="22"/>
        <v/>
      </c>
      <c r="I67" s="454" t="str">
        <f t="shared" si="23"/>
        <v/>
      </c>
      <c r="K67" s="454" t="str">
        <f t="shared" si="24"/>
        <v/>
      </c>
      <c r="M67" s="454" t="str">
        <f t="shared" si="25"/>
        <v/>
      </c>
      <c r="O67" s="454" t="str">
        <f t="shared" si="26"/>
        <v/>
      </c>
      <c r="Q67" s="454" t="str">
        <f t="shared" si="27"/>
        <v/>
      </c>
      <c r="S67" s="454" t="str">
        <f t="shared" si="28"/>
        <v/>
      </c>
      <c r="U67" s="454" t="str">
        <f t="shared" si="29"/>
        <v/>
      </c>
      <c r="W67" s="454" t="str">
        <f t="shared" si="30"/>
        <v/>
      </c>
      <c r="Y67" s="454" t="str">
        <f t="shared" si="31"/>
        <v/>
      </c>
      <c r="AA67" s="454" t="str">
        <f t="shared" si="32"/>
        <v/>
      </c>
      <c r="AC67" s="454" t="str">
        <f t="shared" si="33"/>
        <v/>
      </c>
      <c r="AE67" s="454" t="str">
        <f t="shared" si="34"/>
        <v/>
      </c>
      <c r="AG67" s="454" t="str">
        <f t="shared" si="35"/>
        <v/>
      </c>
      <c r="AI67" s="454" t="str">
        <f t="shared" si="36"/>
        <v/>
      </c>
      <c r="AK67" s="454" t="str">
        <f t="shared" si="37"/>
        <v/>
      </c>
      <c r="AM67" s="454" t="str">
        <f t="shared" si="38"/>
        <v/>
      </c>
      <c r="AO67" s="454" t="str">
        <f t="shared" si="39"/>
        <v/>
      </c>
      <c r="AQ67" s="454" t="str">
        <f t="shared" si="40"/>
        <v/>
      </c>
      <c r="AS67" s="454"/>
      <c r="AU67" s="454"/>
    </row>
    <row r="68" spans="5:47">
      <c r="E68" s="454" t="str">
        <f t="shared" si="0"/>
        <v/>
      </c>
      <c r="G68" s="454" t="str">
        <f t="shared" si="22"/>
        <v/>
      </c>
      <c r="I68" s="454" t="str">
        <f t="shared" si="23"/>
        <v/>
      </c>
      <c r="K68" s="454" t="str">
        <f t="shared" si="24"/>
        <v/>
      </c>
      <c r="M68" s="454" t="str">
        <f t="shared" si="25"/>
        <v/>
      </c>
      <c r="O68" s="454" t="str">
        <f t="shared" si="26"/>
        <v/>
      </c>
      <c r="Q68" s="454" t="str">
        <f t="shared" si="27"/>
        <v/>
      </c>
      <c r="S68" s="454" t="str">
        <f t="shared" si="28"/>
        <v/>
      </c>
      <c r="U68" s="454" t="str">
        <f t="shared" si="29"/>
        <v/>
      </c>
      <c r="W68" s="454" t="str">
        <f t="shared" si="30"/>
        <v/>
      </c>
      <c r="Y68" s="454" t="str">
        <f t="shared" si="31"/>
        <v/>
      </c>
      <c r="AA68" s="454" t="str">
        <f t="shared" si="32"/>
        <v/>
      </c>
      <c r="AC68" s="454" t="str">
        <f t="shared" si="33"/>
        <v/>
      </c>
      <c r="AE68" s="454" t="str">
        <f t="shared" si="34"/>
        <v/>
      </c>
      <c r="AG68" s="454" t="str">
        <f t="shared" si="35"/>
        <v/>
      </c>
      <c r="AI68" s="454" t="str">
        <f t="shared" si="36"/>
        <v/>
      </c>
      <c r="AK68" s="454" t="str">
        <f t="shared" si="37"/>
        <v/>
      </c>
      <c r="AM68" s="454" t="str">
        <f t="shared" si="38"/>
        <v/>
      </c>
      <c r="AO68" s="454" t="str">
        <f t="shared" si="39"/>
        <v/>
      </c>
      <c r="AQ68" s="454" t="str">
        <f t="shared" si="40"/>
        <v/>
      </c>
      <c r="AS68" s="454"/>
      <c r="AU68" s="454"/>
    </row>
    <row r="69" spans="5:47">
      <c r="E69" s="454" t="str">
        <f t="shared" si="0"/>
        <v/>
      </c>
      <c r="G69" s="454" t="str">
        <f t="shared" si="22"/>
        <v/>
      </c>
      <c r="I69" s="454" t="str">
        <f t="shared" si="23"/>
        <v/>
      </c>
      <c r="K69" s="454" t="str">
        <f t="shared" si="24"/>
        <v/>
      </c>
      <c r="M69" s="454" t="str">
        <f t="shared" si="25"/>
        <v/>
      </c>
      <c r="O69" s="454" t="str">
        <f t="shared" si="26"/>
        <v/>
      </c>
      <c r="Q69" s="454" t="str">
        <f t="shared" si="27"/>
        <v/>
      </c>
      <c r="S69" s="454" t="str">
        <f t="shared" si="28"/>
        <v/>
      </c>
      <c r="U69" s="454" t="str">
        <f t="shared" si="29"/>
        <v/>
      </c>
      <c r="W69" s="454" t="str">
        <f t="shared" si="30"/>
        <v/>
      </c>
      <c r="Y69" s="454" t="str">
        <f t="shared" si="31"/>
        <v/>
      </c>
      <c r="AA69" s="454" t="str">
        <f t="shared" si="32"/>
        <v/>
      </c>
      <c r="AC69" s="454" t="str">
        <f t="shared" si="33"/>
        <v/>
      </c>
      <c r="AE69" s="454" t="str">
        <f t="shared" si="34"/>
        <v/>
      </c>
      <c r="AG69" s="454" t="str">
        <f t="shared" si="35"/>
        <v/>
      </c>
      <c r="AI69" s="454" t="str">
        <f t="shared" si="36"/>
        <v/>
      </c>
      <c r="AK69" s="454" t="str">
        <f t="shared" si="37"/>
        <v/>
      </c>
      <c r="AM69" s="454" t="str">
        <f t="shared" si="38"/>
        <v/>
      </c>
      <c r="AO69" s="454" t="str">
        <f t="shared" si="39"/>
        <v/>
      </c>
      <c r="AQ69" s="454" t="str">
        <f t="shared" si="40"/>
        <v/>
      </c>
      <c r="AS69" s="454"/>
      <c r="AU69" s="454"/>
    </row>
    <row r="70" spans="5:47">
      <c r="E70" s="454" t="str">
        <f t="shared" si="0"/>
        <v/>
      </c>
      <c r="G70" s="454" t="str">
        <f t="shared" si="22"/>
        <v/>
      </c>
      <c r="I70" s="454" t="str">
        <f t="shared" si="23"/>
        <v/>
      </c>
      <c r="K70" s="454" t="str">
        <f t="shared" si="24"/>
        <v/>
      </c>
      <c r="M70" s="454" t="str">
        <f t="shared" si="25"/>
        <v/>
      </c>
      <c r="O70" s="454" t="str">
        <f t="shared" si="26"/>
        <v/>
      </c>
      <c r="Q70" s="454" t="str">
        <f t="shared" si="27"/>
        <v/>
      </c>
      <c r="S70" s="454" t="str">
        <f t="shared" si="28"/>
        <v/>
      </c>
      <c r="U70" s="454" t="str">
        <f t="shared" si="29"/>
        <v/>
      </c>
      <c r="W70" s="454" t="str">
        <f t="shared" si="30"/>
        <v/>
      </c>
      <c r="Y70" s="454" t="str">
        <f t="shared" si="31"/>
        <v/>
      </c>
      <c r="AA70" s="454" t="str">
        <f t="shared" si="32"/>
        <v/>
      </c>
      <c r="AC70" s="454" t="str">
        <f t="shared" si="33"/>
        <v/>
      </c>
      <c r="AE70" s="454" t="str">
        <f t="shared" si="34"/>
        <v/>
      </c>
      <c r="AG70" s="454" t="str">
        <f t="shared" si="35"/>
        <v/>
      </c>
      <c r="AI70" s="454" t="str">
        <f t="shared" si="36"/>
        <v/>
      </c>
      <c r="AK70" s="454" t="str">
        <f t="shared" si="37"/>
        <v/>
      </c>
      <c r="AM70" s="454" t="str">
        <f t="shared" si="38"/>
        <v/>
      </c>
      <c r="AO70" s="454" t="str">
        <f t="shared" si="39"/>
        <v/>
      </c>
      <c r="AQ70" s="454" t="str">
        <f t="shared" si="40"/>
        <v/>
      </c>
      <c r="AS70" s="454"/>
      <c r="AU70" s="454"/>
    </row>
    <row r="71" spans="5:47">
      <c r="E71" s="454" t="str">
        <f t="shared" si="0"/>
        <v/>
      </c>
      <c r="G71" s="454" t="str">
        <f t="shared" si="22"/>
        <v/>
      </c>
      <c r="I71" s="454" t="str">
        <f t="shared" si="23"/>
        <v/>
      </c>
      <c r="K71" s="454" t="str">
        <f t="shared" si="24"/>
        <v/>
      </c>
      <c r="M71" s="454" t="str">
        <f t="shared" si="25"/>
        <v/>
      </c>
      <c r="O71" s="454" t="str">
        <f t="shared" si="26"/>
        <v/>
      </c>
      <c r="Q71" s="454" t="str">
        <f t="shared" si="27"/>
        <v/>
      </c>
      <c r="S71" s="454" t="str">
        <f t="shared" si="28"/>
        <v/>
      </c>
      <c r="U71" s="454" t="str">
        <f t="shared" si="29"/>
        <v/>
      </c>
      <c r="W71" s="454" t="str">
        <f t="shared" si="30"/>
        <v/>
      </c>
      <c r="Y71" s="454" t="str">
        <f t="shared" si="31"/>
        <v/>
      </c>
      <c r="AA71" s="454" t="str">
        <f t="shared" si="32"/>
        <v/>
      </c>
      <c r="AC71" s="454" t="str">
        <f t="shared" si="33"/>
        <v/>
      </c>
      <c r="AE71" s="454" t="str">
        <f t="shared" si="34"/>
        <v/>
      </c>
      <c r="AG71" s="454" t="str">
        <f t="shared" si="35"/>
        <v/>
      </c>
      <c r="AI71" s="454" t="str">
        <f t="shared" si="36"/>
        <v/>
      </c>
      <c r="AK71" s="454" t="str">
        <f t="shared" si="37"/>
        <v/>
      </c>
      <c r="AM71" s="454" t="str">
        <f t="shared" si="38"/>
        <v/>
      </c>
      <c r="AO71" s="454" t="str">
        <f t="shared" si="39"/>
        <v/>
      </c>
      <c r="AQ71" s="454" t="str">
        <f t="shared" si="40"/>
        <v/>
      </c>
      <c r="AS71" s="454"/>
      <c r="AU71" s="454"/>
    </row>
    <row r="72" spans="5:47">
      <c r="E72" s="454" t="str">
        <f t="shared" si="0"/>
        <v/>
      </c>
      <c r="G72" s="454" t="str">
        <f t="shared" si="22"/>
        <v/>
      </c>
      <c r="I72" s="454" t="str">
        <f t="shared" si="23"/>
        <v/>
      </c>
      <c r="K72" s="454" t="str">
        <f t="shared" si="24"/>
        <v/>
      </c>
      <c r="M72" s="454" t="str">
        <f t="shared" si="25"/>
        <v/>
      </c>
      <c r="O72" s="454" t="str">
        <f t="shared" si="26"/>
        <v/>
      </c>
      <c r="Q72" s="454" t="str">
        <f t="shared" si="27"/>
        <v/>
      </c>
      <c r="S72" s="454" t="str">
        <f t="shared" si="28"/>
        <v/>
      </c>
      <c r="U72" s="454" t="str">
        <f t="shared" si="29"/>
        <v/>
      </c>
      <c r="W72" s="454" t="str">
        <f t="shared" si="30"/>
        <v/>
      </c>
      <c r="Y72" s="454" t="str">
        <f t="shared" si="31"/>
        <v/>
      </c>
      <c r="AA72" s="454" t="str">
        <f t="shared" si="32"/>
        <v/>
      </c>
      <c r="AC72" s="454" t="str">
        <f t="shared" si="33"/>
        <v/>
      </c>
      <c r="AE72" s="454" t="str">
        <f t="shared" si="34"/>
        <v/>
      </c>
      <c r="AG72" s="454" t="str">
        <f t="shared" si="35"/>
        <v/>
      </c>
      <c r="AI72" s="454" t="str">
        <f t="shared" si="36"/>
        <v/>
      </c>
      <c r="AK72" s="454" t="str">
        <f t="shared" si="37"/>
        <v/>
      </c>
      <c r="AM72" s="454" t="str">
        <f t="shared" si="38"/>
        <v/>
      </c>
      <c r="AO72" s="454" t="str">
        <f t="shared" si="39"/>
        <v/>
      </c>
      <c r="AQ72" s="454" t="str">
        <f t="shared" si="40"/>
        <v/>
      </c>
      <c r="AS72" s="454"/>
      <c r="AU72" s="454"/>
    </row>
    <row r="73" spans="5:47">
      <c r="E73" s="454" t="str">
        <f t="shared" si="0"/>
        <v/>
      </c>
      <c r="G73" s="454" t="str">
        <f t="shared" si="22"/>
        <v/>
      </c>
      <c r="I73" s="454" t="str">
        <f t="shared" si="23"/>
        <v/>
      </c>
      <c r="K73" s="454" t="str">
        <f t="shared" si="24"/>
        <v/>
      </c>
      <c r="M73" s="454" t="str">
        <f t="shared" si="25"/>
        <v/>
      </c>
      <c r="O73" s="454" t="str">
        <f t="shared" si="26"/>
        <v/>
      </c>
      <c r="Q73" s="454" t="str">
        <f t="shared" si="27"/>
        <v/>
      </c>
      <c r="S73" s="454" t="str">
        <f t="shared" si="28"/>
        <v/>
      </c>
      <c r="U73" s="454" t="str">
        <f t="shared" si="29"/>
        <v/>
      </c>
      <c r="W73" s="454" t="str">
        <f t="shared" si="30"/>
        <v/>
      </c>
      <c r="Y73" s="454" t="str">
        <f t="shared" si="31"/>
        <v/>
      </c>
      <c r="AA73" s="454" t="str">
        <f t="shared" si="32"/>
        <v/>
      </c>
      <c r="AC73" s="454" t="str">
        <f t="shared" si="33"/>
        <v/>
      </c>
      <c r="AE73" s="454" t="str">
        <f t="shared" si="34"/>
        <v/>
      </c>
      <c r="AG73" s="454" t="str">
        <f t="shared" si="35"/>
        <v/>
      </c>
      <c r="AI73" s="454" t="str">
        <f t="shared" si="36"/>
        <v/>
      </c>
      <c r="AK73" s="454" t="str">
        <f t="shared" si="37"/>
        <v/>
      </c>
      <c r="AM73" s="454" t="str">
        <f t="shared" si="38"/>
        <v/>
      </c>
      <c r="AO73" s="454" t="str">
        <f t="shared" si="39"/>
        <v/>
      </c>
      <c r="AQ73" s="454" t="str">
        <f t="shared" si="40"/>
        <v/>
      </c>
      <c r="AS73" s="454"/>
      <c r="AU73" s="454"/>
    </row>
    <row r="74" spans="5:47">
      <c r="E74" s="454" t="str">
        <f t="shared" si="0"/>
        <v/>
      </c>
      <c r="G74" s="454" t="str">
        <f t="shared" si="22"/>
        <v/>
      </c>
      <c r="I74" s="454" t="str">
        <f t="shared" si="23"/>
        <v/>
      </c>
      <c r="K74" s="454" t="str">
        <f t="shared" si="24"/>
        <v/>
      </c>
      <c r="M74" s="454" t="str">
        <f t="shared" si="25"/>
        <v/>
      </c>
      <c r="O74" s="454" t="str">
        <f t="shared" si="26"/>
        <v/>
      </c>
      <c r="Q74" s="454" t="str">
        <f t="shared" si="27"/>
        <v/>
      </c>
      <c r="S74" s="454" t="str">
        <f t="shared" si="28"/>
        <v/>
      </c>
      <c r="U74" s="454" t="str">
        <f t="shared" si="29"/>
        <v/>
      </c>
      <c r="W74" s="454" t="str">
        <f t="shared" si="30"/>
        <v/>
      </c>
      <c r="Y74" s="454" t="str">
        <f t="shared" si="31"/>
        <v/>
      </c>
      <c r="AA74" s="454" t="str">
        <f t="shared" si="32"/>
        <v/>
      </c>
      <c r="AC74" s="454" t="str">
        <f t="shared" si="33"/>
        <v/>
      </c>
      <c r="AE74" s="454" t="str">
        <f t="shared" si="34"/>
        <v/>
      </c>
      <c r="AG74" s="454" t="str">
        <f t="shared" si="35"/>
        <v/>
      </c>
      <c r="AI74" s="454" t="str">
        <f t="shared" si="36"/>
        <v/>
      </c>
      <c r="AK74" s="454" t="str">
        <f t="shared" si="37"/>
        <v/>
      </c>
      <c r="AM74" s="454" t="str">
        <f t="shared" si="38"/>
        <v/>
      </c>
      <c r="AO74" s="454" t="str">
        <f t="shared" si="39"/>
        <v/>
      </c>
      <c r="AQ74" s="454" t="str">
        <f t="shared" si="40"/>
        <v/>
      </c>
      <c r="AS74" s="454"/>
      <c r="AU74" s="454"/>
    </row>
    <row r="75" spans="5:47">
      <c r="E75" s="454" t="str">
        <f t="shared" si="0"/>
        <v/>
      </c>
      <c r="G75" s="454" t="str">
        <f t="shared" si="22"/>
        <v/>
      </c>
      <c r="I75" s="454" t="str">
        <f t="shared" si="23"/>
        <v/>
      </c>
      <c r="K75" s="454" t="str">
        <f t="shared" si="24"/>
        <v/>
      </c>
      <c r="M75" s="454" t="str">
        <f t="shared" si="25"/>
        <v/>
      </c>
      <c r="O75" s="454" t="str">
        <f t="shared" si="26"/>
        <v/>
      </c>
      <c r="Q75" s="454" t="str">
        <f t="shared" si="27"/>
        <v/>
      </c>
      <c r="S75" s="454" t="str">
        <f t="shared" si="28"/>
        <v/>
      </c>
      <c r="U75" s="454" t="str">
        <f t="shared" si="29"/>
        <v/>
      </c>
      <c r="W75" s="454" t="str">
        <f t="shared" si="30"/>
        <v/>
      </c>
      <c r="Y75" s="454" t="str">
        <f t="shared" si="31"/>
        <v/>
      </c>
      <c r="AA75" s="454" t="str">
        <f t="shared" si="32"/>
        <v/>
      </c>
      <c r="AC75" s="454" t="str">
        <f t="shared" si="33"/>
        <v/>
      </c>
      <c r="AE75" s="454" t="str">
        <f t="shared" si="34"/>
        <v/>
      </c>
      <c r="AG75" s="454" t="str">
        <f t="shared" si="35"/>
        <v/>
      </c>
      <c r="AI75" s="454" t="str">
        <f t="shared" si="36"/>
        <v/>
      </c>
      <c r="AK75" s="454" t="str">
        <f t="shared" si="37"/>
        <v/>
      </c>
      <c r="AM75" s="454" t="str">
        <f t="shared" si="38"/>
        <v/>
      </c>
      <c r="AO75" s="454" t="str">
        <f t="shared" si="39"/>
        <v/>
      </c>
      <c r="AQ75" s="454" t="str">
        <f t="shared" si="40"/>
        <v/>
      </c>
      <c r="AS75" s="454"/>
      <c r="AU75" s="454"/>
    </row>
    <row r="76" spans="5:47">
      <c r="E76" s="454" t="str">
        <f t="shared" ref="E76:E139" si="41">IF(OR($B76=0,D76=0),"",D76/$B76)</f>
        <v/>
      </c>
      <c r="G76" s="454" t="str">
        <f t="shared" si="22"/>
        <v/>
      </c>
      <c r="I76" s="454" t="str">
        <f t="shared" si="23"/>
        <v/>
      </c>
      <c r="K76" s="454" t="str">
        <f t="shared" si="24"/>
        <v/>
      </c>
      <c r="M76" s="454" t="str">
        <f t="shared" si="25"/>
        <v/>
      </c>
      <c r="O76" s="454" t="str">
        <f t="shared" si="26"/>
        <v/>
      </c>
      <c r="Q76" s="454" t="str">
        <f t="shared" si="27"/>
        <v/>
      </c>
      <c r="S76" s="454" t="str">
        <f t="shared" si="28"/>
        <v/>
      </c>
      <c r="U76" s="454" t="str">
        <f t="shared" si="29"/>
        <v/>
      </c>
      <c r="W76" s="454" t="str">
        <f t="shared" si="30"/>
        <v/>
      </c>
      <c r="Y76" s="454" t="str">
        <f t="shared" si="31"/>
        <v/>
      </c>
      <c r="AA76" s="454" t="str">
        <f t="shared" si="32"/>
        <v/>
      </c>
      <c r="AC76" s="454" t="str">
        <f t="shared" si="33"/>
        <v/>
      </c>
      <c r="AE76" s="454" t="str">
        <f t="shared" si="34"/>
        <v/>
      </c>
      <c r="AG76" s="454" t="str">
        <f t="shared" si="35"/>
        <v/>
      </c>
      <c r="AI76" s="454" t="str">
        <f t="shared" si="36"/>
        <v/>
      </c>
      <c r="AK76" s="454" t="str">
        <f t="shared" si="37"/>
        <v/>
      </c>
      <c r="AM76" s="454" t="str">
        <f t="shared" si="38"/>
        <v/>
      </c>
      <c r="AO76" s="454" t="str">
        <f t="shared" si="39"/>
        <v/>
      </c>
      <c r="AQ76" s="454" t="str">
        <f t="shared" si="40"/>
        <v/>
      </c>
      <c r="AS76" s="454"/>
      <c r="AU76" s="454"/>
    </row>
    <row r="77" spans="5:47">
      <c r="E77" s="454" t="str">
        <f t="shared" si="41"/>
        <v/>
      </c>
      <c r="G77" s="454" t="str">
        <f t="shared" si="22"/>
        <v/>
      </c>
      <c r="I77" s="454" t="str">
        <f t="shared" si="23"/>
        <v/>
      </c>
      <c r="K77" s="454" t="str">
        <f t="shared" si="24"/>
        <v/>
      </c>
      <c r="M77" s="454" t="str">
        <f t="shared" si="25"/>
        <v/>
      </c>
      <c r="O77" s="454" t="str">
        <f t="shared" si="26"/>
        <v/>
      </c>
      <c r="Q77" s="454" t="str">
        <f t="shared" si="27"/>
        <v/>
      </c>
      <c r="S77" s="454" t="str">
        <f t="shared" si="28"/>
        <v/>
      </c>
      <c r="U77" s="454" t="str">
        <f t="shared" si="29"/>
        <v/>
      </c>
      <c r="W77" s="454" t="str">
        <f t="shared" si="30"/>
        <v/>
      </c>
      <c r="Y77" s="454" t="str">
        <f t="shared" si="31"/>
        <v/>
      </c>
      <c r="AA77" s="454" t="str">
        <f t="shared" si="32"/>
        <v/>
      </c>
      <c r="AC77" s="454" t="str">
        <f t="shared" si="33"/>
        <v/>
      </c>
      <c r="AE77" s="454" t="str">
        <f t="shared" si="34"/>
        <v/>
      </c>
      <c r="AG77" s="454" t="str">
        <f t="shared" si="35"/>
        <v/>
      </c>
      <c r="AI77" s="454" t="str">
        <f t="shared" si="36"/>
        <v/>
      </c>
      <c r="AK77" s="454" t="str">
        <f t="shared" si="37"/>
        <v/>
      </c>
      <c r="AM77" s="454" t="str">
        <f t="shared" si="38"/>
        <v/>
      </c>
      <c r="AO77" s="454" t="str">
        <f t="shared" si="39"/>
        <v/>
      </c>
      <c r="AQ77" s="454" t="str">
        <f t="shared" si="40"/>
        <v/>
      </c>
      <c r="AS77" s="454"/>
      <c r="AU77" s="454"/>
    </row>
    <row r="78" spans="5:47">
      <c r="E78" s="454" t="str">
        <f t="shared" si="41"/>
        <v/>
      </c>
      <c r="G78" s="454" t="str">
        <f t="shared" si="22"/>
        <v/>
      </c>
      <c r="I78" s="454" t="str">
        <f t="shared" si="23"/>
        <v/>
      </c>
      <c r="K78" s="454" t="str">
        <f t="shared" si="24"/>
        <v/>
      </c>
      <c r="M78" s="454" t="str">
        <f t="shared" si="25"/>
        <v/>
      </c>
      <c r="O78" s="454" t="str">
        <f t="shared" si="26"/>
        <v/>
      </c>
      <c r="Q78" s="454" t="str">
        <f t="shared" si="27"/>
        <v/>
      </c>
      <c r="S78" s="454" t="str">
        <f t="shared" si="28"/>
        <v/>
      </c>
      <c r="U78" s="454" t="str">
        <f t="shared" si="29"/>
        <v/>
      </c>
      <c r="W78" s="454" t="str">
        <f t="shared" si="30"/>
        <v/>
      </c>
      <c r="Y78" s="454" t="str">
        <f t="shared" si="31"/>
        <v/>
      </c>
      <c r="AA78" s="454" t="str">
        <f t="shared" si="32"/>
        <v/>
      </c>
      <c r="AC78" s="454" t="str">
        <f t="shared" si="33"/>
        <v/>
      </c>
      <c r="AE78" s="454" t="str">
        <f t="shared" si="34"/>
        <v/>
      </c>
      <c r="AG78" s="454" t="str">
        <f t="shared" si="35"/>
        <v/>
      </c>
      <c r="AI78" s="454" t="str">
        <f t="shared" si="36"/>
        <v/>
      </c>
      <c r="AK78" s="454" t="str">
        <f t="shared" si="37"/>
        <v/>
      </c>
      <c r="AM78" s="454" t="str">
        <f t="shared" si="38"/>
        <v/>
      </c>
      <c r="AO78" s="454" t="str">
        <f t="shared" si="39"/>
        <v/>
      </c>
      <c r="AQ78" s="454" t="str">
        <f t="shared" si="40"/>
        <v/>
      </c>
      <c r="AS78" s="454"/>
      <c r="AU78" s="454"/>
    </row>
    <row r="79" spans="5:47">
      <c r="E79" s="454" t="str">
        <f t="shared" si="41"/>
        <v/>
      </c>
      <c r="G79" s="454" t="str">
        <f t="shared" si="22"/>
        <v/>
      </c>
      <c r="I79" s="454" t="str">
        <f t="shared" si="23"/>
        <v/>
      </c>
      <c r="K79" s="454" t="str">
        <f t="shared" si="24"/>
        <v/>
      </c>
      <c r="M79" s="454" t="str">
        <f t="shared" si="25"/>
        <v/>
      </c>
      <c r="O79" s="454" t="str">
        <f t="shared" si="26"/>
        <v/>
      </c>
      <c r="Q79" s="454" t="str">
        <f t="shared" si="27"/>
        <v/>
      </c>
      <c r="S79" s="454" t="str">
        <f t="shared" si="28"/>
        <v/>
      </c>
      <c r="U79" s="454" t="str">
        <f t="shared" si="29"/>
        <v/>
      </c>
      <c r="W79" s="454" t="str">
        <f t="shared" si="30"/>
        <v/>
      </c>
      <c r="Y79" s="454" t="str">
        <f t="shared" si="31"/>
        <v/>
      </c>
      <c r="AA79" s="454" t="str">
        <f t="shared" si="32"/>
        <v/>
      </c>
      <c r="AC79" s="454" t="str">
        <f t="shared" si="33"/>
        <v/>
      </c>
      <c r="AE79" s="454" t="str">
        <f t="shared" si="34"/>
        <v/>
      </c>
      <c r="AG79" s="454" t="str">
        <f t="shared" si="35"/>
        <v/>
      </c>
      <c r="AI79" s="454" t="str">
        <f t="shared" si="36"/>
        <v/>
      </c>
      <c r="AK79" s="454" t="str">
        <f t="shared" si="37"/>
        <v/>
      </c>
      <c r="AM79" s="454" t="str">
        <f t="shared" si="38"/>
        <v/>
      </c>
      <c r="AO79" s="454" t="str">
        <f t="shared" si="39"/>
        <v/>
      </c>
      <c r="AQ79" s="454" t="str">
        <f t="shared" si="40"/>
        <v/>
      </c>
      <c r="AS79" s="454"/>
      <c r="AU79" s="454"/>
    </row>
    <row r="80" spans="5:47">
      <c r="E80" s="454" t="str">
        <f t="shared" si="41"/>
        <v/>
      </c>
      <c r="G80" s="454" t="str">
        <f t="shared" si="22"/>
        <v/>
      </c>
      <c r="I80" s="454" t="str">
        <f t="shared" si="23"/>
        <v/>
      </c>
      <c r="K80" s="454" t="str">
        <f t="shared" si="24"/>
        <v/>
      </c>
      <c r="M80" s="454" t="str">
        <f t="shared" si="25"/>
        <v/>
      </c>
      <c r="O80" s="454" t="str">
        <f t="shared" si="26"/>
        <v/>
      </c>
      <c r="Q80" s="454" t="str">
        <f t="shared" si="27"/>
        <v/>
      </c>
      <c r="S80" s="454" t="str">
        <f t="shared" si="28"/>
        <v/>
      </c>
      <c r="U80" s="454" t="str">
        <f t="shared" si="29"/>
        <v/>
      </c>
      <c r="W80" s="454" t="str">
        <f t="shared" si="30"/>
        <v/>
      </c>
      <c r="Y80" s="454" t="str">
        <f t="shared" si="31"/>
        <v/>
      </c>
      <c r="AA80" s="454" t="str">
        <f t="shared" si="32"/>
        <v/>
      </c>
      <c r="AC80" s="454" t="str">
        <f t="shared" si="33"/>
        <v/>
      </c>
      <c r="AE80" s="454" t="str">
        <f t="shared" si="34"/>
        <v/>
      </c>
      <c r="AG80" s="454" t="str">
        <f t="shared" si="35"/>
        <v/>
      </c>
      <c r="AI80" s="454" t="str">
        <f t="shared" si="36"/>
        <v/>
      </c>
      <c r="AK80" s="454" t="str">
        <f t="shared" si="37"/>
        <v/>
      </c>
      <c r="AM80" s="454" t="str">
        <f t="shared" si="38"/>
        <v/>
      </c>
      <c r="AO80" s="454" t="str">
        <f t="shared" si="39"/>
        <v/>
      </c>
      <c r="AQ80" s="454" t="str">
        <f t="shared" si="40"/>
        <v/>
      </c>
      <c r="AS80" s="454"/>
      <c r="AU80" s="454"/>
    </row>
    <row r="81" spans="5:47">
      <c r="E81" s="454" t="str">
        <f t="shared" si="41"/>
        <v/>
      </c>
      <c r="G81" s="454" t="str">
        <f t="shared" si="22"/>
        <v/>
      </c>
      <c r="I81" s="454" t="str">
        <f t="shared" si="23"/>
        <v/>
      </c>
      <c r="K81" s="454" t="str">
        <f t="shared" si="24"/>
        <v/>
      </c>
      <c r="M81" s="454" t="str">
        <f t="shared" si="25"/>
        <v/>
      </c>
      <c r="O81" s="454" t="str">
        <f t="shared" si="26"/>
        <v/>
      </c>
      <c r="Q81" s="454" t="str">
        <f t="shared" si="27"/>
        <v/>
      </c>
      <c r="S81" s="454" t="str">
        <f t="shared" si="28"/>
        <v/>
      </c>
      <c r="U81" s="454" t="str">
        <f t="shared" si="29"/>
        <v/>
      </c>
      <c r="W81" s="454" t="str">
        <f t="shared" si="30"/>
        <v/>
      </c>
      <c r="Y81" s="454" t="str">
        <f t="shared" si="31"/>
        <v/>
      </c>
      <c r="AA81" s="454" t="str">
        <f t="shared" si="32"/>
        <v/>
      </c>
      <c r="AC81" s="454" t="str">
        <f t="shared" si="33"/>
        <v/>
      </c>
      <c r="AE81" s="454" t="str">
        <f t="shared" si="34"/>
        <v/>
      </c>
      <c r="AG81" s="454" t="str">
        <f t="shared" si="35"/>
        <v/>
      </c>
      <c r="AI81" s="454" t="str">
        <f t="shared" si="36"/>
        <v/>
      </c>
      <c r="AK81" s="454" t="str">
        <f t="shared" si="37"/>
        <v/>
      </c>
      <c r="AM81" s="454" t="str">
        <f t="shared" si="38"/>
        <v/>
      </c>
      <c r="AO81" s="454" t="str">
        <f t="shared" si="39"/>
        <v/>
      </c>
      <c r="AQ81" s="454" t="str">
        <f t="shared" si="40"/>
        <v/>
      </c>
      <c r="AS81" s="454"/>
      <c r="AU81" s="454"/>
    </row>
    <row r="82" spans="5:47">
      <c r="E82" s="454" t="str">
        <f t="shared" si="41"/>
        <v/>
      </c>
      <c r="G82" s="454" t="str">
        <f t="shared" si="22"/>
        <v/>
      </c>
      <c r="I82" s="454" t="str">
        <f t="shared" si="23"/>
        <v/>
      </c>
      <c r="K82" s="454" t="str">
        <f t="shared" si="24"/>
        <v/>
      </c>
      <c r="M82" s="454" t="str">
        <f t="shared" si="25"/>
        <v/>
      </c>
      <c r="O82" s="454" t="str">
        <f t="shared" si="26"/>
        <v/>
      </c>
      <c r="Q82" s="454" t="str">
        <f t="shared" si="27"/>
        <v/>
      </c>
      <c r="S82" s="454" t="str">
        <f t="shared" si="28"/>
        <v/>
      </c>
      <c r="U82" s="454" t="str">
        <f t="shared" si="29"/>
        <v/>
      </c>
      <c r="W82" s="454" t="str">
        <f t="shared" si="30"/>
        <v/>
      </c>
      <c r="Y82" s="454" t="str">
        <f t="shared" si="31"/>
        <v/>
      </c>
      <c r="AA82" s="454" t="str">
        <f t="shared" si="32"/>
        <v/>
      </c>
      <c r="AC82" s="454" t="str">
        <f t="shared" si="33"/>
        <v/>
      </c>
      <c r="AE82" s="454" t="str">
        <f t="shared" si="34"/>
        <v/>
      </c>
      <c r="AG82" s="454" t="str">
        <f t="shared" si="35"/>
        <v/>
      </c>
      <c r="AI82" s="454" t="str">
        <f t="shared" si="36"/>
        <v/>
      </c>
      <c r="AK82" s="454" t="str">
        <f t="shared" si="37"/>
        <v/>
      </c>
      <c r="AM82" s="454" t="str">
        <f t="shared" si="38"/>
        <v/>
      </c>
      <c r="AO82" s="454" t="str">
        <f t="shared" si="39"/>
        <v/>
      </c>
      <c r="AQ82" s="454" t="str">
        <f t="shared" si="40"/>
        <v/>
      </c>
      <c r="AS82" s="454"/>
      <c r="AU82" s="454"/>
    </row>
    <row r="83" spans="5:47">
      <c r="E83" s="454" t="str">
        <f t="shared" si="41"/>
        <v/>
      </c>
      <c r="G83" s="454" t="str">
        <f t="shared" si="22"/>
        <v/>
      </c>
      <c r="I83" s="454" t="str">
        <f t="shared" si="23"/>
        <v/>
      </c>
      <c r="K83" s="454" t="str">
        <f t="shared" si="24"/>
        <v/>
      </c>
      <c r="M83" s="454" t="str">
        <f t="shared" si="25"/>
        <v/>
      </c>
      <c r="O83" s="454" t="str">
        <f t="shared" si="26"/>
        <v/>
      </c>
      <c r="Q83" s="454" t="str">
        <f t="shared" si="27"/>
        <v/>
      </c>
      <c r="S83" s="454" t="str">
        <f t="shared" si="28"/>
        <v/>
      </c>
      <c r="U83" s="454" t="str">
        <f t="shared" si="29"/>
        <v/>
      </c>
      <c r="W83" s="454" t="str">
        <f t="shared" si="30"/>
        <v/>
      </c>
      <c r="Y83" s="454" t="str">
        <f t="shared" si="31"/>
        <v/>
      </c>
      <c r="AA83" s="454" t="str">
        <f t="shared" si="32"/>
        <v/>
      </c>
      <c r="AC83" s="454" t="str">
        <f t="shared" si="33"/>
        <v/>
      </c>
      <c r="AE83" s="454" t="str">
        <f t="shared" si="34"/>
        <v/>
      </c>
      <c r="AG83" s="454" t="str">
        <f t="shared" si="35"/>
        <v/>
      </c>
      <c r="AI83" s="454" t="str">
        <f t="shared" si="36"/>
        <v/>
      </c>
      <c r="AK83" s="454" t="str">
        <f t="shared" si="37"/>
        <v/>
      </c>
      <c r="AM83" s="454" t="str">
        <f t="shared" si="38"/>
        <v/>
      </c>
      <c r="AO83" s="454" t="str">
        <f t="shared" si="39"/>
        <v/>
      </c>
      <c r="AQ83" s="454" t="str">
        <f t="shared" si="40"/>
        <v/>
      </c>
      <c r="AS83" s="454"/>
      <c r="AU83" s="454"/>
    </row>
    <row r="84" spans="5:47">
      <c r="E84" s="454" t="str">
        <f t="shared" si="41"/>
        <v/>
      </c>
      <c r="G84" s="454" t="str">
        <f t="shared" si="22"/>
        <v/>
      </c>
      <c r="I84" s="454" t="str">
        <f t="shared" si="23"/>
        <v/>
      </c>
      <c r="K84" s="454" t="str">
        <f t="shared" si="24"/>
        <v/>
      </c>
      <c r="M84" s="454" t="str">
        <f t="shared" si="25"/>
        <v/>
      </c>
      <c r="O84" s="454" t="str">
        <f t="shared" si="26"/>
        <v/>
      </c>
      <c r="Q84" s="454" t="str">
        <f t="shared" si="27"/>
        <v/>
      </c>
      <c r="S84" s="454" t="str">
        <f t="shared" si="28"/>
        <v/>
      </c>
      <c r="U84" s="454" t="str">
        <f t="shared" si="29"/>
        <v/>
      </c>
      <c r="W84" s="454" t="str">
        <f t="shared" si="30"/>
        <v/>
      </c>
      <c r="Y84" s="454" t="str">
        <f t="shared" si="31"/>
        <v/>
      </c>
      <c r="AA84" s="454" t="str">
        <f t="shared" si="32"/>
        <v/>
      </c>
      <c r="AC84" s="454" t="str">
        <f t="shared" si="33"/>
        <v/>
      </c>
      <c r="AE84" s="454" t="str">
        <f t="shared" si="34"/>
        <v/>
      </c>
      <c r="AG84" s="454" t="str">
        <f t="shared" si="35"/>
        <v/>
      </c>
      <c r="AI84" s="454" t="str">
        <f t="shared" si="36"/>
        <v/>
      </c>
      <c r="AK84" s="454" t="str">
        <f t="shared" si="37"/>
        <v/>
      </c>
      <c r="AM84" s="454" t="str">
        <f t="shared" si="38"/>
        <v/>
      </c>
      <c r="AO84" s="454" t="str">
        <f t="shared" si="39"/>
        <v/>
      </c>
      <c r="AQ84" s="454" t="str">
        <f t="shared" si="40"/>
        <v/>
      </c>
      <c r="AS84" s="454"/>
      <c r="AU84" s="454"/>
    </row>
    <row r="85" spans="5:47">
      <c r="E85" s="454" t="str">
        <f t="shared" si="41"/>
        <v/>
      </c>
      <c r="G85" s="454" t="str">
        <f t="shared" si="22"/>
        <v/>
      </c>
      <c r="I85" s="454" t="str">
        <f t="shared" si="23"/>
        <v/>
      </c>
      <c r="K85" s="454" t="str">
        <f t="shared" si="24"/>
        <v/>
      </c>
      <c r="M85" s="454" t="str">
        <f t="shared" si="25"/>
        <v/>
      </c>
      <c r="O85" s="454" t="str">
        <f t="shared" si="26"/>
        <v/>
      </c>
      <c r="Q85" s="454" t="str">
        <f t="shared" si="27"/>
        <v/>
      </c>
      <c r="S85" s="454" t="str">
        <f t="shared" si="28"/>
        <v/>
      </c>
      <c r="U85" s="454" t="str">
        <f t="shared" si="29"/>
        <v/>
      </c>
      <c r="W85" s="454" t="str">
        <f t="shared" si="30"/>
        <v/>
      </c>
      <c r="Y85" s="454" t="str">
        <f t="shared" si="31"/>
        <v/>
      </c>
      <c r="AA85" s="454" t="str">
        <f t="shared" si="32"/>
        <v/>
      </c>
      <c r="AC85" s="454" t="str">
        <f t="shared" si="33"/>
        <v/>
      </c>
      <c r="AE85" s="454" t="str">
        <f t="shared" si="34"/>
        <v/>
      </c>
      <c r="AG85" s="454" t="str">
        <f t="shared" si="35"/>
        <v/>
      </c>
      <c r="AI85" s="454" t="str">
        <f t="shared" si="36"/>
        <v/>
      </c>
      <c r="AK85" s="454" t="str">
        <f t="shared" si="37"/>
        <v/>
      </c>
      <c r="AM85" s="454" t="str">
        <f t="shared" si="38"/>
        <v/>
      </c>
      <c r="AO85" s="454" t="str">
        <f t="shared" si="39"/>
        <v/>
      </c>
      <c r="AQ85" s="454" t="str">
        <f t="shared" si="40"/>
        <v/>
      </c>
      <c r="AS85" s="454"/>
      <c r="AU85" s="454"/>
    </row>
    <row r="86" spans="5:47">
      <c r="E86" s="454" t="str">
        <f t="shared" si="41"/>
        <v/>
      </c>
      <c r="G86" s="454" t="str">
        <f t="shared" si="22"/>
        <v/>
      </c>
      <c r="I86" s="454" t="str">
        <f t="shared" si="23"/>
        <v/>
      </c>
      <c r="K86" s="454" t="str">
        <f t="shared" si="24"/>
        <v/>
      </c>
      <c r="M86" s="454" t="str">
        <f t="shared" si="25"/>
        <v/>
      </c>
      <c r="O86" s="454" t="str">
        <f t="shared" si="26"/>
        <v/>
      </c>
      <c r="Q86" s="454" t="str">
        <f t="shared" si="27"/>
        <v/>
      </c>
      <c r="S86" s="454" t="str">
        <f t="shared" si="28"/>
        <v/>
      </c>
      <c r="U86" s="454" t="str">
        <f t="shared" si="29"/>
        <v/>
      </c>
      <c r="W86" s="454" t="str">
        <f t="shared" si="30"/>
        <v/>
      </c>
      <c r="Y86" s="454" t="str">
        <f t="shared" si="31"/>
        <v/>
      </c>
      <c r="AA86" s="454" t="str">
        <f t="shared" si="32"/>
        <v/>
      </c>
      <c r="AC86" s="454" t="str">
        <f t="shared" si="33"/>
        <v/>
      </c>
      <c r="AE86" s="454" t="str">
        <f t="shared" si="34"/>
        <v/>
      </c>
      <c r="AG86" s="454" t="str">
        <f t="shared" si="35"/>
        <v/>
      </c>
      <c r="AI86" s="454" t="str">
        <f t="shared" si="36"/>
        <v/>
      </c>
      <c r="AK86" s="454" t="str">
        <f t="shared" si="37"/>
        <v/>
      </c>
      <c r="AM86" s="454" t="str">
        <f t="shared" si="38"/>
        <v/>
      </c>
      <c r="AO86" s="454" t="str">
        <f t="shared" si="39"/>
        <v/>
      </c>
      <c r="AQ86" s="454" t="str">
        <f t="shared" si="40"/>
        <v/>
      </c>
      <c r="AS86" s="454"/>
      <c r="AU86" s="454"/>
    </row>
    <row r="87" spans="5:47">
      <c r="E87" s="454" t="str">
        <f t="shared" si="41"/>
        <v/>
      </c>
      <c r="G87" s="454" t="str">
        <f t="shared" si="22"/>
        <v/>
      </c>
      <c r="I87" s="454" t="str">
        <f t="shared" si="23"/>
        <v/>
      </c>
      <c r="K87" s="454" t="str">
        <f t="shared" si="24"/>
        <v/>
      </c>
      <c r="M87" s="454" t="str">
        <f t="shared" si="25"/>
        <v/>
      </c>
      <c r="O87" s="454" t="str">
        <f t="shared" si="26"/>
        <v/>
      </c>
      <c r="Q87" s="454" t="str">
        <f t="shared" si="27"/>
        <v/>
      </c>
      <c r="S87" s="454" t="str">
        <f t="shared" si="28"/>
        <v/>
      </c>
      <c r="U87" s="454" t="str">
        <f t="shared" si="29"/>
        <v/>
      </c>
      <c r="W87" s="454" t="str">
        <f t="shared" si="30"/>
        <v/>
      </c>
      <c r="Y87" s="454" t="str">
        <f t="shared" si="31"/>
        <v/>
      </c>
      <c r="AA87" s="454" t="str">
        <f t="shared" si="32"/>
        <v/>
      </c>
      <c r="AC87" s="454" t="str">
        <f t="shared" si="33"/>
        <v/>
      </c>
      <c r="AE87" s="454" t="str">
        <f t="shared" si="34"/>
        <v/>
      </c>
      <c r="AG87" s="454" t="str">
        <f t="shared" si="35"/>
        <v/>
      </c>
      <c r="AI87" s="454" t="str">
        <f t="shared" si="36"/>
        <v/>
      </c>
      <c r="AK87" s="454" t="str">
        <f t="shared" si="37"/>
        <v/>
      </c>
      <c r="AM87" s="454" t="str">
        <f t="shared" si="38"/>
        <v/>
      </c>
      <c r="AO87" s="454" t="str">
        <f t="shared" si="39"/>
        <v/>
      </c>
      <c r="AQ87" s="454" t="str">
        <f t="shared" si="40"/>
        <v/>
      </c>
      <c r="AS87" s="454"/>
      <c r="AU87" s="454"/>
    </row>
    <row r="88" spans="5:47">
      <c r="E88" s="454" t="str">
        <f t="shared" si="41"/>
        <v/>
      </c>
      <c r="G88" s="454" t="str">
        <f t="shared" ref="G88:G151" si="42">IF(OR($B88=0,F88=0),"",F88/$B88)</f>
        <v/>
      </c>
      <c r="I88" s="454" t="str">
        <f t="shared" ref="I88:I151" si="43">IF(OR($B88=0,H88=0),"",H88/$B88)</f>
        <v/>
      </c>
      <c r="K88" s="454" t="str">
        <f t="shared" ref="K88:K151" si="44">IF(OR($B88=0,J88=0),"",J88/$B88)</f>
        <v/>
      </c>
      <c r="M88" s="454" t="str">
        <f t="shared" ref="M88:M151" si="45">IF(OR($B88=0,L88=0),"",L88/$B88)</f>
        <v/>
      </c>
      <c r="O88" s="454" t="str">
        <f t="shared" ref="O88:O151" si="46">IF(OR($B88=0,N88=0),"",N88/$B88)</f>
        <v/>
      </c>
      <c r="Q88" s="454" t="str">
        <f t="shared" ref="Q88:Q151" si="47">IF(OR($B88=0,P88=0),"",P88/$B88)</f>
        <v/>
      </c>
      <c r="S88" s="454" t="str">
        <f t="shared" ref="S88:S151" si="48">IF(OR($B88=0,R88=0),"",R88/$B88)</f>
        <v/>
      </c>
      <c r="U88" s="454" t="str">
        <f t="shared" ref="U88:U151" si="49">IF(OR($B88=0,T88=0),"",T88/$B88)</f>
        <v/>
      </c>
      <c r="W88" s="454" t="str">
        <f t="shared" ref="W88:W151" si="50">IF(OR($B88=0,V88=0),"",V88/$B88)</f>
        <v/>
      </c>
      <c r="Y88" s="454" t="str">
        <f t="shared" ref="Y88:Y151" si="51">IF(OR($B88=0,X88=0),"",X88/$B88)</f>
        <v/>
      </c>
      <c r="AA88" s="454" t="str">
        <f t="shared" ref="AA88:AA151" si="52">IF(OR($B88=0,Z88=0),"",Z88/$B88)</f>
        <v/>
      </c>
      <c r="AC88" s="454" t="str">
        <f t="shared" ref="AC88:AC151" si="53">IF(OR($B88=0,AB88=0),"",AB88/$B88)</f>
        <v/>
      </c>
      <c r="AE88" s="454" t="str">
        <f t="shared" ref="AE88:AE151" si="54">IF(OR($B88=0,AD88=0),"",AD88/$B88)</f>
        <v/>
      </c>
      <c r="AG88" s="454" t="str">
        <f t="shared" ref="AG88:AG151" si="55">IF(OR($B88=0,AF88=0),"",AF88/$B88)</f>
        <v/>
      </c>
      <c r="AI88" s="454" t="str">
        <f t="shared" ref="AI88:AI151" si="56">IF(OR($B88=0,AH88=0),"",AH88/$B88)</f>
        <v/>
      </c>
      <c r="AK88" s="454" t="str">
        <f t="shared" ref="AK88:AK151" si="57">IF(OR($B88=0,AJ88=0),"",AJ88/$B88)</f>
        <v/>
      </c>
      <c r="AM88" s="454" t="str">
        <f t="shared" ref="AM88:AM151" si="58">IF(OR($B88=0,AL88=0),"",AL88/$B88)</f>
        <v/>
      </c>
      <c r="AO88" s="454" t="str">
        <f t="shared" ref="AO88:AO151" si="59">IF(OR($B88=0,AN88=0),"",AN88/$B88)</f>
        <v/>
      </c>
      <c r="AQ88" s="454" t="str">
        <f t="shared" ref="AQ88:AQ151" si="60">IF(OR($B88=0,AP88=0),"",AP88/$B88)</f>
        <v/>
      </c>
      <c r="AS88" s="454"/>
      <c r="AU88" s="454"/>
    </row>
    <row r="89" spans="5:47">
      <c r="E89" s="454" t="str">
        <f t="shared" si="41"/>
        <v/>
      </c>
      <c r="G89" s="454" t="str">
        <f t="shared" si="42"/>
        <v/>
      </c>
      <c r="I89" s="454" t="str">
        <f t="shared" si="43"/>
        <v/>
      </c>
      <c r="K89" s="454" t="str">
        <f t="shared" si="44"/>
        <v/>
      </c>
      <c r="M89" s="454" t="str">
        <f t="shared" si="45"/>
        <v/>
      </c>
      <c r="O89" s="454" t="str">
        <f t="shared" si="46"/>
        <v/>
      </c>
      <c r="Q89" s="454" t="str">
        <f t="shared" si="47"/>
        <v/>
      </c>
      <c r="S89" s="454" t="str">
        <f t="shared" si="48"/>
        <v/>
      </c>
      <c r="U89" s="454" t="str">
        <f t="shared" si="49"/>
        <v/>
      </c>
      <c r="W89" s="454" t="str">
        <f t="shared" si="50"/>
        <v/>
      </c>
      <c r="Y89" s="454" t="str">
        <f t="shared" si="51"/>
        <v/>
      </c>
      <c r="AA89" s="454" t="str">
        <f t="shared" si="52"/>
        <v/>
      </c>
      <c r="AC89" s="454" t="str">
        <f t="shared" si="53"/>
        <v/>
      </c>
      <c r="AE89" s="454" t="str">
        <f t="shared" si="54"/>
        <v/>
      </c>
      <c r="AG89" s="454" t="str">
        <f t="shared" si="55"/>
        <v/>
      </c>
      <c r="AI89" s="454" t="str">
        <f t="shared" si="56"/>
        <v/>
      </c>
      <c r="AK89" s="454" t="str">
        <f t="shared" si="57"/>
        <v/>
      </c>
      <c r="AM89" s="454" t="str">
        <f t="shared" si="58"/>
        <v/>
      </c>
      <c r="AO89" s="454" t="str">
        <f t="shared" si="59"/>
        <v/>
      </c>
      <c r="AQ89" s="454" t="str">
        <f t="shared" si="60"/>
        <v/>
      </c>
      <c r="AS89" s="454"/>
      <c r="AU89" s="454"/>
    </row>
    <row r="90" spans="5:47">
      <c r="E90" s="454" t="str">
        <f t="shared" si="41"/>
        <v/>
      </c>
      <c r="G90" s="454" t="str">
        <f t="shared" si="42"/>
        <v/>
      </c>
      <c r="I90" s="454" t="str">
        <f t="shared" si="43"/>
        <v/>
      </c>
      <c r="K90" s="454" t="str">
        <f t="shared" si="44"/>
        <v/>
      </c>
      <c r="M90" s="454" t="str">
        <f t="shared" si="45"/>
        <v/>
      </c>
      <c r="O90" s="454" t="str">
        <f t="shared" si="46"/>
        <v/>
      </c>
      <c r="Q90" s="454" t="str">
        <f t="shared" si="47"/>
        <v/>
      </c>
      <c r="S90" s="454" t="str">
        <f t="shared" si="48"/>
        <v/>
      </c>
      <c r="U90" s="454" t="str">
        <f t="shared" si="49"/>
        <v/>
      </c>
      <c r="W90" s="454" t="str">
        <f t="shared" si="50"/>
        <v/>
      </c>
      <c r="Y90" s="454" t="str">
        <f t="shared" si="51"/>
        <v/>
      </c>
      <c r="AA90" s="454" t="str">
        <f t="shared" si="52"/>
        <v/>
      </c>
      <c r="AC90" s="454" t="str">
        <f t="shared" si="53"/>
        <v/>
      </c>
      <c r="AE90" s="454" t="str">
        <f t="shared" si="54"/>
        <v/>
      </c>
      <c r="AG90" s="454" t="str">
        <f t="shared" si="55"/>
        <v/>
      </c>
      <c r="AI90" s="454" t="str">
        <f t="shared" si="56"/>
        <v/>
      </c>
      <c r="AK90" s="454" t="str">
        <f t="shared" si="57"/>
        <v/>
      </c>
      <c r="AM90" s="454" t="str">
        <f t="shared" si="58"/>
        <v/>
      </c>
      <c r="AO90" s="454" t="str">
        <f t="shared" si="59"/>
        <v/>
      </c>
      <c r="AQ90" s="454" t="str">
        <f t="shared" si="60"/>
        <v/>
      </c>
      <c r="AS90" s="454"/>
      <c r="AU90" s="454"/>
    </row>
    <row r="91" spans="5:47">
      <c r="E91" s="454" t="str">
        <f t="shared" si="41"/>
        <v/>
      </c>
      <c r="G91" s="454" t="str">
        <f t="shared" si="42"/>
        <v/>
      </c>
      <c r="I91" s="454" t="str">
        <f t="shared" si="43"/>
        <v/>
      </c>
      <c r="K91" s="454" t="str">
        <f t="shared" si="44"/>
        <v/>
      </c>
      <c r="M91" s="454" t="str">
        <f t="shared" si="45"/>
        <v/>
      </c>
      <c r="O91" s="454" t="str">
        <f t="shared" si="46"/>
        <v/>
      </c>
      <c r="Q91" s="454" t="str">
        <f t="shared" si="47"/>
        <v/>
      </c>
      <c r="S91" s="454" t="str">
        <f t="shared" si="48"/>
        <v/>
      </c>
      <c r="U91" s="454" t="str">
        <f t="shared" si="49"/>
        <v/>
      </c>
      <c r="W91" s="454" t="str">
        <f t="shared" si="50"/>
        <v/>
      </c>
      <c r="Y91" s="454" t="str">
        <f t="shared" si="51"/>
        <v/>
      </c>
      <c r="AA91" s="454" t="str">
        <f t="shared" si="52"/>
        <v/>
      </c>
      <c r="AC91" s="454" t="str">
        <f t="shared" si="53"/>
        <v/>
      </c>
      <c r="AE91" s="454" t="str">
        <f t="shared" si="54"/>
        <v/>
      </c>
      <c r="AG91" s="454" t="str">
        <f t="shared" si="55"/>
        <v/>
      </c>
      <c r="AI91" s="454" t="str">
        <f t="shared" si="56"/>
        <v/>
      </c>
      <c r="AK91" s="454" t="str">
        <f t="shared" si="57"/>
        <v/>
      </c>
      <c r="AM91" s="454" t="str">
        <f t="shared" si="58"/>
        <v/>
      </c>
      <c r="AO91" s="454" t="str">
        <f t="shared" si="59"/>
        <v/>
      </c>
      <c r="AQ91" s="454" t="str">
        <f t="shared" si="60"/>
        <v/>
      </c>
      <c r="AS91" s="454"/>
      <c r="AU91" s="454"/>
    </row>
    <row r="92" spans="5:47">
      <c r="E92" s="454" t="str">
        <f t="shared" si="41"/>
        <v/>
      </c>
      <c r="G92" s="454" t="str">
        <f t="shared" si="42"/>
        <v/>
      </c>
      <c r="I92" s="454" t="str">
        <f t="shared" si="43"/>
        <v/>
      </c>
      <c r="K92" s="454" t="str">
        <f t="shared" si="44"/>
        <v/>
      </c>
      <c r="M92" s="454" t="str">
        <f t="shared" si="45"/>
        <v/>
      </c>
      <c r="O92" s="454" t="str">
        <f t="shared" si="46"/>
        <v/>
      </c>
      <c r="Q92" s="454" t="str">
        <f t="shared" si="47"/>
        <v/>
      </c>
      <c r="S92" s="454" t="str">
        <f t="shared" si="48"/>
        <v/>
      </c>
      <c r="U92" s="454" t="str">
        <f t="shared" si="49"/>
        <v/>
      </c>
      <c r="W92" s="454" t="str">
        <f t="shared" si="50"/>
        <v/>
      </c>
      <c r="Y92" s="454" t="str">
        <f t="shared" si="51"/>
        <v/>
      </c>
      <c r="AA92" s="454" t="str">
        <f t="shared" si="52"/>
        <v/>
      </c>
      <c r="AC92" s="454" t="str">
        <f t="shared" si="53"/>
        <v/>
      </c>
      <c r="AE92" s="454" t="str">
        <f t="shared" si="54"/>
        <v/>
      </c>
      <c r="AG92" s="454" t="str">
        <f t="shared" si="55"/>
        <v/>
      </c>
      <c r="AI92" s="454" t="str">
        <f t="shared" si="56"/>
        <v/>
      </c>
      <c r="AK92" s="454" t="str">
        <f t="shared" si="57"/>
        <v/>
      </c>
      <c r="AM92" s="454" t="str">
        <f t="shared" si="58"/>
        <v/>
      </c>
      <c r="AO92" s="454" t="str">
        <f t="shared" si="59"/>
        <v/>
      </c>
      <c r="AQ92" s="454" t="str">
        <f t="shared" si="60"/>
        <v/>
      </c>
      <c r="AS92" s="454"/>
      <c r="AU92" s="454"/>
    </row>
    <row r="93" spans="5:47">
      <c r="E93" s="454" t="str">
        <f t="shared" si="41"/>
        <v/>
      </c>
      <c r="G93" s="454" t="str">
        <f t="shared" si="42"/>
        <v/>
      </c>
      <c r="I93" s="454" t="str">
        <f t="shared" si="43"/>
        <v/>
      </c>
      <c r="K93" s="454" t="str">
        <f t="shared" si="44"/>
        <v/>
      </c>
      <c r="M93" s="454" t="str">
        <f t="shared" si="45"/>
        <v/>
      </c>
      <c r="O93" s="454" t="str">
        <f t="shared" si="46"/>
        <v/>
      </c>
      <c r="Q93" s="454" t="str">
        <f t="shared" si="47"/>
        <v/>
      </c>
      <c r="S93" s="454" t="str">
        <f t="shared" si="48"/>
        <v/>
      </c>
      <c r="U93" s="454" t="str">
        <f t="shared" si="49"/>
        <v/>
      </c>
      <c r="W93" s="454" t="str">
        <f t="shared" si="50"/>
        <v/>
      </c>
      <c r="Y93" s="454" t="str">
        <f t="shared" si="51"/>
        <v/>
      </c>
      <c r="AA93" s="454" t="str">
        <f t="shared" si="52"/>
        <v/>
      </c>
      <c r="AC93" s="454" t="str">
        <f t="shared" si="53"/>
        <v/>
      </c>
      <c r="AE93" s="454" t="str">
        <f t="shared" si="54"/>
        <v/>
      </c>
      <c r="AG93" s="454" t="str">
        <f t="shared" si="55"/>
        <v/>
      </c>
      <c r="AI93" s="454" t="str">
        <f t="shared" si="56"/>
        <v/>
      </c>
      <c r="AK93" s="454" t="str">
        <f t="shared" si="57"/>
        <v/>
      </c>
      <c r="AM93" s="454" t="str">
        <f t="shared" si="58"/>
        <v/>
      </c>
      <c r="AO93" s="454" t="str">
        <f t="shared" si="59"/>
        <v/>
      </c>
      <c r="AQ93" s="454" t="str">
        <f t="shared" si="60"/>
        <v/>
      </c>
      <c r="AS93" s="454"/>
      <c r="AU93" s="454"/>
    </row>
    <row r="94" spans="5:47">
      <c r="E94" s="454" t="str">
        <f t="shared" si="41"/>
        <v/>
      </c>
      <c r="G94" s="454" t="str">
        <f t="shared" si="42"/>
        <v/>
      </c>
      <c r="I94" s="454" t="str">
        <f t="shared" si="43"/>
        <v/>
      </c>
      <c r="K94" s="454" t="str">
        <f t="shared" si="44"/>
        <v/>
      </c>
      <c r="M94" s="454" t="str">
        <f t="shared" si="45"/>
        <v/>
      </c>
      <c r="O94" s="454" t="str">
        <f t="shared" si="46"/>
        <v/>
      </c>
      <c r="Q94" s="454" t="str">
        <f t="shared" si="47"/>
        <v/>
      </c>
      <c r="S94" s="454" t="str">
        <f t="shared" si="48"/>
        <v/>
      </c>
      <c r="U94" s="454" t="str">
        <f t="shared" si="49"/>
        <v/>
      </c>
      <c r="W94" s="454" t="str">
        <f t="shared" si="50"/>
        <v/>
      </c>
      <c r="Y94" s="454" t="str">
        <f t="shared" si="51"/>
        <v/>
      </c>
      <c r="AA94" s="454" t="str">
        <f t="shared" si="52"/>
        <v/>
      </c>
      <c r="AC94" s="454" t="str">
        <f t="shared" si="53"/>
        <v/>
      </c>
      <c r="AE94" s="454" t="str">
        <f t="shared" si="54"/>
        <v/>
      </c>
      <c r="AG94" s="454" t="str">
        <f t="shared" si="55"/>
        <v/>
      </c>
      <c r="AI94" s="454" t="str">
        <f t="shared" si="56"/>
        <v/>
      </c>
      <c r="AK94" s="454" t="str">
        <f t="shared" si="57"/>
        <v/>
      </c>
      <c r="AM94" s="454" t="str">
        <f t="shared" si="58"/>
        <v/>
      </c>
      <c r="AO94" s="454" t="str">
        <f t="shared" si="59"/>
        <v/>
      </c>
      <c r="AQ94" s="454" t="str">
        <f t="shared" si="60"/>
        <v/>
      </c>
      <c r="AS94" s="454"/>
      <c r="AU94" s="454"/>
    </row>
    <row r="95" spans="5:47">
      <c r="E95" s="454" t="str">
        <f t="shared" si="41"/>
        <v/>
      </c>
      <c r="G95" s="454" t="str">
        <f t="shared" si="42"/>
        <v/>
      </c>
      <c r="I95" s="454" t="str">
        <f t="shared" si="43"/>
        <v/>
      </c>
      <c r="K95" s="454" t="str">
        <f t="shared" si="44"/>
        <v/>
      </c>
      <c r="M95" s="454" t="str">
        <f t="shared" si="45"/>
        <v/>
      </c>
      <c r="O95" s="454" t="str">
        <f t="shared" si="46"/>
        <v/>
      </c>
      <c r="Q95" s="454" t="str">
        <f t="shared" si="47"/>
        <v/>
      </c>
      <c r="S95" s="454" t="str">
        <f t="shared" si="48"/>
        <v/>
      </c>
      <c r="U95" s="454" t="str">
        <f t="shared" si="49"/>
        <v/>
      </c>
      <c r="W95" s="454" t="str">
        <f t="shared" si="50"/>
        <v/>
      </c>
      <c r="Y95" s="454" t="str">
        <f t="shared" si="51"/>
        <v/>
      </c>
      <c r="AA95" s="454" t="str">
        <f t="shared" si="52"/>
        <v/>
      </c>
      <c r="AC95" s="454" t="str">
        <f t="shared" si="53"/>
        <v/>
      </c>
      <c r="AE95" s="454" t="str">
        <f t="shared" si="54"/>
        <v/>
      </c>
      <c r="AG95" s="454" t="str">
        <f t="shared" si="55"/>
        <v/>
      </c>
      <c r="AI95" s="454" t="str">
        <f t="shared" si="56"/>
        <v/>
      </c>
      <c r="AK95" s="454" t="str">
        <f t="shared" si="57"/>
        <v/>
      </c>
      <c r="AM95" s="454" t="str">
        <f t="shared" si="58"/>
        <v/>
      </c>
      <c r="AO95" s="454" t="str">
        <f t="shared" si="59"/>
        <v/>
      </c>
      <c r="AQ95" s="454" t="str">
        <f t="shared" si="60"/>
        <v/>
      </c>
      <c r="AS95" s="454"/>
      <c r="AU95" s="454"/>
    </row>
    <row r="96" spans="5:47">
      <c r="E96" s="454" t="str">
        <f t="shared" si="41"/>
        <v/>
      </c>
      <c r="G96" s="454" t="str">
        <f t="shared" si="42"/>
        <v/>
      </c>
      <c r="I96" s="454" t="str">
        <f t="shared" si="43"/>
        <v/>
      </c>
      <c r="K96" s="454" t="str">
        <f t="shared" si="44"/>
        <v/>
      </c>
      <c r="M96" s="454" t="str">
        <f t="shared" si="45"/>
        <v/>
      </c>
      <c r="O96" s="454" t="str">
        <f t="shared" si="46"/>
        <v/>
      </c>
      <c r="Q96" s="454" t="str">
        <f t="shared" si="47"/>
        <v/>
      </c>
      <c r="S96" s="454" t="str">
        <f t="shared" si="48"/>
        <v/>
      </c>
      <c r="U96" s="454" t="str">
        <f t="shared" si="49"/>
        <v/>
      </c>
      <c r="W96" s="454" t="str">
        <f t="shared" si="50"/>
        <v/>
      </c>
      <c r="Y96" s="454" t="str">
        <f t="shared" si="51"/>
        <v/>
      </c>
      <c r="AA96" s="454" t="str">
        <f t="shared" si="52"/>
        <v/>
      </c>
      <c r="AC96" s="454" t="str">
        <f t="shared" si="53"/>
        <v/>
      </c>
      <c r="AE96" s="454" t="str">
        <f t="shared" si="54"/>
        <v/>
      </c>
      <c r="AG96" s="454" t="str">
        <f t="shared" si="55"/>
        <v/>
      </c>
      <c r="AI96" s="454" t="str">
        <f t="shared" si="56"/>
        <v/>
      </c>
      <c r="AK96" s="454" t="str">
        <f t="shared" si="57"/>
        <v/>
      </c>
      <c r="AM96" s="454" t="str">
        <f t="shared" si="58"/>
        <v/>
      </c>
      <c r="AO96" s="454" t="str">
        <f t="shared" si="59"/>
        <v/>
      </c>
      <c r="AQ96" s="454" t="str">
        <f t="shared" si="60"/>
        <v/>
      </c>
      <c r="AS96" s="454"/>
      <c r="AU96" s="454"/>
    </row>
    <row r="97" spans="5:47">
      <c r="E97" s="454" t="str">
        <f t="shared" si="41"/>
        <v/>
      </c>
      <c r="G97" s="454" t="str">
        <f t="shared" si="42"/>
        <v/>
      </c>
      <c r="I97" s="454" t="str">
        <f t="shared" si="43"/>
        <v/>
      </c>
      <c r="K97" s="454" t="str">
        <f t="shared" si="44"/>
        <v/>
      </c>
      <c r="M97" s="454" t="str">
        <f t="shared" si="45"/>
        <v/>
      </c>
      <c r="O97" s="454" t="str">
        <f t="shared" si="46"/>
        <v/>
      </c>
      <c r="Q97" s="454" t="str">
        <f t="shared" si="47"/>
        <v/>
      </c>
      <c r="S97" s="454" t="str">
        <f t="shared" si="48"/>
        <v/>
      </c>
      <c r="U97" s="454" t="str">
        <f t="shared" si="49"/>
        <v/>
      </c>
      <c r="W97" s="454" t="str">
        <f t="shared" si="50"/>
        <v/>
      </c>
      <c r="Y97" s="454" t="str">
        <f t="shared" si="51"/>
        <v/>
      </c>
      <c r="AA97" s="454" t="str">
        <f t="shared" si="52"/>
        <v/>
      </c>
      <c r="AC97" s="454" t="str">
        <f t="shared" si="53"/>
        <v/>
      </c>
      <c r="AE97" s="454" t="str">
        <f t="shared" si="54"/>
        <v/>
      </c>
      <c r="AG97" s="454" t="str">
        <f t="shared" si="55"/>
        <v/>
      </c>
      <c r="AI97" s="454" t="str">
        <f t="shared" si="56"/>
        <v/>
      </c>
      <c r="AK97" s="454" t="str">
        <f t="shared" si="57"/>
        <v/>
      </c>
      <c r="AM97" s="454" t="str">
        <f t="shared" si="58"/>
        <v/>
      </c>
      <c r="AO97" s="454" t="str">
        <f t="shared" si="59"/>
        <v/>
      </c>
      <c r="AQ97" s="454" t="str">
        <f t="shared" si="60"/>
        <v/>
      </c>
      <c r="AS97" s="454"/>
      <c r="AU97" s="454"/>
    </row>
    <row r="98" spans="5:47">
      <c r="E98" s="454" t="str">
        <f t="shared" si="41"/>
        <v/>
      </c>
      <c r="G98" s="454" t="str">
        <f t="shared" si="42"/>
        <v/>
      </c>
      <c r="I98" s="454" t="str">
        <f t="shared" si="43"/>
        <v/>
      </c>
      <c r="K98" s="454" t="str">
        <f t="shared" si="44"/>
        <v/>
      </c>
      <c r="M98" s="454" t="str">
        <f t="shared" si="45"/>
        <v/>
      </c>
      <c r="O98" s="454" t="str">
        <f t="shared" si="46"/>
        <v/>
      </c>
      <c r="Q98" s="454" t="str">
        <f t="shared" si="47"/>
        <v/>
      </c>
      <c r="S98" s="454" t="str">
        <f t="shared" si="48"/>
        <v/>
      </c>
      <c r="U98" s="454" t="str">
        <f t="shared" si="49"/>
        <v/>
      </c>
      <c r="W98" s="454" t="str">
        <f t="shared" si="50"/>
        <v/>
      </c>
      <c r="Y98" s="454" t="str">
        <f t="shared" si="51"/>
        <v/>
      </c>
      <c r="AA98" s="454" t="str">
        <f t="shared" si="52"/>
        <v/>
      </c>
      <c r="AC98" s="454" t="str">
        <f t="shared" si="53"/>
        <v/>
      </c>
      <c r="AE98" s="454" t="str">
        <f t="shared" si="54"/>
        <v/>
      </c>
      <c r="AG98" s="454" t="str">
        <f t="shared" si="55"/>
        <v/>
      </c>
      <c r="AI98" s="454" t="str">
        <f t="shared" si="56"/>
        <v/>
      </c>
      <c r="AK98" s="454" t="str">
        <f t="shared" si="57"/>
        <v/>
      </c>
      <c r="AM98" s="454" t="str">
        <f t="shared" si="58"/>
        <v/>
      </c>
      <c r="AO98" s="454" t="str">
        <f t="shared" si="59"/>
        <v/>
      </c>
      <c r="AQ98" s="454" t="str">
        <f t="shared" si="60"/>
        <v/>
      </c>
      <c r="AS98" s="454"/>
      <c r="AU98" s="454"/>
    </row>
    <row r="99" spans="5:47">
      <c r="E99" s="454" t="str">
        <f t="shared" si="41"/>
        <v/>
      </c>
      <c r="G99" s="454" t="str">
        <f t="shared" si="42"/>
        <v/>
      </c>
      <c r="I99" s="454" t="str">
        <f t="shared" si="43"/>
        <v/>
      </c>
      <c r="K99" s="454" t="str">
        <f t="shared" si="44"/>
        <v/>
      </c>
      <c r="M99" s="454" t="str">
        <f t="shared" si="45"/>
        <v/>
      </c>
      <c r="O99" s="454" t="str">
        <f t="shared" si="46"/>
        <v/>
      </c>
      <c r="Q99" s="454" t="str">
        <f t="shared" si="47"/>
        <v/>
      </c>
      <c r="S99" s="454" t="str">
        <f t="shared" si="48"/>
        <v/>
      </c>
      <c r="U99" s="454" t="str">
        <f t="shared" si="49"/>
        <v/>
      </c>
      <c r="W99" s="454" t="str">
        <f t="shared" si="50"/>
        <v/>
      </c>
      <c r="Y99" s="454" t="str">
        <f t="shared" si="51"/>
        <v/>
      </c>
      <c r="AA99" s="454" t="str">
        <f t="shared" si="52"/>
        <v/>
      </c>
      <c r="AC99" s="454" t="str">
        <f t="shared" si="53"/>
        <v/>
      </c>
      <c r="AE99" s="454" t="str">
        <f t="shared" si="54"/>
        <v/>
      </c>
      <c r="AG99" s="454" t="str">
        <f t="shared" si="55"/>
        <v/>
      </c>
      <c r="AI99" s="454" t="str">
        <f t="shared" si="56"/>
        <v/>
      </c>
      <c r="AK99" s="454" t="str">
        <f t="shared" si="57"/>
        <v/>
      </c>
      <c r="AM99" s="454" t="str">
        <f t="shared" si="58"/>
        <v/>
      </c>
      <c r="AO99" s="454" t="str">
        <f t="shared" si="59"/>
        <v/>
      </c>
      <c r="AQ99" s="454" t="str">
        <f t="shared" si="60"/>
        <v/>
      </c>
      <c r="AS99" s="454"/>
      <c r="AU99" s="454"/>
    </row>
    <row r="100" spans="5:47">
      <c r="E100" s="454" t="str">
        <f t="shared" si="41"/>
        <v/>
      </c>
      <c r="G100" s="454" t="str">
        <f t="shared" si="42"/>
        <v/>
      </c>
      <c r="I100" s="454" t="str">
        <f t="shared" si="43"/>
        <v/>
      </c>
      <c r="K100" s="454" t="str">
        <f t="shared" si="44"/>
        <v/>
      </c>
      <c r="M100" s="454" t="str">
        <f t="shared" si="45"/>
        <v/>
      </c>
      <c r="O100" s="454" t="str">
        <f t="shared" si="46"/>
        <v/>
      </c>
      <c r="Q100" s="454" t="str">
        <f t="shared" si="47"/>
        <v/>
      </c>
      <c r="S100" s="454" t="str">
        <f t="shared" si="48"/>
        <v/>
      </c>
      <c r="U100" s="454" t="str">
        <f t="shared" si="49"/>
        <v/>
      </c>
      <c r="W100" s="454" t="str">
        <f t="shared" si="50"/>
        <v/>
      </c>
      <c r="Y100" s="454" t="str">
        <f t="shared" si="51"/>
        <v/>
      </c>
      <c r="AA100" s="454" t="str">
        <f t="shared" si="52"/>
        <v/>
      </c>
      <c r="AC100" s="454" t="str">
        <f t="shared" si="53"/>
        <v/>
      </c>
      <c r="AE100" s="454" t="str">
        <f t="shared" si="54"/>
        <v/>
      </c>
      <c r="AG100" s="454" t="str">
        <f t="shared" si="55"/>
        <v/>
      </c>
      <c r="AI100" s="454" t="str">
        <f t="shared" si="56"/>
        <v/>
      </c>
      <c r="AK100" s="454" t="str">
        <f t="shared" si="57"/>
        <v/>
      </c>
      <c r="AM100" s="454" t="str">
        <f t="shared" si="58"/>
        <v/>
      </c>
      <c r="AO100" s="454" t="str">
        <f t="shared" si="59"/>
        <v/>
      </c>
      <c r="AQ100" s="454" t="str">
        <f t="shared" si="60"/>
        <v/>
      </c>
      <c r="AS100" s="454"/>
      <c r="AU100" s="454"/>
    </row>
    <row r="101" spans="5:47">
      <c r="E101" s="454" t="str">
        <f t="shared" si="41"/>
        <v/>
      </c>
      <c r="G101" s="454" t="str">
        <f t="shared" si="42"/>
        <v/>
      </c>
      <c r="I101" s="454" t="str">
        <f t="shared" si="43"/>
        <v/>
      </c>
      <c r="K101" s="454" t="str">
        <f t="shared" si="44"/>
        <v/>
      </c>
      <c r="M101" s="454" t="str">
        <f t="shared" si="45"/>
        <v/>
      </c>
      <c r="O101" s="454" t="str">
        <f t="shared" si="46"/>
        <v/>
      </c>
      <c r="Q101" s="454" t="str">
        <f t="shared" si="47"/>
        <v/>
      </c>
      <c r="S101" s="454" t="str">
        <f t="shared" si="48"/>
        <v/>
      </c>
      <c r="U101" s="454" t="str">
        <f t="shared" si="49"/>
        <v/>
      </c>
      <c r="W101" s="454" t="str">
        <f t="shared" si="50"/>
        <v/>
      </c>
      <c r="Y101" s="454" t="str">
        <f t="shared" si="51"/>
        <v/>
      </c>
      <c r="AA101" s="454" t="str">
        <f t="shared" si="52"/>
        <v/>
      </c>
      <c r="AC101" s="454" t="str">
        <f t="shared" si="53"/>
        <v/>
      </c>
      <c r="AE101" s="454" t="str">
        <f t="shared" si="54"/>
        <v/>
      </c>
      <c r="AG101" s="454" t="str">
        <f t="shared" si="55"/>
        <v/>
      </c>
      <c r="AI101" s="454" t="str">
        <f t="shared" si="56"/>
        <v/>
      </c>
      <c r="AK101" s="454" t="str">
        <f t="shared" si="57"/>
        <v/>
      </c>
      <c r="AM101" s="454" t="str">
        <f t="shared" si="58"/>
        <v/>
      </c>
      <c r="AO101" s="454" t="str">
        <f t="shared" si="59"/>
        <v/>
      </c>
      <c r="AQ101" s="454" t="str">
        <f t="shared" si="60"/>
        <v/>
      </c>
      <c r="AS101" s="454"/>
      <c r="AU101" s="454"/>
    </row>
    <row r="102" spans="5:47">
      <c r="E102" s="454" t="str">
        <f t="shared" si="41"/>
        <v/>
      </c>
      <c r="G102" s="454" t="str">
        <f t="shared" si="42"/>
        <v/>
      </c>
      <c r="I102" s="454" t="str">
        <f t="shared" si="43"/>
        <v/>
      </c>
      <c r="K102" s="454" t="str">
        <f t="shared" si="44"/>
        <v/>
      </c>
      <c r="M102" s="454" t="str">
        <f t="shared" si="45"/>
        <v/>
      </c>
      <c r="O102" s="454" t="str">
        <f t="shared" si="46"/>
        <v/>
      </c>
      <c r="Q102" s="454" t="str">
        <f t="shared" si="47"/>
        <v/>
      </c>
      <c r="S102" s="454" t="str">
        <f t="shared" si="48"/>
        <v/>
      </c>
      <c r="U102" s="454" t="str">
        <f t="shared" si="49"/>
        <v/>
      </c>
      <c r="W102" s="454" t="str">
        <f t="shared" si="50"/>
        <v/>
      </c>
      <c r="Y102" s="454" t="str">
        <f t="shared" si="51"/>
        <v/>
      </c>
      <c r="AA102" s="454" t="str">
        <f t="shared" si="52"/>
        <v/>
      </c>
      <c r="AC102" s="454" t="str">
        <f t="shared" si="53"/>
        <v/>
      </c>
      <c r="AE102" s="454" t="str">
        <f t="shared" si="54"/>
        <v/>
      </c>
      <c r="AG102" s="454" t="str">
        <f t="shared" si="55"/>
        <v/>
      </c>
      <c r="AI102" s="454" t="str">
        <f t="shared" si="56"/>
        <v/>
      </c>
      <c r="AK102" s="454" t="str">
        <f t="shared" si="57"/>
        <v/>
      </c>
      <c r="AM102" s="454" t="str">
        <f t="shared" si="58"/>
        <v/>
      </c>
      <c r="AO102" s="454" t="str">
        <f t="shared" si="59"/>
        <v/>
      </c>
      <c r="AQ102" s="454" t="str">
        <f t="shared" si="60"/>
        <v/>
      </c>
      <c r="AS102" s="454"/>
      <c r="AU102" s="454"/>
    </row>
    <row r="103" spans="5:47">
      <c r="E103" s="454" t="str">
        <f t="shared" si="41"/>
        <v/>
      </c>
      <c r="G103" s="454" t="str">
        <f t="shared" si="42"/>
        <v/>
      </c>
      <c r="I103" s="454" t="str">
        <f t="shared" si="43"/>
        <v/>
      </c>
      <c r="K103" s="454" t="str">
        <f t="shared" si="44"/>
        <v/>
      </c>
      <c r="M103" s="454" t="str">
        <f t="shared" si="45"/>
        <v/>
      </c>
      <c r="O103" s="454" t="str">
        <f t="shared" si="46"/>
        <v/>
      </c>
      <c r="Q103" s="454" t="str">
        <f t="shared" si="47"/>
        <v/>
      </c>
      <c r="S103" s="454" t="str">
        <f t="shared" si="48"/>
        <v/>
      </c>
      <c r="U103" s="454" t="str">
        <f t="shared" si="49"/>
        <v/>
      </c>
      <c r="W103" s="454" t="str">
        <f t="shared" si="50"/>
        <v/>
      </c>
      <c r="Y103" s="454" t="str">
        <f t="shared" si="51"/>
        <v/>
      </c>
      <c r="AA103" s="454" t="str">
        <f t="shared" si="52"/>
        <v/>
      </c>
      <c r="AC103" s="454" t="str">
        <f t="shared" si="53"/>
        <v/>
      </c>
      <c r="AE103" s="454" t="str">
        <f t="shared" si="54"/>
        <v/>
      </c>
      <c r="AG103" s="454" t="str">
        <f t="shared" si="55"/>
        <v/>
      </c>
      <c r="AI103" s="454" t="str">
        <f t="shared" si="56"/>
        <v/>
      </c>
      <c r="AK103" s="454" t="str">
        <f t="shared" si="57"/>
        <v/>
      </c>
      <c r="AM103" s="454" t="str">
        <f t="shared" si="58"/>
        <v/>
      </c>
      <c r="AO103" s="454" t="str">
        <f t="shared" si="59"/>
        <v/>
      </c>
      <c r="AQ103" s="454" t="str">
        <f t="shared" si="60"/>
        <v/>
      </c>
      <c r="AS103" s="454"/>
      <c r="AU103" s="454"/>
    </row>
    <row r="104" spans="5:47">
      <c r="E104" s="454" t="str">
        <f t="shared" si="41"/>
        <v/>
      </c>
      <c r="G104" s="454" t="str">
        <f t="shared" si="42"/>
        <v/>
      </c>
      <c r="I104" s="454" t="str">
        <f t="shared" si="43"/>
        <v/>
      </c>
      <c r="K104" s="454" t="str">
        <f t="shared" si="44"/>
        <v/>
      </c>
      <c r="M104" s="454" t="str">
        <f t="shared" si="45"/>
        <v/>
      </c>
      <c r="O104" s="454" t="str">
        <f t="shared" si="46"/>
        <v/>
      </c>
      <c r="Q104" s="454" t="str">
        <f t="shared" si="47"/>
        <v/>
      </c>
      <c r="S104" s="454" t="str">
        <f t="shared" si="48"/>
        <v/>
      </c>
      <c r="U104" s="454" t="str">
        <f t="shared" si="49"/>
        <v/>
      </c>
      <c r="W104" s="454" t="str">
        <f t="shared" si="50"/>
        <v/>
      </c>
      <c r="Y104" s="454" t="str">
        <f t="shared" si="51"/>
        <v/>
      </c>
      <c r="AA104" s="454" t="str">
        <f t="shared" si="52"/>
        <v/>
      </c>
      <c r="AC104" s="454" t="str">
        <f t="shared" si="53"/>
        <v/>
      </c>
      <c r="AE104" s="454" t="str">
        <f t="shared" si="54"/>
        <v/>
      </c>
      <c r="AG104" s="454" t="str">
        <f t="shared" si="55"/>
        <v/>
      </c>
      <c r="AI104" s="454" t="str">
        <f t="shared" si="56"/>
        <v/>
      </c>
      <c r="AK104" s="454" t="str">
        <f t="shared" si="57"/>
        <v/>
      </c>
      <c r="AM104" s="454" t="str">
        <f t="shared" si="58"/>
        <v/>
      </c>
      <c r="AO104" s="454" t="str">
        <f t="shared" si="59"/>
        <v/>
      </c>
      <c r="AQ104" s="454" t="str">
        <f t="shared" si="60"/>
        <v/>
      </c>
      <c r="AS104" s="454"/>
      <c r="AU104" s="454"/>
    </row>
    <row r="105" spans="5:47">
      <c r="E105" s="454" t="str">
        <f t="shared" si="41"/>
        <v/>
      </c>
      <c r="G105" s="454" t="str">
        <f t="shared" si="42"/>
        <v/>
      </c>
      <c r="I105" s="454" t="str">
        <f t="shared" si="43"/>
        <v/>
      </c>
      <c r="K105" s="454" t="str">
        <f t="shared" si="44"/>
        <v/>
      </c>
      <c r="M105" s="454" t="str">
        <f t="shared" si="45"/>
        <v/>
      </c>
      <c r="O105" s="454" t="str">
        <f t="shared" si="46"/>
        <v/>
      </c>
      <c r="Q105" s="454" t="str">
        <f t="shared" si="47"/>
        <v/>
      </c>
      <c r="S105" s="454" t="str">
        <f t="shared" si="48"/>
        <v/>
      </c>
      <c r="U105" s="454" t="str">
        <f t="shared" si="49"/>
        <v/>
      </c>
      <c r="W105" s="454" t="str">
        <f t="shared" si="50"/>
        <v/>
      </c>
      <c r="Y105" s="454" t="str">
        <f t="shared" si="51"/>
        <v/>
      </c>
      <c r="AA105" s="454" t="str">
        <f t="shared" si="52"/>
        <v/>
      </c>
      <c r="AC105" s="454" t="str">
        <f t="shared" si="53"/>
        <v/>
      </c>
      <c r="AE105" s="454" t="str">
        <f t="shared" si="54"/>
        <v/>
      </c>
      <c r="AG105" s="454" t="str">
        <f t="shared" si="55"/>
        <v/>
      </c>
      <c r="AI105" s="454" t="str">
        <f t="shared" si="56"/>
        <v/>
      </c>
      <c r="AK105" s="454" t="str">
        <f t="shared" si="57"/>
        <v/>
      </c>
      <c r="AM105" s="454" t="str">
        <f t="shared" si="58"/>
        <v/>
      </c>
      <c r="AO105" s="454" t="str">
        <f t="shared" si="59"/>
        <v/>
      </c>
      <c r="AQ105" s="454" t="str">
        <f t="shared" si="60"/>
        <v/>
      </c>
      <c r="AS105" s="454"/>
      <c r="AU105" s="454"/>
    </row>
    <row r="106" spans="5:47">
      <c r="E106" s="454" t="str">
        <f t="shared" si="41"/>
        <v/>
      </c>
      <c r="G106" s="454" t="str">
        <f t="shared" si="42"/>
        <v/>
      </c>
      <c r="I106" s="454" t="str">
        <f t="shared" si="43"/>
        <v/>
      </c>
      <c r="K106" s="454" t="str">
        <f t="shared" si="44"/>
        <v/>
      </c>
      <c r="M106" s="454" t="str">
        <f t="shared" si="45"/>
        <v/>
      </c>
      <c r="O106" s="454" t="str">
        <f t="shared" si="46"/>
        <v/>
      </c>
      <c r="Q106" s="454" t="str">
        <f t="shared" si="47"/>
        <v/>
      </c>
      <c r="S106" s="454" t="str">
        <f t="shared" si="48"/>
        <v/>
      </c>
      <c r="U106" s="454" t="str">
        <f t="shared" si="49"/>
        <v/>
      </c>
      <c r="W106" s="454" t="str">
        <f t="shared" si="50"/>
        <v/>
      </c>
      <c r="Y106" s="454" t="str">
        <f t="shared" si="51"/>
        <v/>
      </c>
      <c r="AA106" s="454" t="str">
        <f t="shared" si="52"/>
        <v/>
      </c>
      <c r="AC106" s="454" t="str">
        <f t="shared" si="53"/>
        <v/>
      </c>
      <c r="AE106" s="454" t="str">
        <f t="shared" si="54"/>
        <v/>
      </c>
      <c r="AG106" s="454" t="str">
        <f t="shared" si="55"/>
        <v/>
      </c>
      <c r="AI106" s="454" t="str">
        <f t="shared" si="56"/>
        <v/>
      </c>
      <c r="AK106" s="454" t="str">
        <f t="shared" si="57"/>
        <v/>
      </c>
      <c r="AM106" s="454" t="str">
        <f t="shared" si="58"/>
        <v/>
      </c>
      <c r="AO106" s="454" t="str">
        <f t="shared" si="59"/>
        <v/>
      </c>
      <c r="AQ106" s="454" t="str">
        <f t="shared" si="60"/>
        <v/>
      </c>
      <c r="AS106" s="454"/>
      <c r="AU106" s="454"/>
    </row>
    <row r="107" spans="5:47">
      <c r="E107" s="454" t="str">
        <f t="shared" si="41"/>
        <v/>
      </c>
      <c r="G107" s="454" t="str">
        <f t="shared" si="42"/>
        <v/>
      </c>
      <c r="I107" s="454" t="str">
        <f t="shared" si="43"/>
        <v/>
      </c>
      <c r="K107" s="454" t="str">
        <f t="shared" si="44"/>
        <v/>
      </c>
      <c r="M107" s="454" t="str">
        <f t="shared" si="45"/>
        <v/>
      </c>
      <c r="O107" s="454" t="str">
        <f t="shared" si="46"/>
        <v/>
      </c>
      <c r="Q107" s="454" t="str">
        <f t="shared" si="47"/>
        <v/>
      </c>
      <c r="S107" s="454" t="str">
        <f t="shared" si="48"/>
        <v/>
      </c>
      <c r="U107" s="454" t="str">
        <f t="shared" si="49"/>
        <v/>
      </c>
      <c r="W107" s="454" t="str">
        <f t="shared" si="50"/>
        <v/>
      </c>
      <c r="Y107" s="454" t="str">
        <f t="shared" si="51"/>
        <v/>
      </c>
      <c r="AA107" s="454" t="str">
        <f t="shared" si="52"/>
        <v/>
      </c>
      <c r="AC107" s="454" t="str">
        <f t="shared" si="53"/>
        <v/>
      </c>
      <c r="AE107" s="454" t="str">
        <f t="shared" si="54"/>
        <v/>
      </c>
      <c r="AG107" s="454" t="str">
        <f t="shared" si="55"/>
        <v/>
      </c>
      <c r="AI107" s="454" t="str">
        <f t="shared" si="56"/>
        <v/>
      </c>
      <c r="AK107" s="454" t="str">
        <f t="shared" si="57"/>
        <v/>
      </c>
      <c r="AM107" s="454" t="str">
        <f t="shared" si="58"/>
        <v/>
      </c>
      <c r="AO107" s="454" t="str">
        <f t="shared" si="59"/>
        <v/>
      </c>
      <c r="AQ107" s="454" t="str">
        <f t="shared" si="60"/>
        <v/>
      </c>
      <c r="AS107" s="454"/>
      <c r="AU107" s="454"/>
    </row>
    <row r="108" spans="5:47">
      <c r="E108" s="454" t="str">
        <f t="shared" si="41"/>
        <v/>
      </c>
      <c r="G108" s="454" t="str">
        <f t="shared" si="42"/>
        <v/>
      </c>
      <c r="I108" s="454" t="str">
        <f t="shared" si="43"/>
        <v/>
      </c>
      <c r="K108" s="454" t="str">
        <f t="shared" si="44"/>
        <v/>
      </c>
      <c r="M108" s="454" t="str">
        <f t="shared" si="45"/>
        <v/>
      </c>
      <c r="O108" s="454" t="str">
        <f t="shared" si="46"/>
        <v/>
      </c>
      <c r="Q108" s="454" t="str">
        <f t="shared" si="47"/>
        <v/>
      </c>
      <c r="S108" s="454" t="str">
        <f t="shared" si="48"/>
        <v/>
      </c>
      <c r="U108" s="454" t="str">
        <f t="shared" si="49"/>
        <v/>
      </c>
      <c r="W108" s="454" t="str">
        <f t="shared" si="50"/>
        <v/>
      </c>
      <c r="Y108" s="454" t="str">
        <f t="shared" si="51"/>
        <v/>
      </c>
      <c r="AA108" s="454" t="str">
        <f t="shared" si="52"/>
        <v/>
      </c>
      <c r="AC108" s="454" t="str">
        <f t="shared" si="53"/>
        <v/>
      </c>
      <c r="AE108" s="454" t="str">
        <f t="shared" si="54"/>
        <v/>
      </c>
      <c r="AG108" s="454" t="str">
        <f t="shared" si="55"/>
        <v/>
      </c>
      <c r="AI108" s="454" t="str">
        <f t="shared" si="56"/>
        <v/>
      </c>
      <c r="AK108" s="454" t="str">
        <f t="shared" si="57"/>
        <v/>
      </c>
      <c r="AM108" s="454" t="str">
        <f t="shared" si="58"/>
        <v/>
      </c>
      <c r="AO108" s="454" t="str">
        <f t="shared" si="59"/>
        <v/>
      </c>
      <c r="AQ108" s="454" t="str">
        <f t="shared" si="60"/>
        <v/>
      </c>
      <c r="AS108" s="454"/>
      <c r="AU108" s="454"/>
    </row>
    <row r="109" spans="5:47">
      <c r="E109" s="454" t="str">
        <f t="shared" si="41"/>
        <v/>
      </c>
      <c r="G109" s="454" t="str">
        <f t="shared" si="42"/>
        <v/>
      </c>
      <c r="I109" s="454" t="str">
        <f t="shared" si="43"/>
        <v/>
      </c>
      <c r="K109" s="454" t="str">
        <f t="shared" si="44"/>
        <v/>
      </c>
      <c r="M109" s="454" t="str">
        <f t="shared" si="45"/>
        <v/>
      </c>
      <c r="O109" s="454" t="str">
        <f t="shared" si="46"/>
        <v/>
      </c>
      <c r="Q109" s="454" t="str">
        <f t="shared" si="47"/>
        <v/>
      </c>
      <c r="S109" s="454" t="str">
        <f t="shared" si="48"/>
        <v/>
      </c>
      <c r="U109" s="454" t="str">
        <f t="shared" si="49"/>
        <v/>
      </c>
      <c r="W109" s="454" t="str">
        <f t="shared" si="50"/>
        <v/>
      </c>
      <c r="Y109" s="454" t="str">
        <f t="shared" si="51"/>
        <v/>
      </c>
      <c r="AA109" s="454" t="str">
        <f t="shared" si="52"/>
        <v/>
      </c>
      <c r="AC109" s="454" t="str">
        <f t="shared" si="53"/>
        <v/>
      </c>
      <c r="AE109" s="454" t="str">
        <f t="shared" si="54"/>
        <v/>
      </c>
      <c r="AG109" s="454" t="str">
        <f t="shared" si="55"/>
        <v/>
      </c>
      <c r="AI109" s="454" t="str">
        <f t="shared" si="56"/>
        <v/>
      </c>
      <c r="AK109" s="454" t="str">
        <f t="shared" si="57"/>
        <v/>
      </c>
      <c r="AM109" s="454" t="str">
        <f t="shared" si="58"/>
        <v/>
      </c>
      <c r="AO109" s="454" t="str">
        <f t="shared" si="59"/>
        <v/>
      </c>
      <c r="AQ109" s="454" t="str">
        <f t="shared" si="60"/>
        <v/>
      </c>
      <c r="AS109" s="454"/>
      <c r="AU109" s="454"/>
    </row>
    <row r="110" spans="5:47">
      <c r="E110" s="454" t="str">
        <f t="shared" si="41"/>
        <v/>
      </c>
      <c r="G110" s="454" t="str">
        <f t="shared" si="42"/>
        <v/>
      </c>
      <c r="I110" s="454" t="str">
        <f t="shared" si="43"/>
        <v/>
      </c>
      <c r="K110" s="454" t="str">
        <f t="shared" si="44"/>
        <v/>
      </c>
      <c r="M110" s="454" t="str">
        <f t="shared" si="45"/>
        <v/>
      </c>
      <c r="O110" s="454" t="str">
        <f t="shared" si="46"/>
        <v/>
      </c>
      <c r="Q110" s="454" t="str">
        <f t="shared" si="47"/>
        <v/>
      </c>
      <c r="S110" s="454" t="str">
        <f t="shared" si="48"/>
        <v/>
      </c>
      <c r="U110" s="454" t="str">
        <f t="shared" si="49"/>
        <v/>
      </c>
      <c r="W110" s="454" t="str">
        <f t="shared" si="50"/>
        <v/>
      </c>
      <c r="Y110" s="454" t="str">
        <f t="shared" si="51"/>
        <v/>
      </c>
      <c r="AA110" s="454" t="str">
        <f t="shared" si="52"/>
        <v/>
      </c>
      <c r="AC110" s="454" t="str">
        <f t="shared" si="53"/>
        <v/>
      </c>
      <c r="AE110" s="454" t="str">
        <f t="shared" si="54"/>
        <v/>
      </c>
      <c r="AG110" s="454" t="str">
        <f t="shared" si="55"/>
        <v/>
      </c>
      <c r="AI110" s="454" t="str">
        <f t="shared" si="56"/>
        <v/>
      </c>
      <c r="AK110" s="454" t="str">
        <f t="shared" si="57"/>
        <v/>
      </c>
      <c r="AM110" s="454" t="str">
        <f t="shared" si="58"/>
        <v/>
      </c>
      <c r="AO110" s="454" t="str">
        <f t="shared" si="59"/>
        <v/>
      </c>
      <c r="AQ110" s="454" t="str">
        <f t="shared" si="60"/>
        <v/>
      </c>
      <c r="AS110" s="454"/>
      <c r="AU110" s="454"/>
    </row>
    <row r="111" spans="5:47">
      <c r="E111" s="454" t="str">
        <f t="shared" si="41"/>
        <v/>
      </c>
      <c r="G111" s="454" t="str">
        <f t="shared" si="42"/>
        <v/>
      </c>
      <c r="I111" s="454" t="str">
        <f t="shared" si="43"/>
        <v/>
      </c>
      <c r="K111" s="454" t="str">
        <f t="shared" si="44"/>
        <v/>
      </c>
      <c r="M111" s="454" t="str">
        <f t="shared" si="45"/>
        <v/>
      </c>
      <c r="O111" s="454" t="str">
        <f t="shared" si="46"/>
        <v/>
      </c>
      <c r="Q111" s="454" t="str">
        <f t="shared" si="47"/>
        <v/>
      </c>
      <c r="S111" s="454" t="str">
        <f t="shared" si="48"/>
        <v/>
      </c>
      <c r="U111" s="454" t="str">
        <f t="shared" si="49"/>
        <v/>
      </c>
      <c r="W111" s="454" t="str">
        <f t="shared" si="50"/>
        <v/>
      </c>
      <c r="Y111" s="454" t="str">
        <f t="shared" si="51"/>
        <v/>
      </c>
      <c r="AA111" s="454" t="str">
        <f t="shared" si="52"/>
        <v/>
      </c>
      <c r="AC111" s="454" t="str">
        <f t="shared" si="53"/>
        <v/>
      </c>
      <c r="AE111" s="454" t="str">
        <f t="shared" si="54"/>
        <v/>
      </c>
      <c r="AG111" s="454" t="str">
        <f t="shared" si="55"/>
        <v/>
      </c>
      <c r="AI111" s="454" t="str">
        <f t="shared" si="56"/>
        <v/>
      </c>
      <c r="AK111" s="454" t="str">
        <f t="shared" si="57"/>
        <v/>
      </c>
      <c r="AM111" s="454" t="str">
        <f t="shared" si="58"/>
        <v/>
      </c>
      <c r="AO111" s="454" t="str">
        <f t="shared" si="59"/>
        <v/>
      </c>
      <c r="AQ111" s="454" t="str">
        <f t="shared" si="60"/>
        <v/>
      </c>
      <c r="AS111" s="454"/>
      <c r="AU111" s="454"/>
    </row>
    <row r="112" spans="5:47">
      <c r="E112" s="454" t="str">
        <f t="shared" si="41"/>
        <v/>
      </c>
      <c r="G112" s="454" t="str">
        <f t="shared" si="42"/>
        <v/>
      </c>
      <c r="I112" s="454" t="str">
        <f t="shared" si="43"/>
        <v/>
      </c>
      <c r="K112" s="454" t="str">
        <f t="shared" si="44"/>
        <v/>
      </c>
      <c r="M112" s="454" t="str">
        <f t="shared" si="45"/>
        <v/>
      </c>
      <c r="O112" s="454" t="str">
        <f t="shared" si="46"/>
        <v/>
      </c>
      <c r="Q112" s="454" t="str">
        <f t="shared" si="47"/>
        <v/>
      </c>
      <c r="S112" s="454" t="str">
        <f t="shared" si="48"/>
        <v/>
      </c>
      <c r="U112" s="454" t="str">
        <f t="shared" si="49"/>
        <v/>
      </c>
      <c r="W112" s="454" t="str">
        <f t="shared" si="50"/>
        <v/>
      </c>
      <c r="Y112" s="454" t="str">
        <f t="shared" si="51"/>
        <v/>
      </c>
      <c r="AA112" s="454" t="str">
        <f t="shared" si="52"/>
        <v/>
      </c>
      <c r="AC112" s="454" t="str">
        <f t="shared" si="53"/>
        <v/>
      </c>
      <c r="AE112" s="454" t="str">
        <f t="shared" si="54"/>
        <v/>
      </c>
      <c r="AG112" s="454" t="str">
        <f t="shared" si="55"/>
        <v/>
      </c>
      <c r="AI112" s="454" t="str">
        <f t="shared" si="56"/>
        <v/>
      </c>
      <c r="AK112" s="454" t="str">
        <f t="shared" si="57"/>
        <v/>
      </c>
      <c r="AM112" s="454" t="str">
        <f t="shared" si="58"/>
        <v/>
      </c>
      <c r="AO112" s="454" t="str">
        <f t="shared" si="59"/>
        <v/>
      </c>
      <c r="AQ112" s="454" t="str">
        <f t="shared" si="60"/>
        <v/>
      </c>
      <c r="AS112" s="454"/>
      <c r="AU112" s="454"/>
    </row>
    <row r="113" spans="5:47">
      <c r="E113" s="454" t="str">
        <f t="shared" si="41"/>
        <v/>
      </c>
      <c r="G113" s="454" t="str">
        <f t="shared" si="42"/>
        <v/>
      </c>
      <c r="I113" s="454" t="str">
        <f t="shared" si="43"/>
        <v/>
      </c>
      <c r="K113" s="454" t="str">
        <f t="shared" si="44"/>
        <v/>
      </c>
      <c r="M113" s="454" t="str">
        <f t="shared" si="45"/>
        <v/>
      </c>
      <c r="O113" s="454" t="str">
        <f t="shared" si="46"/>
        <v/>
      </c>
      <c r="Q113" s="454" t="str">
        <f t="shared" si="47"/>
        <v/>
      </c>
      <c r="S113" s="454" t="str">
        <f t="shared" si="48"/>
        <v/>
      </c>
      <c r="U113" s="454" t="str">
        <f t="shared" si="49"/>
        <v/>
      </c>
      <c r="W113" s="454" t="str">
        <f t="shared" si="50"/>
        <v/>
      </c>
      <c r="Y113" s="454" t="str">
        <f t="shared" si="51"/>
        <v/>
      </c>
      <c r="AA113" s="454" t="str">
        <f t="shared" si="52"/>
        <v/>
      </c>
      <c r="AC113" s="454" t="str">
        <f t="shared" si="53"/>
        <v/>
      </c>
      <c r="AE113" s="454" t="str">
        <f t="shared" si="54"/>
        <v/>
      </c>
      <c r="AG113" s="454" t="str">
        <f t="shared" si="55"/>
        <v/>
      </c>
      <c r="AI113" s="454" t="str">
        <f t="shared" si="56"/>
        <v/>
      </c>
      <c r="AK113" s="454" t="str">
        <f t="shared" si="57"/>
        <v/>
      </c>
      <c r="AM113" s="454" t="str">
        <f t="shared" si="58"/>
        <v/>
      </c>
      <c r="AO113" s="454" t="str">
        <f t="shared" si="59"/>
        <v/>
      </c>
      <c r="AQ113" s="454" t="str">
        <f t="shared" si="60"/>
        <v/>
      </c>
      <c r="AS113" s="454"/>
      <c r="AU113" s="454"/>
    </row>
    <row r="114" spans="5:47">
      <c r="E114" s="454" t="str">
        <f t="shared" si="41"/>
        <v/>
      </c>
      <c r="G114" s="454" t="str">
        <f t="shared" si="42"/>
        <v/>
      </c>
      <c r="I114" s="454" t="str">
        <f t="shared" si="43"/>
        <v/>
      </c>
      <c r="K114" s="454" t="str">
        <f t="shared" si="44"/>
        <v/>
      </c>
      <c r="M114" s="454" t="str">
        <f t="shared" si="45"/>
        <v/>
      </c>
      <c r="O114" s="454" t="str">
        <f t="shared" si="46"/>
        <v/>
      </c>
      <c r="Q114" s="454" t="str">
        <f t="shared" si="47"/>
        <v/>
      </c>
      <c r="S114" s="454" t="str">
        <f t="shared" si="48"/>
        <v/>
      </c>
      <c r="U114" s="454" t="str">
        <f t="shared" si="49"/>
        <v/>
      </c>
      <c r="W114" s="454" t="str">
        <f t="shared" si="50"/>
        <v/>
      </c>
      <c r="Y114" s="454" t="str">
        <f t="shared" si="51"/>
        <v/>
      </c>
      <c r="AA114" s="454" t="str">
        <f t="shared" si="52"/>
        <v/>
      </c>
      <c r="AC114" s="454" t="str">
        <f t="shared" si="53"/>
        <v/>
      </c>
      <c r="AE114" s="454" t="str">
        <f t="shared" si="54"/>
        <v/>
      </c>
      <c r="AG114" s="454" t="str">
        <f t="shared" si="55"/>
        <v/>
      </c>
      <c r="AI114" s="454" t="str">
        <f t="shared" si="56"/>
        <v/>
      </c>
      <c r="AK114" s="454" t="str">
        <f t="shared" si="57"/>
        <v/>
      </c>
      <c r="AM114" s="454" t="str">
        <f t="shared" si="58"/>
        <v/>
      </c>
      <c r="AO114" s="454" t="str">
        <f t="shared" si="59"/>
        <v/>
      </c>
      <c r="AQ114" s="454" t="str">
        <f t="shared" si="60"/>
        <v/>
      </c>
      <c r="AS114" s="454"/>
      <c r="AU114" s="454"/>
    </row>
    <row r="115" spans="5:47">
      <c r="E115" s="454" t="str">
        <f t="shared" si="41"/>
        <v/>
      </c>
      <c r="G115" s="454" t="str">
        <f t="shared" si="42"/>
        <v/>
      </c>
      <c r="I115" s="454" t="str">
        <f t="shared" si="43"/>
        <v/>
      </c>
      <c r="K115" s="454" t="str">
        <f t="shared" si="44"/>
        <v/>
      </c>
      <c r="M115" s="454" t="str">
        <f t="shared" si="45"/>
        <v/>
      </c>
      <c r="O115" s="454" t="str">
        <f t="shared" si="46"/>
        <v/>
      </c>
      <c r="Q115" s="454" t="str">
        <f t="shared" si="47"/>
        <v/>
      </c>
      <c r="S115" s="454" t="str">
        <f t="shared" si="48"/>
        <v/>
      </c>
      <c r="U115" s="454" t="str">
        <f t="shared" si="49"/>
        <v/>
      </c>
      <c r="W115" s="454" t="str">
        <f t="shared" si="50"/>
        <v/>
      </c>
      <c r="Y115" s="454" t="str">
        <f t="shared" si="51"/>
        <v/>
      </c>
      <c r="AA115" s="454" t="str">
        <f t="shared" si="52"/>
        <v/>
      </c>
      <c r="AC115" s="454" t="str">
        <f t="shared" si="53"/>
        <v/>
      </c>
      <c r="AE115" s="454" t="str">
        <f t="shared" si="54"/>
        <v/>
      </c>
      <c r="AG115" s="454" t="str">
        <f t="shared" si="55"/>
        <v/>
      </c>
      <c r="AI115" s="454" t="str">
        <f t="shared" si="56"/>
        <v/>
      </c>
      <c r="AK115" s="454" t="str">
        <f t="shared" si="57"/>
        <v/>
      </c>
      <c r="AM115" s="454" t="str">
        <f t="shared" si="58"/>
        <v/>
      </c>
      <c r="AO115" s="454" t="str">
        <f t="shared" si="59"/>
        <v/>
      </c>
      <c r="AQ115" s="454" t="str">
        <f t="shared" si="60"/>
        <v/>
      </c>
      <c r="AS115" s="454"/>
      <c r="AU115" s="454"/>
    </row>
    <row r="116" spans="5:47">
      <c r="E116" s="454" t="str">
        <f t="shared" si="41"/>
        <v/>
      </c>
      <c r="G116" s="454" t="str">
        <f t="shared" si="42"/>
        <v/>
      </c>
      <c r="I116" s="454" t="str">
        <f t="shared" si="43"/>
        <v/>
      </c>
      <c r="K116" s="454" t="str">
        <f t="shared" si="44"/>
        <v/>
      </c>
      <c r="M116" s="454" t="str">
        <f t="shared" si="45"/>
        <v/>
      </c>
      <c r="O116" s="454" t="str">
        <f t="shared" si="46"/>
        <v/>
      </c>
      <c r="Q116" s="454" t="str">
        <f t="shared" si="47"/>
        <v/>
      </c>
      <c r="S116" s="454" t="str">
        <f t="shared" si="48"/>
        <v/>
      </c>
      <c r="U116" s="454" t="str">
        <f t="shared" si="49"/>
        <v/>
      </c>
      <c r="W116" s="454" t="str">
        <f t="shared" si="50"/>
        <v/>
      </c>
      <c r="Y116" s="454" t="str">
        <f t="shared" si="51"/>
        <v/>
      </c>
      <c r="AA116" s="454" t="str">
        <f t="shared" si="52"/>
        <v/>
      </c>
      <c r="AC116" s="454" t="str">
        <f t="shared" si="53"/>
        <v/>
      </c>
      <c r="AE116" s="454" t="str">
        <f t="shared" si="54"/>
        <v/>
      </c>
      <c r="AG116" s="454" t="str">
        <f t="shared" si="55"/>
        <v/>
      </c>
      <c r="AI116" s="454" t="str">
        <f t="shared" si="56"/>
        <v/>
      </c>
      <c r="AK116" s="454" t="str">
        <f t="shared" si="57"/>
        <v/>
      </c>
      <c r="AM116" s="454" t="str">
        <f t="shared" si="58"/>
        <v/>
      </c>
      <c r="AO116" s="454" t="str">
        <f t="shared" si="59"/>
        <v/>
      </c>
      <c r="AQ116" s="454" t="str">
        <f t="shared" si="60"/>
        <v/>
      </c>
      <c r="AS116" s="454"/>
      <c r="AU116" s="454"/>
    </row>
    <row r="117" spans="5:47">
      <c r="E117" s="454" t="str">
        <f t="shared" si="41"/>
        <v/>
      </c>
      <c r="G117" s="454" t="str">
        <f t="shared" si="42"/>
        <v/>
      </c>
      <c r="I117" s="454" t="str">
        <f t="shared" si="43"/>
        <v/>
      </c>
      <c r="K117" s="454" t="str">
        <f t="shared" si="44"/>
        <v/>
      </c>
      <c r="M117" s="454" t="str">
        <f t="shared" si="45"/>
        <v/>
      </c>
      <c r="O117" s="454" t="str">
        <f t="shared" si="46"/>
        <v/>
      </c>
      <c r="Q117" s="454" t="str">
        <f t="shared" si="47"/>
        <v/>
      </c>
      <c r="S117" s="454" t="str">
        <f t="shared" si="48"/>
        <v/>
      </c>
      <c r="U117" s="454" t="str">
        <f t="shared" si="49"/>
        <v/>
      </c>
      <c r="W117" s="454" t="str">
        <f t="shared" si="50"/>
        <v/>
      </c>
      <c r="Y117" s="454" t="str">
        <f t="shared" si="51"/>
        <v/>
      </c>
      <c r="AA117" s="454" t="str">
        <f t="shared" si="52"/>
        <v/>
      </c>
      <c r="AC117" s="454" t="str">
        <f t="shared" si="53"/>
        <v/>
      </c>
      <c r="AE117" s="454" t="str">
        <f t="shared" si="54"/>
        <v/>
      </c>
      <c r="AG117" s="454" t="str">
        <f t="shared" si="55"/>
        <v/>
      </c>
      <c r="AI117" s="454" t="str">
        <f t="shared" si="56"/>
        <v/>
      </c>
      <c r="AK117" s="454" t="str">
        <f t="shared" si="57"/>
        <v/>
      </c>
      <c r="AM117" s="454" t="str">
        <f t="shared" si="58"/>
        <v/>
      </c>
      <c r="AO117" s="454" t="str">
        <f t="shared" si="59"/>
        <v/>
      </c>
      <c r="AQ117" s="454" t="str">
        <f t="shared" si="60"/>
        <v/>
      </c>
      <c r="AS117" s="454"/>
      <c r="AU117" s="454"/>
    </row>
    <row r="118" spans="5:47">
      <c r="E118" s="454" t="str">
        <f t="shared" si="41"/>
        <v/>
      </c>
      <c r="G118" s="454" t="str">
        <f t="shared" si="42"/>
        <v/>
      </c>
      <c r="I118" s="454" t="str">
        <f t="shared" si="43"/>
        <v/>
      </c>
      <c r="K118" s="454" t="str">
        <f t="shared" si="44"/>
        <v/>
      </c>
      <c r="M118" s="454" t="str">
        <f t="shared" si="45"/>
        <v/>
      </c>
      <c r="O118" s="454" t="str">
        <f t="shared" si="46"/>
        <v/>
      </c>
      <c r="Q118" s="454" t="str">
        <f t="shared" si="47"/>
        <v/>
      </c>
      <c r="S118" s="454" t="str">
        <f t="shared" si="48"/>
        <v/>
      </c>
      <c r="U118" s="454" t="str">
        <f t="shared" si="49"/>
        <v/>
      </c>
      <c r="W118" s="454" t="str">
        <f t="shared" si="50"/>
        <v/>
      </c>
      <c r="Y118" s="454" t="str">
        <f t="shared" si="51"/>
        <v/>
      </c>
      <c r="AA118" s="454" t="str">
        <f t="shared" si="52"/>
        <v/>
      </c>
      <c r="AC118" s="454" t="str">
        <f t="shared" si="53"/>
        <v/>
      </c>
      <c r="AE118" s="454" t="str">
        <f t="shared" si="54"/>
        <v/>
      </c>
      <c r="AG118" s="454" t="str">
        <f t="shared" si="55"/>
        <v/>
      </c>
      <c r="AI118" s="454" t="str">
        <f t="shared" si="56"/>
        <v/>
      </c>
      <c r="AK118" s="454" t="str">
        <f t="shared" si="57"/>
        <v/>
      </c>
      <c r="AM118" s="454" t="str">
        <f t="shared" si="58"/>
        <v/>
      </c>
      <c r="AO118" s="454" t="str">
        <f t="shared" si="59"/>
        <v/>
      </c>
      <c r="AQ118" s="454" t="str">
        <f t="shared" si="60"/>
        <v/>
      </c>
      <c r="AS118" s="454"/>
      <c r="AU118" s="454"/>
    </row>
    <row r="119" spans="5:47">
      <c r="E119" s="454" t="str">
        <f t="shared" si="41"/>
        <v/>
      </c>
      <c r="G119" s="454" t="str">
        <f t="shared" si="42"/>
        <v/>
      </c>
      <c r="I119" s="454" t="str">
        <f t="shared" si="43"/>
        <v/>
      </c>
      <c r="K119" s="454" t="str">
        <f t="shared" si="44"/>
        <v/>
      </c>
      <c r="M119" s="454" t="str">
        <f t="shared" si="45"/>
        <v/>
      </c>
      <c r="O119" s="454" t="str">
        <f t="shared" si="46"/>
        <v/>
      </c>
      <c r="Q119" s="454" t="str">
        <f t="shared" si="47"/>
        <v/>
      </c>
      <c r="S119" s="454" t="str">
        <f t="shared" si="48"/>
        <v/>
      </c>
      <c r="U119" s="454" t="str">
        <f t="shared" si="49"/>
        <v/>
      </c>
      <c r="W119" s="454" t="str">
        <f t="shared" si="50"/>
        <v/>
      </c>
      <c r="Y119" s="454" t="str">
        <f t="shared" si="51"/>
        <v/>
      </c>
      <c r="AA119" s="454" t="str">
        <f t="shared" si="52"/>
        <v/>
      </c>
      <c r="AC119" s="454" t="str">
        <f t="shared" si="53"/>
        <v/>
      </c>
      <c r="AE119" s="454" t="str">
        <f t="shared" si="54"/>
        <v/>
      </c>
      <c r="AG119" s="454" t="str">
        <f t="shared" si="55"/>
        <v/>
      </c>
      <c r="AI119" s="454" t="str">
        <f t="shared" si="56"/>
        <v/>
      </c>
      <c r="AK119" s="454" t="str">
        <f t="shared" si="57"/>
        <v/>
      </c>
      <c r="AM119" s="454" t="str">
        <f t="shared" si="58"/>
        <v/>
      </c>
      <c r="AO119" s="454" t="str">
        <f t="shared" si="59"/>
        <v/>
      </c>
      <c r="AQ119" s="454" t="str">
        <f t="shared" si="60"/>
        <v/>
      </c>
      <c r="AS119" s="454"/>
      <c r="AU119" s="454"/>
    </row>
    <row r="120" spans="5:47">
      <c r="E120" s="454" t="str">
        <f t="shared" si="41"/>
        <v/>
      </c>
      <c r="G120" s="454" t="str">
        <f t="shared" si="42"/>
        <v/>
      </c>
      <c r="I120" s="454" t="str">
        <f t="shared" si="43"/>
        <v/>
      </c>
      <c r="K120" s="454" t="str">
        <f t="shared" si="44"/>
        <v/>
      </c>
      <c r="M120" s="454" t="str">
        <f t="shared" si="45"/>
        <v/>
      </c>
      <c r="O120" s="454" t="str">
        <f t="shared" si="46"/>
        <v/>
      </c>
      <c r="Q120" s="454" t="str">
        <f t="shared" si="47"/>
        <v/>
      </c>
      <c r="S120" s="454" t="str">
        <f t="shared" si="48"/>
        <v/>
      </c>
      <c r="U120" s="454" t="str">
        <f t="shared" si="49"/>
        <v/>
      </c>
      <c r="W120" s="454" t="str">
        <f t="shared" si="50"/>
        <v/>
      </c>
      <c r="Y120" s="454" t="str">
        <f t="shared" si="51"/>
        <v/>
      </c>
      <c r="AA120" s="454" t="str">
        <f t="shared" si="52"/>
        <v/>
      </c>
      <c r="AC120" s="454" t="str">
        <f t="shared" si="53"/>
        <v/>
      </c>
      <c r="AE120" s="454" t="str">
        <f t="shared" si="54"/>
        <v/>
      </c>
      <c r="AG120" s="454" t="str">
        <f t="shared" si="55"/>
        <v/>
      </c>
      <c r="AI120" s="454" t="str">
        <f t="shared" si="56"/>
        <v/>
      </c>
      <c r="AK120" s="454" t="str">
        <f t="shared" si="57"/>
        <v/>
      </c>
      <c r="AM120" s="454" t="str">
        <f t="shared" si="58"/>
        <v/>
      </c>
      <c r="AO120" s="454" t="str">
        <f t="shared" si="59"/>
        <v/>
      </c>
      <c r="AQ120" s="454" t="str">
        <f t="shared" si="60"/>
        <v/>
      </c>
      <c r="AS120" s="454"/>
      <c r="AU120" s="454"/>
    </row>
    <row r="121" spans="5:47">
      <c r="E121" s="454" t="str">
        <f t="shared" si="41"/>
        <v/>
      </c>
      <c r="G121" s="454" t="str">
        <f t="shared" si="42"/>
        <v/>
      </c>
      <c r="I121" s="454" t="str">
        <f t="shared" si="43"/>
        <v/>
      </c>
      <c r="K121" s="454" t="str">
        <f t="shared" si="44"/>
        <v/>
      </c>
      <c r="M121" s="454" t="str">
        <f t="shared" si="45"/>
        <v/>
      </c>
      <c r="O121" s="454" t="str">
        <f t="shared" si="46"/>
        <v/>
      </c>
      <c r="Q121" s="454" t="str">
        <f t="shared" si="47"/>
        <v/>
      </c>
      <c r="S121" s="454" t="str">
        <f t="shared" si="48"/>
        <v/>
      </c>
      <c r="U121" s="454" t="str">
        <f t="shared" si="49"/>
        <v/>
      </c>
      <c r="W121" s="454" t="str">
        <f t="shared" si="50"/>
        <v/>
      </c>
      <c r="Y121" s="454" t="str">
        <f t="shared" si="51"/>
        <v/>
      </c>
      <c r="AA121" s="454" t="str">
        <f t="shared" si="52"/>
        <v/>
      </c>
      <c r="AC121" s="454" t="str">
        <f t="shared" si="53"/>
        <v/>
      </c>
      <c r="AE121" s="454" t="str">
        <f t="shared" si="54"/>
        <v/>
      </c>
      <c r="AG121" s="454" t="str">
        <f t="shared" si="55"/>
        <v/>
      </c>
      <c r="AI121" s="454" t="str">
        <f t="shared" si="56"/>
        <v/>
      </c>
      <c r="AK121" s="454" t="str">
        <f t="shared" si="57"/>
        <v/>
      </c>
      <c r="AM121" s="454" t="str">
        <f t="shared" si="58"/>
        <v/>
      </c>
      <c r="AO121" s="454" t="str">
        <f t="shared" si="59"/>
        <v/>
      </c>
      <c r="AQ121" s="454" t="str">
        <f t="shared" si="60"/>
        <v/>
      </c>
      <c r="AS121" s="454"/>
      <c r="AU121" s="454"/>
    </row>
    <row r="122" spans="5:47">
      <c r="E122" s="454" t="str">
        <f t="shared" si="41"/>
        <v/>
      </c>
      <c r="G122" s="454" t="str">
        <f t="shared" si="42"/>
        <v/>
      </c>
      <c r="I122" s="454" t="str">
        <f t="shared" si="43"/>
        <v/>
      </c>
      <c r="K122" s="454" t="str">
        <f t="shared" si="44"/>
        <v/>
      </c>
      <c r="M122" s="454" t="str">
        <f t="shared" si="45"/>
        <v/>
      </c>
      <c r="O122" s="454" t="str">
        <f t="shared" si="46"/>
        <v/>
      </c>
      <c r="Q122" s="454" t="str">
        <f t="shared" si="47"/>
        <v/>
      </c>
      <c r="S122" s="454" t="str">
        <f t="shared" si="48"/>
        <v/>
      </c>
      <c r="U122" s="454" t="str">
        <f t="shared" si="49"/>
        <v/>
      </c>
      <c r="W122" s="454" t="str">
        <f t="shared" si="50"/>
        <v/>
      </c>
      <c r="Y122" s="454" t="str">
        <f t="shared" si="51"/>
        <v/>
      </c>
      <c r="AA122" s="454" t="str">
        <f t="shared" si="52"/>
        <v/>
      </c>
      <c r="AC122" s="454" t="str">
        <f t="shared" si="53"/>
        <v/>
      </c>
      <c r="AE122" s="454" t="str">
        <f t="shared" si="54"/>
        <v/>
      </c>
      <c r="AG122" s="454" t="str">
        <f t="shared" si="55"/>
        <v/>
      </c>
      <c r="AI122" s="454" t="str">
        <f t="shared" si="56"/>
        <v/>
      </c>
      <c r="AK122" s="454" t="str">
        <f t="shared" si="57"/>
        <v/>
      </c>
      <c r="AM122" s="454" t="str">
        <f t="shared" si="58"/>
        <v/>
      </c>
      <c r="AO122" s="454" t="str">
        <f t="shared" si="59"/>
        <v/>
      </c>
      <c r="AQ122" s="454" t="str">
        <f t="shared" si="60"/>
        <v/>
      </c>
      <c r="AS122" s="454"/>
      <c r="AU122" s="454"/>
    </row>
    <row r="123" spans="5:47">
      <c r="E123" s="454" t="str">
        <f t="shared" si="41"/>
        <v/>
      </c>
      <c r="G123" s="454" t="str">
        <f t="shared" si="42"/>
        <v/>
      </c>
      <c r="I123" s="454" t="str">
        <f t="shared" si="43"/>
        <v/>
      </c>
      <c r="K123" s="454" t="str">
        <f t="shared" si="44"/>
        <v/>
      </c>
      <c r="M123" s="454" t="str">
        <f t="shared" si="45"/>
        <v/>
      </c>
      <c r="O123" s="454" t="str">
        <f t="shared" si="46"/>
        <v/>
      </c>
      <c r="Q123" s="454" t="str">
        <f t="shared" si="47"/>
        <v/>
      </c>
      <c r="S123" s="454" t="str">
        <f t="shared" si="48"/>
        <v/>
      </c>
      <c r="U123" s="454" t="str">
        <f t="shared" si="49"/>
        <v/>
      </c>
      <c r="W123" s="454" t="str">
        <f t="shared" si="50"/>
        <v/>
      </c>
      <c r="Y123" s="454" t="str">
        <f t="shared" si="51"/>
        <v/>
      </c>
      <c r="AA123" s="454" t="str">
        <f t="shared" si="52"/>
        <v/>
      </c>
      <c r="AC123" s="454" t="str">
        <f t="shared" si="53"/>
        <v/>
      </c>
      <c r="AE123" s="454" t="str">
        <f t="shared" si="54"/>
        <v/>
      </c>
      <c r="AG123" s="454" t="str">
        <f t="shared" si="55"/>
        <v/>
      </c>
      <c r="AI123" s="454" t="str">
        <f t="shared" si="56"/>
        <v/>
      </c>
      <c r="AK123" s="454" t="str">
        <f t="shared" si="57"/>
        <v/>
      </c>
      <c r="AM123" s="454" t="str">
        <f t="shared" si="58"/>
        <v/>
      </c>
      <c r="AO123" s="454" t="str">
        <f t="shared" si="59"/>
        <v/>
      </c>
      <c r="AQ123" s="454" t="str">
        <f t="shared" si="60"/>
        <v/>
      </c>
      <c r="AS123" s="454"/>
      <c r="AU123" s="454"/>
    </row>
    <row r="124" spans="5:47">
      <c r="E124" s="454" t="str">
        <f t="shared" si="41"/>
        <v/>
      </c>
      <c r="G124" s="454" t="str">
        <f t="shared" si="42"/>
        <v/>
      </c>
      <c r="I124" s="454" t="str">
        <f t="shared" si="43"/>
        <v/>
      </c>
      <c r="K124" s="454" t="str">
        <f t="shared" si="44"/>
        <v/>
      </c>
      <c r="M124" s="454" t="str">
        <f t="shared" si="45"/>
        <v/>
      </c>
      <c r="O124" s="454" t="str">
        <f t="shared" si="46"/>
        <v/>
      </c>
      <c r="Q124" s="454" t="str">
        <f t="shared" si="47"/>
        <v/>
      </c>
      <c r="S124" s="454" t="str">
        <f t="shared" si="48"/>
        <v/>
      </c>
      <c r="U124" s="454" t="str">
        <f t="shared" si="49"/>
        <v/>
      </c>
      <c r="W124" s="454" t="str">
        <f t="shared" si="50"/>
        <v/>
      </c>
      <c r="Y124" s="454" t="str">
        <f t="shared" si="51"/>
        <v/>
      </c>
      <c r="AA124" s="454" t="str">
        <f t="shared" si="52"/>
        <v/>
      </c>
      <c r="AC124" s="454" t="str">
        <f t="shared" si="53"/>
        <v/>
      </c>
      <c r="AE124" s="454" t="str">
        <f t="shared" si="54"/>
        <v/>
      </c>
      <c r="AG124" s="454" t="str">
        <f t="shared" si="55"/>
        <v/>
      </c>
      <c r="AI124" s="454" t="str">
        <f t="shared" si="56"/>
        <v/>
      </c>
      <c r="AK124" s="454" t="str">
        <f t="shared" si="57"/>
        <v/>
      </c>
      <c r="AM124" s="454" t="str">
        <f t="shared" si="58"/>
        <v/>
      </c>
      <c r="AO124" s="454" t="str">
        <f t="shared" si="59"/>
        <v/>
      </c>
      <c r="AQ124" s="454" t="str">
        <f t="shared" si="60"/>
        <v/>
      </c>
      <c r="AS124" s="454"/>
      <c r="AU124" s="454"/>
    </row>
    <row r="125" spans="5:47">
      <c r="E125" s="454" t="str">
        <f t="shared" si="41"/>
        <v/>
      </c>
      <c r="G125" s="454" t="str">
        <f t="shared" si="42"/>
        <v/>
      </c>
      <c r="I125" s="454" t="str">
        <f t="shared" si="43"/>
        <v/>
      </c>
      <c r="K125" s="454" t="str">
        <f t="shared" si="44"/>
        <v/>
      </c>
      <c r="M125" s="454" t="str">
        <f t="shared" si="45"/>
        <v/>
      </c>
      <c r="O125" s="454" t="str">
        <f t="shared" si="46"/>
        <v/>
      </c>
      <c r="Q125" s="454" t="str">
        <f t="shared" si="47"/>
        <v/>
      </c>
      <c r="S125" s="454" t="str">
        <f t="shared" si="48"/>
        <v/>
      </c>
      <c r="U125" s="454" t="str">
        <f t="shared" si="49"/>
        <v/>
      </c>
      <c r="W125" s="454" t="str">
        <f t="shared" si="50"/>
        <v/>
      </c>
      <c r="Y125" s="454" t="str">
        <f t="shared" si="51"/>
        <v/>
      </c>
      <c r="AA125" s="454" t="str">
        <f t="shared" si="52"/>
        <v/>
      </c>
      <c r="AC125" s="454" t="str">
        <f t="shared" si="53"/>
        <v/>
      </c>
      <c r="AE125" s="454" t="str">
        <f t="shared" si="54"/>
        <v/>
      </c>
      <c r="AG125" s="454" t="str">
        <f t="shared" si="55"/>
        <v/>
      </c>
      <c r="AI125" s="454" t="str">
        <f t="shared" si="56"/>
        <v/>
      </c>
      <c r="AK125" s="454" t="str">
        <f t="shared" si="57"/>
        <v/>
      </c>
      <c r="AM125" s="454" t="str">
        <f t="shared" si="58"/>
        <v/>
      </c>
      <c r="AO125" s="454" t="str">
        <f t="shared" si="59"/>
        <v/>
      </c>
      <c r="AQ125" s="454" t="str">
        <f t="shared" si="60"/>
        <v/>
      </c>
      <c r="AS125" s="454"/>
      <c r="AU125" s="454"/>
    </row>
    <row r="126" spans="5:47">
      <c r="E126" s="454" t="str">
        <f t="shared" si="41"/>
        <v/>
      </c>
      <c r="G126" s="454" t="str">
        <f t="shared" si="42"/>
        <v/>
      </c>
      <c r="I126" s="454" t="str">
        <f t="shared" si="43"/>
        <v/>
      </c>
      <c r="K126" s="454" t="str">
        <f t="shared" si="44"/>
        <v/>
      </c>
      <c r="M126" s="454" t="str">
        <f t="shared" si="45"/>
        <v/>
      </c>
      <c r="O126" s="454" t="str">
        <f t="shared" si="46"/>
        <v/>
      </c>
      <c r="Q126" s="454" t="str">
        <f t="shared" si="47"/>
        <v/>
      </c>
      <c r="S126" s="454" t="str">
        <f t="shared" si="48"/>
        <v/>
      </c>
      <c r="U126" s="454" t="str">
        <f t="shared" si="49"/>
        <v/>
      </c>
      <c r="W126" s="454" t="str">
        <f t="shared" si="50"/>
        <v/>
      </c>
      <c r="Y126" s="454" t="str">
        <f t="shared" si="51"/>
        <v/>
      </c>
      <c r="AA126" s="454" t="str">
        <f t="shared" si="52"/>
        <v/>
      </c>
      <c r="AC126" s="454" t="str">
        <f t="shared" si="53"/>
        <v/>
      </c>
      <c r="AE126" s="454" t="str">
        <f t="shared" si="54"/>
        <v/>
      </c>
      <c r="AG126" s="454" t="str">
        <f t="shared" si="55"/>
        <v/>
      </c>
      <c r="AI126" s="454" t="str">
        <f t="shared" si="56"/>
        <v/>
      </c>
      <c r="AK126" s="454" t="str">
        <f t="shared" si="57"/>
        <v/>
      </c>
      <c r="AM126" s="454" t="str">
        <f t="shared" si="58"/>
        <v/>
      </c>
      <c r="AO126" s="454" t="str">
        <f t="shared" si="59"/>
        <v/>
      </c>
      <c r="AQ126" s="454" t="str">
        <f t="shared" si="60"/>
        <v/>
      </c>
      <c r="AS126" s="454"/>
      <c r="AU126" s="454"/>
    </row>
    <row r="127" spans="5:47">
      <c r="E127" s="454" t="str">
        <f t="shared" si="41"/>
        <v/>
      </c>
      <c r="G127" s="454" t="str">
        <f t="shared" si="42"/>
        <v/>
      </c>
      <c r="I127" s="454" t="str">
        <f t="shared" si="43"/>
        <v/>
      </c>
      <c r="K127" s="454" t="str">
        <f t="shared" si="44"/>
        <v/>
      </c>
      <c r="M127" s="454" t="str">
        <f t="shared" si="45"/>
        <v/>
      </c>
      <c r="O127" s="454" t="str">
        <f t="shared" si="46"/>
        <v/>
      </c>
      <c r="Q127" s="454" t="str">
        <f t="shared" si="47"/>
        <v/>
      </c>
      <c r="S127" s="454" t="str">
        <f t="shared" si="48"/>
        <v/>
      </c>
      <c r="U127" s="454" t="str">
        <f t="shared" si="49"/>
        <v/>
      </c>
      <c r="W127" s="454" t="str">
        <f t="shared" si="50"/>
        <v/>
      </c>
      <c r="Y127" s="454" t="str">
        <f t="shared" si="51"/>
        <v/>
      </c>
      <c r="AA127" s="454" t="str">
        <f t="shared" si="52"/>
        <v/>
      </c>
      <c r="AC127" s="454" t="str">
        <f t="shared" si="53"/>
        <v/>
      </c>
      <c r="AE127" s="454" t="str">
        <f t="shared" si="54"/>
        <v/>
      </c>
      <c r="AG127" s="454" t="str">
        <f t="shared" si="55"/>
        <v/>
      </c>
      <c r="AI127" s="454" t="str">
        <f t="shared" si="56"/>
        <v/>
      </c>
      <c r="AK127" s="454" t="str">
        <f t="shared" si="57"/>
        <v/>
      </c>
      <c r="AM127" s="454" t="str">
        <f t="shared" si="58"/>
        <v/>
      </c>
      <c r="AO127" s="454" t="str">
        <f t="shared" si="59"/>
        <v/>
      </c>
      <c r="AQ127" s="454" t="str">
        <f t="shared" si="60"/>
        <v/>
      </c>
      <c r="AS127" s="454"/>
      <c r="AU127" s="454"/>
    </row>
    <row r="128" spans="5:47">
      <c r="E128" s="454" t="str">
        <f t="shared" si="41"/>
        <v/>
      </c>
      <c r="G128" s="454" t="str">
        <f t="shared" si="42"/>
        <v/>
      </c>
      <c r="I128" s="454" t="str">
        <f t="shared" si="43"/>
        <v/>
      </c>
      <c r="K128" s="454" t="str">
        <f t="shared" si="44"/>
        <v/>
      </c>
      <c r="M128" s="454" t="str">
        <f t="shared" si="45"/>
        <v/>
      </c>
      <c r="O128" s="454" t="str">
        <f t="shared" si="46"/>
        <v/>
      </c>
      <c r="Q128" s="454" t="str">
        <f t="shared" si="47"/>
        <v/>
      </c>
      <c r="S128" s="454" t="str">
        <f t="shared" si="48"/>
        <v/>
      </c>
      <c r="U128" s="454" t="str">
        <f t="shared" si="49"/>
        <v/>
      </c>
      <c r="W128" s="454" t="str">
        <f t="shared" si="50"/>
        <v/>
      </c>
      <c r="Y128" s="454" t="str">
        <f t="shared" si="51"/>
        <v/>
      </c>
      <c r="AA128" s="454" t="str">
        <f t="shared" si="52"/>
        <v/>
      </c>
      <c r="AC128" s="454" t="str">
        <f t="shared" si="53"/>
        <v/>
      </c>
      <c r="AE128" s="454" t="str">
        <f t="shared" si="54"/>
        <v/>
      </c>
      <c r="AG128" s="454" t="str">
        <f t="shared" si="55"/>
        <v/>
      </c>
      <c r="AI128" s="454" t="str">
        <f t="shared" si="56"/>
        <v/>
      </c>
      <c r="AK128" s="454" t="str">
        <f t="shared" si="57"/>
        <v/>
      </c>
      <c r="AM128" s="454" t="str">
        <f t="shared" si="58"/>
        <v/>
      </c>
      <c r="AO128" s="454" t="str">
        <f t="shared" si="59"/>
        <v/>
      </c>
      <c r="AQ128" s="454" t="str">
        <f t="shared" si="60"/>
        <v/>
      </c>
      <c r="AS128" s="454"/>
      <c r="AU128" s="454"/>
    </row>
    <row r="129" spans="5:47">
      <c r="E129" s="454" t="str">
        <f t="shared" si="41"/>
        <v/>
      </c>
      <c r="G129" s="454" t="str">
        <f t="shared" si="42"/>
        <v/>
      </c>
      <c r="I129" s="454" t="str">
        <f t="shared" si="43"/>
        <v/>
      </c>
      <c r="K129" s="454" t="str">
        <f t="shared" si="44"/>
        <v/>
      </c>
      <c r="M129" s="454" t="str">
        <f t="shared" si="45"/>
        <v/>
      </c>
      <c r="O129" s="454" t="str">
        <f t="shared" si="46"/>
        <v/>
      </c>
      <c r="Q129" s="454" t="str">
        <f t="shared" si="47"/>
        <v/>
      </c>
      <c r="S129" s="454" t="str">
        <f t="shared" si="48"/>
        <v/>
      </c>
      <c r="U129" s="454" t="str">
        <f t="shared" si="49"/>
        <v/>
      </c>
      <c r="W129" s="454" t="str">
        <f t="shared" si="50"/>
        <v/>
      </c>
      <c r="Y129" s="454" t="str">
        <f t="shared" si="51"/>
        <v/>
      </c>
      <c r="AA129" s="454" t="str">
        <f t="shared" si="52"/>
        <v/>
      </c>
      <c r="AC129" s="454" t="str">
        <f t="shared" si="53"/>
        <v/>
      </c>
      <c r="AE129" s="454" t="str">
        <f t="shared" si="54"/>
        <v/>
      </c>
      <c r="AG129" s="454" t="str">
        <f t="shared" si="55"/>
        <v/>
      </c>
      <c r="AI129" s="454" t="str">
        <f t="shared" si="56"/>
        <v/>
      </c>
      <c r="AK129" s="454" t="str">
        <f t="shared" si="57"/>
        <v/>
      </c>
      <c r="AM129" s="454" t="str">
        <f t="shared" si="58"/>
        <v/>
      </c>
      <c r="AO129" s="454" t="str">
        <f t="shared" si="59"/>
        <v/>
      </c>
      <c r="AQ129" s="454" t="str">
        <f t="shared" si="60"/>
        <v/>
      </c>
      <c r="AS129" s="454"/>
      <c r="AU129" s="454"/>
    </row>
    <row r="130" spans="5:47">
      <c r="E130" s="454" t="str">
        <f t="shared" si="41"/>
        <v/>
      </c>
      <c r="G130" s="454" t="str">
        <f t="shared" si="42"/>
        <v/>
      </c>
      <c r="I130" s="454" t="str">
        <f t="shared" si="43"/>
        <v/>
      </c>
      <c r="K130" s="454" t="str">
        <f t="shared" si="44"/>
        <v/>
      </c>
      <c r="M130" s="454" t="str">
        <f t="shared" si="45"/>
        <v/>
      </c>
      <c r="O130" s="454" t="str">
        <f t="shared" si="46"/>
        <v/>
      </c>
      <c r="Q130" s="454" t="str">
        <f t="shared" si="47"/>
        <v/>
      </c>
      <c r="S130" s="454" t="str">
        <f t="shared" si="48"/>
        <v/>
      </c>
      <c r="U130" s="454" t="str">
        <f t="shared" si="49"/>
        <v/>
      </c>
      <c r="W130" s="454" t="str">
        <f t="shared" si="50"/>
        <v/>
      </c>
      <c r="Y130" s="454" t="str">
        <f t="shared" si="51"/>
        <v/>
      </c>
      <c r="AA130" s="454" t="str">
        <f t="shared" si="52"/>
        <v/>
      </c>
      <c r="AC130" s="454" t="str">
        <f t="shared" si="53"/>
        <v/>
      </c>
      <c r="AE130" s="454" t="str">
        <f t="shared" si="54"/>
        <v/>
      </c>
      <c r="AG130" s="454" t="str">
        <f t="shared" si="55"/>
        <v/>
      </c>
      <c r="AI130" s="454" t="str">
        <f t="shared" si="56"/>
        <v/>
      </c>
      <c r="AK130" s="454" t="str">
        <f t="shared" si="57"/>
        <v/>
      </c>
      <c r="AM130" s="454" t="str">
        <f t="shared" si="58"/>
        <v/>
      </c>
      <c r="AO130" s="454" t="str">
        <f t="shared" si="59"/>
        <v/>
      </c>
      <c r="AQ130" s="454" t="str">
        <f t="shared" si="60"/>
        <v/>
      </c>
      <c r="AS130" s="454"/>
      <c r="AU130" s="454"/>
    </row>
    <row r="131" spans="5:47">
      <c r="E131" s="454" t="str">
        <f t="shared" si="41"/>
        <v/>
      </c>
      <c r="G131" s="454" t="str">
        <f t="shared" si="42"/>
        <v/>
      </c>
      <c r="I131" s="454" t="str">
        <f t="shared" si="43"/>
        <v/>
      </c>
      <c r="K131" s="454" t="str">
        <f t="shared" si="44"/>
        <v/>
      </c>
      <c r="M131" s="454" t="str">
        <f t="shared" si="45"/>
        <v/>
      </c>
      <c r="O131" s="454" t="str">
        <f t="shared" si="46"/>
        <v/>
      </c>
      <c r="Q131" s="454" t="str">
        <f t="shared" si="47"/>
        <v/>
      </c>
      <c r="S131" s="454" t="str">
        <f t="shared" si="48"/>
        <v/>
      </c>
      <c r="U131" s="454" t="str">
        <f t="shared" si="49"/>
        <v/>
      </c>
      <c r="W131" s="454" t="str">
        <f t="shared" si="50"/>
        <v/>
      </c>
      <c r="Y131" s="454" t="str">
        <f t="shared" si="51"/>
        <v/>
      </c>
      <c r="AA131" s="454" t="str">
        <f t="shared" si="52"/>
        <v/>
      </c>
      <c r="AC131" s="454" t="str">
        <f t="shared" si="53"/>
        <v/>
      </c>
      <c r="AE131" s="454" t="str">
        <f t="shared" si="54"/>
        <v/>
      </c>
      <c r="AG131" s="454" t="str">
        <f t="shared" si="55"/>
        <v/>
      </c>
      <c r="AI131" s="454" t="str">
        <f t="shared" si="56"/>
        <v/>
      </c>
      <c r="AK131" s="454" t="str">
        <f t="shared" si="57"/>
        <v/>
      </c>
      <c r="AM131" s="454" t="str">
        <f t="shared" si="58"/>
        <v/>
      </c>
      <c r="AO131" s="454" t="str">
        <f t="shared" si="59"/>
        <v/>
      </c>
      <c r="AQ131" s="454" t="str">
        <f t="shared" si="60"/>
        <v/>
      </c>
      <c r="AS131" s="454"/>
      <c r="AU131" s="454"/>
    </row>
    <row r="132" spans="5:47">
      <c r="E132" s="454" t="str">
        <f t="shared" si="41"/>
        <v/>
      </c>
      <c r="G132" s="454" t="str">
        <f t="shared" si="42"/>
        <v/>
      </c>
      <c r="I132" s="454" t="str">
        <f t="shared" si="43"/>
        <v/>
      </c>
      <c r="K132" s="454" t="str">
        <f t="shared" si="44"/>
        <v/>
      </c>
      <c r="M132" s="454" t="str">
        <f t="shared" si="45"/>
        <v/>
      </c>
      <c r="O132" s="454" t="str">
        <f t="shared" si="46"/>
        <v/>
      </c>
      <c r="Q132" s="454" t="str">
        <f t="shared" si="47"/>
        <v/>
      </c>
      <c r="S132" s="454" t="str">
        <f t="shared" si="48"/>
        <v/>
      </c>
      <c r="U132" s="454" t="str">
        <f t="shared" si="49"/>
        <v/>
      </c>
      <c r="W132" s="454" t="str">
        <f t="shared" si="50"/>
        <v/>
      </c>
      <c r="Y132" s="454" t="str">
        <f t="shared" si="51"/>
        <v/>
      </c>
      <c r="AA132" s="454" t="str">
        <f t="shared" si="52"/>
        <v/>
      </c>
      <c r="AC132" s="454" t="str">
        <f t="shared" si="53"/>
        <v/>
      </c>
      <c r="AE132" s="454" t="str">
        <f t="shared" si="54"/>
        <v/>
      </c>
      <c r="AG132" s="454" t="str">
        <f t="shared" si="55"/>
        <v/>
      </c>
      <c r="AI132" s="454" t="str">
        <f t="shared" si="56"/>
        <v/>
      </c>
      <c r="AK132" s="454" t="str">
        <f t="shared" si="57"/>
        <v/>
      </c>
      <c r="AM132" s="454" t="str">
        <f t="shared" si="58"/>
        <v/>
      </c>
      <c r="AO132" s="454" t="str">
        <f t="shared" si="59"/>
        <v/>
      </c>
      <c r="AQ132" s="454" t="str">
        <f t="shared" si="60"/>
        <v/>
      </c>
      <c r="AS132" s="454"/>
      <c r="AU132" s="454"/>
    </row>
    <row r="133" spans="5:47">
      <c r="E133" s="454" t="str">
        <f t="shared" si="41"/>
        <v/>
      </c>
      <c r="G133" s="454" t="str">
        <f t="shared" si="42"/>
        <v/>
      </c>
      <c r="I133" s="454" t="str">
        <f t="shared" si="43"/>
        <v/>
      </c>
      <c r="K133" s="454" t="str">
        <f t="shared" si="44"/>
        <v/>
      </c>
      <c r="M133" s="454" t="str">
        <f t="shared" si="45"/>
        <v/>
      </c>
      <c r="O133" s="454" t="str">
        <f t="shared" si="46"/>
        <v/>
      </c>
      <c r="Q133" s="454" t="str">
        <f t="shared" si="47"/>
        <v/>
      </c>
      <c r="S133" s="454" t="str">
        <f t="shared" si="48"/>
        <v/>
      </c>
      <c r="U133" s="454" t="str">
        <f t="shared" si="49"/>
        <v/>
      </c>
      <c r="W133" s="454" t="str">
        <f t="shared" si="50"/>
        <v/>
      </c>
      <c r="Y133" s="454" t="str">
        <f t="shared" si="51"/>
        <v/>
      </c>
      <c r="AA133" s="454" t="str">
        <f t="shared" si="52"/>
        <v/>
      </c>
      <c r="AC133" s="454" t="str">
        <f t="shared" si="53"/>
        <v/>
      </c>
      <c r="AE133" s="454" t="str">
        <f t="shared" si="54"/>
        <v/>
      </c>
      <c r="AG133" s="454" t="str">
        <f t="shared" si="55"/>
        <v/>
      </c>
      <c r="AI133" s="454" t="str">
        <f t="shared" si="56"/>
        <v/>
      </c>
      <c r="AK133" s="454" t="str">
        <f t="shared" si="57"/>
        <v/>
      </c>
      <c r="AM133" s="454" t="str">
        <f t="shared" si="58"/>
        <v/>
      </c>
      <c r="AO133" s="454" t="str">
        <f t="shared" si="59"/>
        <v/>
      </c>
      <c r="AQ133" s="454" t="str">
        <f t="shared" si="60"/>
        <v/>
      </c>
      <c r="AS133" s="454"/>
      <c r="AU133" s="454"/>
    </row>
    <row r="134" spans="5:47">
      <c r="E134" s="454" t="str">
        <f t="shared" si="41"/>
        <v/>
      </c>
      <c r="G134" s="454" t="str">
        <f t="shared" si="42"/>
        <v/>
      </c>
      <c r="I134" s="454" t="str">
        <f t="shared" si="43"/>
        <v/>
      </c>
      <c r="K134" s="454" t="str">
        <f t="shared" si="44"/>
        <v/>
      </c>
      <c r="M134" s="454" t="str">
        <f t="shared" si="45"/>
        <v/>
      </c>
      <c r="O134" s="454" t="str">
        <f t="shared" si="46"/>
        <v/>
      </c>
      <c r="Q134" s="454" t="str">
        <f t="shared" si="47"/>
        <v/>
      </c>
      <c r="S134" s="454" t="str">
        <f t="shared" si="48"/>
        <v/>
      </c>
      <c r="U134" s="454" t="str">
        <f t="shared" si="49"/>
        <v/>
      </c>
      <c r="W134" s="454" t="str">
        <f t="shared" si="50"/>
        <v/>
      </c>
      <c r="Y134" s="454" t="str">
        <f t="shared" si="51"/>
        <v/>
      </c>
      <c r="AA134" s="454" t="str">
        <f t="shared" si="52"/>
        <v/>
      </c>
      <c r="AC134" s="454" t="str">
        <f t="shared" si="53"/>
        <v/>
      </c>
      <c r="AE134" s="454" t="str">
        <f t="shared" si="54"/>
        <v/>
      </c>
      <c r="AG134" s="454" t="str">
        <f t="shared" si="55"/>
        <v/>
      </c>
      <c r="AI134" s="454" t="str">
        <f t="shared" si="56"/>
        <v/>
      </c>
      <c r="AK134" s="454" t="str">
        <f t="shared" si="57"/>
        <v/>
      </c>
      <c r="AM134" s="454" t="str">
        <f t="shared" si="58"/>
        <v/>
      </c>
      <c r="AO134" s="454" t="str">
        <f t="shared" si="59"/>
        <v/>
      </c>
      <c r="AQ134" s="454" t="str">
        <f t="shared" si="60"/>
        <v/>
      </c>
      <c r="AS134" s="454"/>
      <c r="AU134" s="454"/>
    </row>
    <row r="135" spans="5:47">
      <c r="E135" s="454" t="str">
        <f t="shared" si="41"/>
        <v/>
      </c>
      <c r="G135" s="454" t="str">
        <f t="shared" si="42"/>
        <v/>
      </c>
      <c r="I135" s="454" t="str">
        <f t="shared" si="43"/>
        <v/>
      </c>
      <c r="K135" s="454" t="str">
        <f t="shared" si="44"/>
        <v/>
      </c>
      <c r="M135" s="454" t="str">
        <f t="shared" si="45"/>
        <v/>
      </c>
      <c r="O135" s="454" t="str">
        <f t="shared" si="46"/>
        <v/>
      </c>
      <c r="Q135" s="454" t="str">
        <f t="shared" si="47"/>
        <v/>
      </c>
      <c r="S135" s="454" t="str">
        <f t="shared" si="48"/>
        <v/>
      </c>
      <c r="U135" s="454" t="str">
        <f t="shared" si="49"/>
        <v/>
      </c>
      <c r="W135" s="454" t="str">
        <f t="shared" si="50"/>
        <v/>
      </c>
      <c r="Y135" s="454" t="str">
        <f t="shared" si="51"/>
        <v/>
      </c>
      <c r="AA135" s="454" t="str">
        <f t="shared" si="52"/>
        <v/>
      </c>
      <c r="AC135" s="454" t="str">
        <f t="shared" si="53"/>
        <v/>
      </c>
      <c r="AE135" s="454" t="str">
        <f t="shared" si="54"/>
        <v/>
      </c>
      <c r="AG135" s="454" t="str">
        <f t="shared" si="55"/>
        <v/>
      </c>
      <c r="AI135" s="454" t="str">
        <f t="shared" si="56"/>
        <v/>
      </c>
      <c r="AK135" s="454" t="str">
        <f t="shared" si="57"/>
        <v/>
      </c>
      <c r="AM135" s="454" t="str">
        <f t="shared" si="58"/>
        <v/>
      </c>
      <c r="AO135" s="454" t="str">
        <f t="shared" si="59"/>
        <v/>
      </c>
      <c r="AQ135" s="454" t="str">
        <f t="shared" si="60"/>
        <v/>
      </c>
      <c r="AS135" s="454"/>
      <c r="AU135" s="454"/>
    </row>
    <row r="136" spans="5:47">
      <c r="E136" s="454" t="str">
        <f t="shared" si="41"/>
        <v/>
      </c>
      <c r="G136" s="454" t="str">
        <f t="shared" si="42"/>
        <v/>
      </c>
      <c r="I136" s="454" t="str">
        <f t="shared" si="43"/>
        <v/>
      </c>
      <c r="K136" s="454" t="str">
        <f t="shared" si="44"/>
        <v/>
      </c>
      <c r="M136" s="454" t="str">
        <f t="shared" si="45"/>
        <v/>
      </c>
      <c r="O136" s="454" t="str">
        <f t="shared" si="46"/>
        <v/>
      </c>
      <c r="Q136" s="454" t="str">
        <f t="shared" si="47"/>
        <v/>
      </c>
      <c r="S136" s="454" t="str">
        <f t="shared" si="48"/>
        <v/>
      </c>
      <c r="U136" s="454" t="str">
        <f t="shared" si="49"/>
        <v/>
      </c>
      <c r="W136" s="454" t="str">
        <f t="shared" si="50"/>
        <v/>
      </c>
      <c r="Y136" s="454" t="str">
        <f t="shared" si="51"/>
        <v/>
      </c>
      <c r="AA136" s="454" t="str">
        <f t="shared" si="52"/>
        <v/>
      </c>
      <c r="AC136" s="454" t="str">
        <f t="shared" si="53"/>
        <v/>
      </c>
      <c r="AE136" s="454" t="str">
        <f t="shared" si="54"/>
        <v/>
      </c>
      <c r="AG136" s="454" t="str">
        <f t="shared" si="55"/>
        <v/>
      </c>
      <c r="AI136" s="454" t="str">
        <f t="shared" si="56"/>
        <v/>
      </c>
      <c r="AK136" s="454" t="str">
        <f t="shared" si="57"/>
        <v/>
      </c>
      <c r="AM136" s="454" t="str">
        <f t="shared" si="58"/>
        <v/>
      </c>
      <c r="AO136" s="454" t="str">
        <f t="shared" si="59"/>
        <v/>
      </c>
      <c r="AQ136" s="454" t="str">
        <f t="shared" si="60"/>
        <v/>
      </c>
      <c r="AS136" s="454"/>
      <c r="AU136" s="454"/>
    </row>
    <row r="137" spans="5:47">
      <c r="E137" s="454" t="str">
        <f t="shared" si="41"/>
        <v/>
      </c>
      <c r="G137" s="454" t="str">
        <f t="shared" si="42"/>
        <v/>
      </c>
      <c r="I137" s="454" t="str">
        <f t="shared" si="43"/>
        <v/>
      </c>
      <c r="K137" s="454" t="str">
        <f t="shared" si="44"/>
        <v/>
      </c>
      <c r="M137" s="454" t="str">
        <f t="shared" si="45"/>
        <v/>
      </c>
      <c r="O137" s="454" t="str">
        <f t="shared" si="46"/>
        <v/>
      </c>
      <c r="Q137" s="454" t="str">
        <f t="shared" si="47"/>
        <v/>
      </c>
      <c r="S137" s="454" t="str">
        <f t="shared" si="48"/>
        <v/>
      </c>
      <c r="U137" s="454" t="str">
        <f t="shared" si="49"/>
        <v/>
      </c>
      <c r="W137" s="454" t="str">
        <f t="shared" si="50"/>
        <v/>
      </c>
      <c r="Y137" s="454" t="str">
        <f t="shared" si="51"/>
        <v/>
      </c>
      <c r="AA137" s="454" t="str">
        <f t="shared" si="52"/>
        <v/>
      </c>
      <c r="AC137" s="454" t="str">
        <f t="shared" si="53"/>
        <v/>
      </c>
      <c r="AE137" s="454" t="str">
        <f t="shared" si="54"/>
        <v/>
      </c>
      <c r="AG137" s="454" t="str">
        <f t="shared" si="55"/>
        <v/>
      </c>
      <c r="AI137" s="454" t="str">
        <f t="shared" si="56"/>
        <v/>
      </c>
      <c r="AK137" s="454" t="str">
        <f t="shared" si="57"/>
        <v/>
      </c>
      <c r="AM137" s="454" t="str">
        <f t="shared" si="58"/>
        <v/>
      </c>
      <c r="AO137" s="454" t="str">
        <f t="shared" si="59"/>
        <v/>
      </c>
      <c r="AQ137" s="454" t="str">
        <f t="shared" si="60"/>
        <v/>
      </c>
      <c r="AS137" s="454"/>
      <c r="AU137" s="454"/>
    </row>
    <row r="138" spans="5:47">
      <c r="E138" s="454" t="str">
        <f t="shared" si="41"/>
        <v/>
      </c>
      <c r="G138" s="454" t="str">
        <f t="shared" si="42"/>
        <v/>
      </c>
      <c r="I138" s="454" t="str">
        <f t="shared" si="43"/>
        <v/>
      </c>
      <c r="K138" s="454" t="str">
        <f t="shared" si="44"/>
        <v/>
      </c>
      <c r="M138" s="454" t="str">
        <f t="shared" si="45"/>
        <v/>
      </c>
      <c r="O138" s="454" t="str">
        <f t="shared" si="46"/>
        <v/>
      </c>
      <c r="Q138" s="454" t="str">
        <f t="shared" si="47"/>
        <v/>
      </c>
      <c r="S138" s="454" t="str">
        <f t="shared" si="48"/>
        <v/>
      </c>
      <c r="U138" s="454" t="str">
        <f t="shared" si="49"/>
        <v/>
      </c>
      <c r="W138" s="454" t="str">
        <f t="shared" si="50"/>
        <v/>
      </c>
      <c r="Y138" s="454" t="str">
        <f t="shared" si="51"/>
        <v/>
      </c>
      <c r="AA138" s="454" t="str">
        <f t="shared" si="52"/>
        <v/>
      </c>
      <c r="AC138" s="454" t="str">
        <f t="shared" si="53"/>
        <v/>
      </c>
      <c r="AE138" s="454" t="str">
        <f t="shared" si="54"/>
        <v/>
      </c>
      <c r="AG138" s="454" t="str">
        <f t="shared" si="55"/>
        <v/>
      </c>
      <c r="AI138" s="454" t="str">
        <f t="shared" si="56"/>
        <v/>
      </c>
      <c r="AK138" s="454" t="str">
        <f t="shared" si="57"/>
        <v/>
      </c>
      <c r="AM138" s="454" t="str">
        <f t="shared" si="58"/>
        <v/>
      </c>
      <c r="AO138" s="454" t="str">
        <f t="shared" si="59"/>
        <v/>
      </c>
      <c r="AQ138" s="454" t="str">
        <f t="shared" si="60"/>
        <v/>
      </c>
      <c r="AS138" s="454"/>
      <c r="AU138" s="454"/>
    </row>
    <row r="139" spans="5:47">
      <c r="E139" s="454" t="str">
        <f t="shared" si="41"/>
        <v/>
      </c>
      <c r="G139" s="454" t="str">
        <f t="shared" si="42"/>
        <v/>
      </c>
      <c r="I139" s="454" t="str">
        <f t="shared" si="43"/>
        <v/>
      </c>
      <c r="K139" s="454" t="str">
        <f t="shared" si="44"/>
        <v/>
      </c>
      <c r="M139" s="454" t="str">
        <f t="shared" si="45"/>
        <v/>
      </c>
      <c r="O139" s="454" t="str">
        <f t="shared" si="46"/>
        <v/>
      </c>
      <c r="Q139" s="454" t="str">
        <f t="shared" si="47"/>
        <v/>
      </c>
      <c r="S139" s="454" t="str">
        <f t="shared" si="48"/>
        <v/>
      </c>
      <c r="U139" s="454" t="str">
        <f t="shared" si="49"/>
        <v/>
      </c>
      <c r="W139" s="454" t="str">
        <f t="shared" si="50"/>
        <v/>
      </c>
      <c r="Y139" s="454" t="str">
        <f t="shared" si="51"/>
        <v/>
      </c>
      <c r="AA139" s="454" t="str">
        <f t="shared" si="52"/>
        <v/>
      </c>
      <c r="AC139" s="454" t="str">
        <f t="shared" si="53"/>
        <v/>
      </c>
      <c r="AE139" s="454" t="str">
        <f t="shared" si="54"/>
        <v/>
      </c>
      <c r="AG139" s="454" t="str">
        <f t="shared" si="55"/>
        <v/>
      </c>
      <c r="AI139" s="454" t="str">
        <f t="shared" si="56"/>
        <v/>
      </c>
      <c r="AK139" s="454" t="str">
        <f t="shared" si="57"/>
        <v/>
      </c>
      <c r="AM139" s="454" t="str">
        <f t="shared" si="58"/>
        <v/>
      </c>
      <c r="AO139" s="454" t="str">
        <f t="shared" si="59"/>
        <v/>
      </c>
      <c r="AQ139" s="454" t="str">
        <f t="shared" si="60"/>
        <v/>
      </c>
      <c r="AS139" s="454"/>
      <c r="AU139" s="454"/>
    </row>
    <row r="140" spans="5:47">
      <c r="E140" s="454" t="str">
        <f t="shared" ref="E140:E203" si="61">IF(OR($B140=0,D140=0),"",D140/$B140)</f>
        <v/>
      </c>
      <c r="G140" s="454" t="str">
        <f t="shared" si="42"/>
        <v/>
      </c>
      <c r="I140" s="454" t="str">
        <f t="shared" si="43"/>
        <v/>
      </c>
      <c r="K140" s="454" t="str">
        <f t="shared" si="44"/>
        <v/>
      </c>
      <c r="M140" s="454" t="str">
        <f t="shared" si="45"/>
        <v/>
      </c>
      <c r="O140" s="454" t="str">
        <f t="shared" si="46"/>
        <v/>
      </c>
      <c r="Q140" s="454" t="str">
        <f t="shared" si="47"/>
        <v/>
      </c>
      <c r="S140" s="454" t="str">
        <f t="shared" si="48"/>
        <v/>
      </c>
      <c r="U140" s="454" t="str">
        <f t="shared" si="49"/>
        <v/>
      </c>
      <c r="W140" s="454" t="str">
        <f t="shared" si="50"/>
        <v/>
      </c>
      <c r="Y140" s="454" t="str">
        <f t="shared" si="51"/>
        <v/>
      </c>
      <c r="AA140" s="454" t="str">
        <f t="shared" si="52"/>
        <v/>
      </c>
      <c r="AC140" s="454" t="str">
        <f t="shared" si="53"/>
        <v/>
      </c>
      <c r="AE140" s="454" t="str">
        <f t="shared" si="54"/>
        <v/>
      </c>
      <c r="AG140" s="454" t="str">
        <f t="shared" si="55"/>
        <v/>
      </c>
      <c r="AI140" s="454" t="str">
        <f t="shared" si="56"/>
        <v/>
      </c>
      <c r="AK140" s="454" t="str">
        <f t="shared" si="57"/>
        <v/>
      </c>
      <c r="AM140" s="454" t="str">
        <f t="shared" si="58"/>
        <v/>
      </c>
      <c r="AO140" s="454" t="str">
        <f t="shared" si="59"/>
        <v/>
      </c>
      <c r="AQ140" s="454" t="str">
        <f t="shared" si="60"/>
        <v/>
      </c>
      <c r="AS140" s="454"/>
      <c r="AU140" s="454"/>
    </row>
    <row r="141" spans="5:47">
      <c r="E141" s="454" t="str">
        <f t="shared" si="61"/>
        <v/>
      </c>
      <c r="G141" s="454" t="str">
        <f t="shared" si="42"/>
        <v/>
      </c>
      <c r="I141" s="454" t="str">
        <f t="shared" si="43"/>
        <v/>
      </c>
      <c r="K141" s="454" t="str">
        <f t="shared" si="44"/>
        <v/>
      </c>
      <c r="M141" s="454" t="str">
        <f t="shared" si="45"/>
        <v/>
      </c>
      <c r="O141" s="454" t="str">
        <f t="shared" si="46"/>
        <v/>
      </c>
      <c r="Q141" s="454" t="str">
        <f t="shared" si="47"/>
        <v/>
      </c>
      <c r="S141" s="454" t="str">
        <f t="shared" si="48"/>
        <v/>
      </c>
      <c r="U141" s="454" t="str">
        <f t="shared" si="49"/>
        <v/>
      </c>
      <c r="W141" s="454" t="str">
        <f t="shared" si="50"/>
        <v/>
      </c>
      <c r="Y141" s="454" t="str">
        <f t="shared" si="51"/>
        <v/>
      </c>
      <c r="AA141" s="454" t="str">
        <f t="shared" si="52"/>
        <v/>
      </c>
      <c r="AC141" s="454" t="str">
        <f t="shared" si="53"/>
        <v/>
      </c>
      <c r="AE141" s="454" t="str">
        <f t="shared" si="54"/>
        <v/>
      </c>
      <c r="AG141" s="454" t="str">
        <f t="shared" si="55"/>
        <v/>
      </c>
      <c r="AI141" s="454" t="str">
        <f t="shared" si="56"/>
        <v/>
      </c>
      <c r="AK141" s="454" t="str">
        <f t="shared" si="57"/>
        <v/>
      </c>
      <c r="AM141" s="454" t="str">
        <f t="shared" si="58"/>
        <v/>
      </c>
      <c r="AO141" s="454" t="str">
        <f t="shared" si="59"/>
        <v/>
      </c>
      <c r="AQ141" s="454" t="str">
        <f t="shared" si="60"/>
        <v/>
      </c>
      <c r="AS141" s="454"/>
      <c r="AU141" s="454"/>
    </row>
    <row r="142" spans="5:47">
      <c r="E142" s="454" t="str">
        <f t="shared" si="61"/>
        <v/>
      </c>
      <c r="G142" s="454" t="str">
        <f t="shared" si="42"/>
        <v/>
      </c>
      <c r="I142" s="454" t="str">
        <f t="shared" si="43"/>
        <v/>
      </c>
      <c r="K142" s="454" t="str">
        <f t="shared" si="44"/>
        <v/>
      </c>
      <c r="M142" s="454" t="str">
        <f t="shared" si="45"/>
        <v/>
      </c>
      <c r="O142" s="454" t="str">
        <f t="shared" si="46"/>
        <v/>
      </c>
      <c r="Q142" s="454" t="str">
        <f t="shared" si="47"/>
        <v/>
      </c>
      <c r="S142" s="454" t="str">
        <f t="shared" si="48"/>
        <v/>
      </c>
      <c r="U142" s="454" t="str">
        <f t="shared" si="49"/>
        <v/>
      </c>
      <c r="W142" s="454" t="str">
        <f t="shared" si="50"/>
        <v/>
      </c>
      <c r="Y142" s="454" t="str">
        <f t="shared" si="51"/>
        <v/>
      </c>
      <c r="AA142" s="454" t="str">
        <f t="shared" si="52"/>
        <v/>
      </c>
      <c r="AC142" s="454" t="str">
        <f t="shared" si="53"/>
        <v/>
      </c>
      <c r="AE142" s="454" t="str">
        <f t="shared" si="54"/>
        <v/>
      </c>
      <c r="AG142" s="454" t="str">
        <f t="shared" si="55"/>
        <v/>
      </c>
      <c r="AI142" s="454" t="str">
        <f t="shared" si="56"/>
        <v/>
      </c>
      <c r="AK142" s="454" t="str">
        <f t="shared" si="57"/>
        <v/>
      </c>
      <c r="AM142" s="454" t="str">
        <f t="shared" si="58"/>
        <v/>
      </c>
      <c r="AO142" s="454" t="str">
        <f t="shared" si="59"/>
        <v/>
      </c>
      <c r="AQ142" s="454" t="str">
        <f t="shared" si="60"/>
        <v/>
      </c>
      <c r="AS142" s="454"/>
      <c r="AU142" s="454"/>
    </row>
    <row r="143" spans="5:47">
      <c r="E143" s="454" t="str">
        <f t="shared" si="61"/>
        <v/>
      </c>
      <c r="G143" s="454" t="str">
        <f t="shared" si="42"/>
        <v/>
      </c>
      <c r="I143" s="454" t="str">
        <f t="shared" si="43"/>
        <v/>
      </c>
      <c r="K143" s="454" t="str">
        <f t="shared" si="44"/>
        <v/>
      </c>
      <c r="M143" s="454" t="str">
        <f t="shared" si="45"/>
        <v/>
      </c>
      <c r="O143" s="454" t="str">
        <f t="shared" si="46"/>
        <v/>
      </c>
      <c r="Q143" s="454" t="str">
        <f t="shared" si="47"/>
        <v/>
      </c>
      <c r="S143" s="454" t="str">
        <f t="shared" si="48"/>
        <v/>
      </c>
      <c r="U143" s="454" t="str">
        <f t="shared" si="49"/>
        <v/>
      </c>
      <c r="W143" s="454" t="str">
        <f t="shared" si="50"/>
        <v/>
      </c>
      <c r="Y143" s="454" t="str">
        <f t="shared" si="51"/>
        <v/>
      </c>
      <c r="AA143" s="454" t="str">
        <f t="shared" si="52"/>
        <v/>
      </c>
      <c r="AC143" s="454" t="str">
        <f t="shared" si="53"/>
        <v/>
      </c>
      <c r="AE143" s="454" t="str">
        <f t="shared" si="54"/>
        <v/>
      </c>
      <c r="AG143" s="454" t="str">
        <f t="shared" si="55"/>
        <v/>
      </c>
      <c r="AI143" s="454" t="str">
        <f t="shared" si="56"/>
        <v/>
      </c>
      <c r="AK143" s="454" t="str">
        <f t="shared" si="57"/>
        <v/>
      </c>
      <c r="AM143" s="454" t="str">
        <f t="shared" si="58"/>
        <v/>
      </c>
      <c r="AO143" s="454" t="str">
        <f t="shared" si="59"/>
        <v/>
      </c>
      <c r="AQ143" s="454" t="str">
        <f t="shared" si="60"/>
        <v/>
      </c>
      <c r="AS143" s="454"/>
      <c r="AU143" s="454"/>
    </row>
    <row r="144" spans="5:47">
      <c r="E144" s="454" t="str">
        <f t="shared" si="61"/>
        <v/>
      </c>
      <c r="G144" s="454" t="str">
        <f t="shared" si="42"/>
        <v/>
      </c>
      <c r="I144" s="454" t="str">
        <f t="shared" si="43"/>
        <v/>
      </c>
      <c r="K144" s="454" t="str">
        <f t="shared" si="44"/>
        <v/>
      </c>
      <c r="M144" s="454" t="str">
        <f t="shared" si="45"/>
        <v/>
      </c>
      <c r="O144" s="454" t="str">
        <f t="shared" si="46"/>
        <v/>
      </c>
      <c r="Q144" s="454" t="str">
        <f t="shared" si="47"/>
        <v/>
      </c>
      <c r="S144" s="454" t="str">
        <f t="shared" si="48"/>
        <v/>
      </c>
      <c r="U144" s="454" t="str">
        <f t="shared" si="49"/>
        <v/>
      </c>
      <c r="W144" s="454" t="str">
        <f t="shared" si="50"/>
        <v/>
      </c>
      <c r="Y144" s="454" t="str">
        <f t="shared" si="51"/>
        <v/>
      </c>
      <c r="AA144" s="454" t="str">
        <f t="shared" si="52"/>
        <v/>
      </c>
      <c r="AC144" s="454" t="str">
        <f t="shared" si="53"/>
        <v/>
      </c>
      <c r="AE144" s="454" t="str">
        <f t="shared" si="54"/>
        <v/>
      </c>
      <c r="AG144" s="454" t="str">
        <f t="shared" si="55"/>
        <v/>
      </c>
      <c r="AI144" s="454" t="str">
        <f t="shared" si="56"/>
        <v/>
      </c>
      <c r="AK144" s="454" t="str">
        <f t="shared" si="57"/>
        <v/>
      </c>
      <c r="AM144" s="454" t="str">
        <f t="shared" si="58"/>
        <v/>
      </c>
      <c r="AO144" s="454" t="str">
        <f t="shared" si="59"/>
        <v/>
      </c>
      <c r="AQ144" s="454" t="str">
        <f t="shared" si="60"/>
        <v/>
      </c>
      <c r="AS144" s="454"/>
      <c r="AU144" s="454"/>
    </row>
    <row r="145" spans="5:47">
      <c r="E145" s="454" t="str">
        <f t="shared" si="61"/>
        <v/>
      </c>
      <c r="G145" s="454" t="str">
        <f t="shared" si="42"/>
        <v/>
      </c>
      <c r="I145" s="454" t="str">
        <f t="shared" si="43"/>
        <v/>
      </c>
      <c r="K145" s="454" t="str">
        <f t="shared" si="44"/>
        <v/>
      </c>
      <c r="M145" s="454" t="str">
        <f t="shared" si="45"/>
        <v/>
      </c>
      <c r="O145" s="454" t="str">
        <f t="shared" si="46"/>
        <v/>
      </c>
      <c r="Q145" s="454" t="str">
        <f t="shared" si="47"/>
        <v/>
      </c>
      <c r="S145" s="454" t="str">
        <f t="shared" si="48"/>
        <v/>
      </c>
      <c r="U145" s="454" t="str">
        <f t="shared" si="49"/>
        <v/>
      </c>
      <c r="W145" s="454" t="str">
        <f t="shared" si="50"/>
        <v/>
      </c>
      <c r="Y145" s="454" t="str">
        <f t="shared" si="51"/>
        <v/>
      </c>
      <c r="AA145" s="454" t="str">
        <f t="shared" si="52"/>
        <v/>
      </c>
      <c r="AC145" s="454" t="str">
        <f t="shared" si="53"/>
        <v/>
      </c>
      <c r="AE145" s="454" t="str">
        <f t="shared" si="54"/>
        <v/>
      </c>
      <c r="AG145" s="454" t="str">
        <f t="shared" si="55"/>
        <v/>
      </c>
      <c r="AI145" s="454" t="str">
        <f t="shared" si="56"/>
        <v/>
      </c>
      <c r="AK145" s="454" t="str">
        <f t="shared" si="57"/>
        <v/>
      </c>
      <c r="AM145" s="454" t="str">
        <f t="shared" si="58"/>
        <v/>
      </c>
      <c r="AO145" s="454" t="str">
        <f t="shared" si="59"/>
        <v/>
      </c>
      <c r="AQ145" s="454" t="str">
        <f t="shared" si="60"/>
        <v/>
      </c>
      <c r="AS145" s="454"/>
      <c r="AU145" s="454"/>
    </row>
    <row r="146" spans="5:47">
      <c r="E146" s="454" t="str">
        <f t="shared" si="61"/>
        <v/>
      </c>
      <c r="G146" s="454" t="str">
        <f t="shared" si="42"/>
        <v/>
      </c>
      <c r="I146" s="454" t="str">
        <f t="shared" si="43"/>
        <v/>
      </c>
      <c r="K146" s="454" t="str">
        <f t="shared" si="44"/>
        <v/>
      </c>
      <c r="M146" s="454" t="str">
        <f t="shared" si="45"/>
        <v/>
      </c>
      <c r="O146" s="454" t="str">
        <f t="shared" si="46"/>
        <v/>
      </c>
      <c r="Q146" s="454" t="str">
        <f t="shared" si="47"/>
        <v/>
      </c>
      <c r="S146" s="454" t="str">
        <f t="shared" si="48"/>
        <v/>
      </c>
      <c r="U146" s="454" t="str">
        <f t="shared" si="49"/>
        <v/>
      </c>
      <c r="W146" s="454" t="str">
        <f t="shared" si="50"/>
        <v/>
      </c>
      <c r="Y146" s="454" t="str">
        <f t="shared" si="51"/>
        <v/>
      </c>
      <c r="AA146" s="454" t="str">
        <f t="shared" si="52"/>
        <v/>
      </c>
      <c r="AC146" s="454" t="str">
        <f t="shared" si="53"/>
        <v/>
      </c>
      <c r="AE146" s="454" t="str">
        <f t="shared" si="54"/>
        <v/>
      </c>
      <c r="AG146" s="454" t="str">
        <f t="shared" si="55"/>
        <v/>
      </c>
      <c r="AI146" s="454" t="str">
        <f t="shared" si="56"/>
        <v/>
      </c>
      <c r="AK146" s="454" t="str">
        <f t="shared" si="57"/>
        <v/>
      </c>
      <c r="AM146" s="454" t="str">
        <f t="shared" si="58"/>
        <v/>
      </c>
      <c r="AO146" s="454" t="str">
        <f t="shared" si="59"/>
        <v/>
      </c>
      <c r="AQ146" s="454" t="str">
        <f t="shared" si="60"/>
        <v/>
      </c>
      <c r="AS146" s="454"/>
      <c r="AU146" s="454"/>
    </row>
    <row r="147" spans="5:47">
      <c r="E147" s="454" t="str">
        <f t="shared" si="61"/>
        <v/>
      </c>
      <c r="G147" s="454" t="str">
        <f t="shared" si="42"/>
        <v/>
      </c>
      <c r="I147" s="454" t="str">
        <f t="shared" si="43"/>
        <v/>
      </c>
      <c r="K147" s="454" t="str">
        <f t="shared" si="44"/>
        <v/>
      </c>
      <c r="M147" s="454" t="str">
        <f t="shared" si="45"/>
        <v/>
      </c>
      <c r="O147" s="454" t="str">
        <f t="shared" si="46"/>
        <v/>
      </c>
      <c r="Q147" s="454" t="str">
        <f t="shared" si="47"/>
        <v/>
      </c>
      <c r="S147" s="454" t="str">
        <f t="shared" si="48"/>
        <v/>
      </c>
      <c r="U147" s="454" t="str">
        <f t="shared" si="49"/>
        <v/>
      </c>
      <c r="W147" s="454" t="str">
        <f t="shared" si="50"/>
        <v/>
      </c>
      <c r="Y147" s="454" t="str">
        <f t="shared" si="51"/>
        <v/>
      </c>
      <c r="AA147" s="454" t="str">
        <f t="shared" si="52"/>
        <v/>
      </c>
      <c r="AC147" s="454" t="str">
        <f t="shared" si="53"/>
        <v/>
      </c>
      <c r="AE147" s="454" t="str">
        <f t="shared" si="54"/>
        <v/>
      </c>
      <c r="AG147" s="454" t="str">
        <f t="shared" si="55"/>
        <v/>
      </c>
      <c r="AI147" s="454" t="str">
        <f t="shared" si="56"/>
        <v/>
      </c>
      <c r="AK147" s="454" t="str">
        <f t="shared" si="57"/>
        <v/>
      </c>
      <c r="AM147" s="454" t="str">
        <f t="shared" si="58"/>
        <v/>
      </c>
      <c r="AO147" s="454" t="str">
        <f t="shared" si="59"/>
        <v/>
      </c>
      <c r="AQ147" s="454" t="str">
        <f t="shared" si="60"/>
        <v/>
      </c>
      <c r="AS147" s="454"/>
      <c r="AU147" s="454"/>
    </row>
    <row r="148" spans="5:47">
      <c r="E148" s="454" t="str">
        <f t="shared" si="61"/>
        <v/>
      </c>
      <c r="G148" s="454" t="str">
        <f t="shared" si="42"/>
        <v/>
      </c>
      <c r="I148" s="454" t="str">
        <f t="shared" si="43"/>
        <v/>
      </c>
      <c r="K148" s="454" t="str">
        <f t="shared" si="44"/>
        <v/>
      </c>
      <c r="M148" s="454" t="str">
        <f t="shared" si="45"/>
        <v/>
      </c>
      <c r="O148" s="454" t="str">
        <f t="shared" si="46"/>
        <v/>
      </c>
      <c r="Q148" s="454" t="str">
        <f t="shared" si="47"/>
        <v/>
      </c>
      <c r="S148" s="454" t="str">
        <f t="shared" si="48"/>
        <v/>
      </c>
      <c r="U148" s="454" t="str">
        <f t="shared" si="49"/>
        <v/>
      </c>
      <c r="W148" s="454" t="str">
        <f t="shared" si="50"/>
        <v/>
      </c>
      <c r="Y148" s="454" t="str">
        <f t="shared" si="51"/>
        <v/>
      </c>
      <c r="AA148" s="454" t="str">
        <f t="shared" si="52"/>
        <v/>
      </c>
      <c r="AC148" s="454" t="str">
        <f t="shared" si="53"/>
        <v/>
      </c>
      <c r="AE148" s="454" t="str">
        <f t="shared" si="54"/>
        <v/>
      </c>
      <c r="AG148" s="454" t="str">
        <f t="shared" si="55"/>
        <v/>
      </c>
      <c r="AI148" s="454" t="str">
        <f t="shared" si="56"/>
        <v/>
      </c>
      <c r="AK148" s="454" t="str">
        <f t="shared" si="57"/>
        <v/>
      </c>
      <c r="AM148" s="454" t="str">
        <f t="shared" si="58"/>
        <v/>
      </c>
      <c r="AO148" s="454" t="str">
        <f t="shared" si="59"/>
        <v/>
      </c>
      <c r="AQ148" s="454" t="str">
        <f t="shared" si="60"/>
        <v/>
      </c>
      <c r="AS148" s="454"/>
      <c r="AU148" s="454"/>
    </row>
    <row r="149" spans="5:47">
      <c r="E149" s="454" t="str">
        <f t="shared" si="61"/>
        <v/>
      </c>
      <c r="G149" s="454" t="str">
        <f t="shared" si="42"/>
        <v/>
      </c>
      <c r="I149" s="454" t="str">
        <f t="shared" si="43"/>
        <v/>
      </c>
      <c r="K149" s="454" t="str">
        <f t="shared" si="44"/>
        <v/>
      </c>
      <c r="M149" s="454" t="str">
        <f t="shared" si="45"/>
        <v/>
      </c>
      <c r="O149" s="454" t="str">
        <f t="shared" si="46"/>
        <v/>
      </c>
      <c r="Q149" s="454" t="str">
        <f t="shared" si="47"/>
        <v/>
      </c>
      <c r="S149" s="454" t="str">
        <f t="shared" si="48"/>
        <v/>
      </c>
      <c r="U149" s="454" t="str">
        <f t="shared" si="49"/>
        <v/>
      </c>
      <c r="W149" s="454" t="str">
        <f t="shared" si="50"/>
        <v/>
      </c>
      <c r="Y149" s="454" t="str">
        <f t="shared" si="51"/>
        <v/>
      </c>
      <c r="AA149" s="454" t="str">
        <f t="shared" si="52"/>
        <v/>
      </c>
      <c r="AC149" s="454" t="str">
        <f t="shared" si="53"/>
        <v/>
      </c>
      <c r="AE149" s="454" t="str">
        <f t="shared" si="54"/>
        <v/>
      </c>
      <c r="AG149" s="454" t="str">
        <f t="shared" si="55"/>
        <v/>
      </c>
      <c r="AI149" s="454" t="str">
        <f t="shared" si="56"/>
        <v/>
      </c>
      <c r="AK149" s="454" t="str">
        <f t="shared" si="57"/>
        <v/>
      </c>
      <c r="AM149" s="454" t="str">
        <f t="shared" si="58"/>
        <v/>
      </c>
      <c r="AO149" s="454" t="str">
        <f t="shared" si="59"/>
        <v/>
      </c>
      <c r="AQ149" s="454" t="str">
        <f t="shared" si="60"/>
        <v/>
      </c>
      <c r="AS149" s="454"/>
      <c r="AU149" s="454"/>
    </row>
    <row r="150" spans="5:47">
      <c r="E150" s="454" t="str">
        <f t="shared" si="61"/>
        <v/>
      </c>
      <c r="G150" s="454" t="str">
        <f t="shared" si="42"/>
        <v/>
      </c>
      <c r="I150" s="454" t="str">
        <f t="shared" si="43"/>
        <v/>
      </c>
      <c r="K150" s="454" t="str">
        <f t="shared" si="44"/>
        <v/>
      </c>
      <c r="M150" s="454" t="str">
        <f t="shared" si="45"/>
        <v/>
      </c>
      <c r="O150" s="454" t="str">
        <f t="shared" si="46"/>
        <v/>
      </c>
      <c r="Q150" s="454" t="str">
        <f t="shared" si="47"/>
        <v/>
      </c>
      <c r="S150" s="454" t="str">
        <f t="shared" si="48"/>
        <v/>
      </c>
      <c r="U150" s="454" t="str">
        <f t="shared" si="49"/>
        <v/>
      </c>
      <c r="W150" s="454" t="str">
        <f t="shared" si="50"/>
        <v/>
      </c>
      <c r="Y150" s="454" t="str">
        <f t="shared" si="51"/>
        <v/>
      </c>
      <c r="AA150" s="454" t="str">
        <f t="shared" si="52"/>
        <v/>
      </c>
      <c r="AC150" s="454" t="str">
        <f t="shared" si="53"/>
        <v/>
      </c>
      <c r="AE150" s="454" t="str">
        <f t="shared" si="54"/>
        <v/>
      </c>
      <c r="AG150" s="454" t="str">
        <f t="shared" si="55"/>
        <v/>
      </c>
      <c r="AI150" s="454" t="str">
        <f t="shared" si="56"/>
        <v/>
      </c>
      <c r="AK150" s="454" t="str">
        <f t="shared" si="57"/>
        <v/>
      </c>
      <c r="AM150" s="454" t="str">
        <f t="shared" si="58"/>
        <v/>
      </c>
      <c r="AO150" s="454" t="str">
        <f t="shared" si="59"/>
        <v/>
      </c>
      <c r="AQ150" s="454" t="str">
        <f t="shared" si="60"/>
        <v/>
      </c>
      <c r="AS150" s="454"/>
      <c r="AU150" s="454"/>
    </row>
    <row r="151" spans="5:47">
      <c r="E151" s="454" t="str">
        <f t="shared" si="61"/>
        <v/>
      </c>
      <c r="G151" s="454" t="str">
        <f t="shared" si="42"/>
        <v/>
      </c>
      <c r="I151" s="454" t="str">
        <f t="shared" si="43"/>
        <v/>
      </c>
      <c r="K151" s="454" t="str">
        <f t="shared" si="44"/>
        <v/>
      </c>
      <c r="M151" s="454" t="str">
        <f t="shared" si="45"/>
        <v/>
      </c>
      <c r="O151" s="454" t="str">
        <f t="shared" si="46"/>
        <v/>
      </c>
      <c r="Q151" s="454" t="str">
        <f t="shared" si="47"/>
        <v/>
      </c>
      <c r="S151" s="454" t="str">
        <f t="shared" si="48"/>
        <v/>
      </c>
      <c r="U151" s="454" t="str">
        <f t="shared" si="49"/>
        <v/>
      </c>
      <c r="W151" s="454" t="str">
        <f t="shared" si="50"/>
        <v/>
      </c>
      <c r="Y151" s="454" t="str">
        <f t="shared" si="51"/>
        <v/>
      </c>
      <c r="AA151" s="454" t="str">
        <f t="shared" si="52"/>
        <v/>
      </c>
      <c r="AC151" s="454" t="str">
        <f t="shared" si="53"/>
        <v/>
      </c>
      <c r="AE151" s="454" t="str">
        <f t="shared" si="54"/>
        <v/>
      </c>
      <c r="AG151" s="454" t="str">
        <f t="shared" si="55"/>
        <v/>
      </c>
      <c r="AI151" s="454" t="str">
        <f t="shared" si="56"/>
        <v/>
      </c>
      <c r="AK151" s="454" t="str">
        <f t="shared" si="57"/>
        <v/>
      </c>
      <c r="AM151" s="454" t="str">
        <f t="shared" si="58"/>
        <v/>
      </c>
      <c r="AO151" s="454" t="str">
        <f t="shared" si="59"/>
        <v/>
      </c>
      <c r="AQ151" s="454" t="str">
        <f t="shared" si="60"/>
        <v/>
      </c>
      <c r="AS151" s="454"/>
      <c r="AU151" s="454"/>
    </row>
    <row r="152" spans="5:47">
      <c r="E152" s="454" t="str">
        <f t="shared" si="61"/>
        <v/>
      </c>
      <c r="G152" s="454" t="str">
        <f t="shared" ref="G152:G215" si="62">IF(OR($B152=0,F152=0),"",F152/$B152)</f>
        <v/>
      </c>
      <c r="I152" s="454" t="str">
        <f t="shared" ref="I152:I215" si="63">IF(OR($B152=0,H152=0),"",H152/$B152)</f>
        <v/>
      </c>
      <c r="K152" s="454" t="str">
        <f t="shared" ref="K152:K215" si="64">IF(OR($B152=0,J152=0),"",J152/$B152)</f>
        <v/>
      </c>
      <c r="M152" s="454" t="str">
        <f t="shared" ref="M152:M215" si="65">IF(OR($B152=0,L152=0),"",L152/$B152)</f>
        <v/>
      </c>
      <c r="O152" s="454" t="str">
        <f t="shared" ref="O152:O215" si="66">IF(OR($B152=0,N152=0),"",N152/$B152)</f>
        <v/>
      </c>
      <c r="Q152" s="454" t="str">
        <f t="shared" ref="Q152:Q215" si="67">IF(OR($B152=0,P152=0),"",P152/$B152)</f>
        <v/>
      </c>
      <c r="S152" s="454" t="str">
        <f t="shared" ref="S152:S215" si="68">IF(OR($B152=0,R152=0),"",R152/$B152)</f>
        <v/>
      </c>
      <c r="U152" s="454" t="str">
        <f t="shared" ref="U152:U215" si="69">IF(OR($B152=0,T152=0),"",T152/$B152)</f>
        <v/>
      </c>
      <c r="W152" s="454" t="str">
        <f t="shared" ref="W152:W215" si="70">IF(OR($B152=0,V152=0),"",V152/$B152)</f>
        <v/>
      </c>
      <c r="Y152" s="454" t="str">
        <f t="shared" ref="Y152:Y215" si="71">IF(OR($B152=0,X152=0),"",X152/$B152)</f>
        <v/>
      </c>
      <c r="AA152" s="454" t="str">
        <f t="shared" ref="AA152:AA215" si="72">IF(OR($B152=0,Z152=0),"",Z152/$B152)</f>
        <v/>
      </c>
      <c r="AC152" s="454" t="str">
        <f t="shared" ref="AC152:AC215" si="73">IF(OR($B152=0,AB152=0),"",AB152/$B152)</f>
        <v/>
      </c>
      <c r="AE152" s="454" t="str">
        <f t="shared" ref="AE152:AE215" si="74">IF(OR($B152=0,AD152=0),"",AD152/$B152)</f>
        <v/>
      </c>
      <c r="AG152" s="454" t="str">
        <f t="shared" ref="AG152:AG215" si="75">IF(OR($B152=0,AF152=0),"",AF152/$B152)</f>
        <v/>
      </c>
      <c r="AI152" s="454" t="str">
        <f t="shared" ref="AI152:AI215" si="76">IF(OR($B152=0,AH152=0),"",AH152/$B152)</f>
        <v/>
      </c>
      <c r="AK152" s="454" t="str">
        <f t="shared" ref="AK152:AK215" si="77">IF(OR($B152=0,AJ152=0),"",AJ152/$B152)</f>
        <v/>
      </c>
      <c r="AM152" s="454" t="str">
        <f t="shared" ref="AM152:AM215" si="78">IF(OR($B152=0,AL152=0),"",AL152/$B152)</f>
        <v/>
      </c>
      <c r="AO152" s="454" t="str">
        <f t="shared" ref="AO152:AO215" si="79">IF(OR($B152=0,AN152=0),"",AN152/$B152)</f>
        <v/>
      </c>
      <c r="AQ152" s="454" t="str">
        <f t="shared" ref="AQ152:AQ215" si="80">IF(OR($B152=0,AP152=0),"",AP152/$B152)</f>
        <v/>
      </c>
      <c r="AS152" s="454"/>
      <c r="AU152" s="454"/>
    </row>
    <row r="153" spans="5:47">
      <c r="E153" s="454" t="str">
        <f t="shared" si="61"/>
        <v/>
      </c>
      <c r="G153" s="454" t="str">
        <f t="shared" si="62"/>
        <v/>
      </c>
      <c r="I153" s="454" t="str">
        <f t="shared" si="63"/>
        <v/>
      </c>
      <c r="K153" s="454" t="str">
        <f t="shared" si="64"/>
        <v/>
      </c>
      <c r="M153" s="454" t="str">
        <f t="shared" si="65"/>
        <v/>
      </c>
      <c r="O153" s="454" t="str">
        <f t="shared" si="66"/>
        <v/>
      </c>
      <c r="Q153" s="454" t="str">
        <f t="shared" si="67"/>
        <v/>
      </c>
      <c r="S153" s="454" t="str">
        <f t="shared" si="68"/>
        <v/>
      </c>
      <c r="U153" s="454" t="str">
        <f t="shared" si="69"/>
        <v/>
      </c>
      <c r="W153" s="454" t="str">
        <f t="shared" si="70"/>
        <v/>
      </c>
      <c r="Y153" s="454" t="str">
        <f t="shared" si="71"/>
        <v/>
      </c>
      <c r="AA153" s="454" t="str">
        <f t="shared" si="72"/>
        <v/>
      </c>
      <c r="AC153" s="454" t="str">
        <f t="shared" si="73"/>
        <v/>
      </c>
      <c r="AE153" s="454" t="str">
        <f t="shared" si="74"/>
        <v/>
      </c>
      <c r="AG153" s="454" t="str">
        <f t="shared" si="75"/>
        <v/>
      </c>
      <c r="AI153" s="454" t="str">
        <f t="shared" si="76"/>
        <v/>
      </c>
      <c r="AK153" s="454" t="str">
        <f t="shared" si="77"/>
        <v/>
      </c>
      <c r="AM153" s="454" t="str">
        <f t="shared" si="78"/>
        <v/>
      </c>
      <c r="AO153" s="454" t="str">
        <f t="shared" si="79"/>
        <v/>
      </c>
      <c r="AQ153" s="454" t="str">
        <f t="shared" si="80"/>
        <v/>
      </c>
      <c r="AS153" s="454"/>
      <c r="AU153" s="454"/>
    </row>
    <row r="154" spans="5:47">
      <c r="E154" s="454" t="str">
        <f t="shared" si="61"/>
        <v/>
      </c>
      <c r="G154" s="454" t="str">
        <f t="shared" si="62"/>
        <v/>
      </c>
      <c r="I154" s="454" t="str">
        <f t="shared" si="63"/>
        <v/>
      </c>
      <c r="K154" s="454" t="str">
        <f t="shared" si="64"/>
        <v/>
      </c>
      <c r="M154" s="454" t="str">
        <f t="shared" si="65"/>
        <v/>
      </c>
      <c r="O154" s="454" t="str">
        <f t="shared" si="66"/>
        <v/>
      </c>
      <c r="Q154" s="454" t="str">
        <f t="shared" si="67"/>
        <v/>
      </c>
      <c r="S154" s="454" t="str">
        <f t="shared" si="68"/>
        <v/>
      </c>
      <c r="U154" s="454" t="str">
        <f t="shared" si="69"/>
        <v/>
      </c>
      <c r="W154" s="454" t="str">
        <f t="shared" si="70"/>
        <v/>
      </c>
      <c r="Y154" s="454" t="str">
        <f t="shared" si="71"/>
        <v/>
      </c>
      <c r="AA154" s="454" t="str">
        <f t="shared" si="72"/>
        <v/>
      </c>
      <c r="AC154" s="454" t="str">
        <f t="shared" si="73"/>
        <v/>
      </c>
      <c r="AE154" s="454" t="str">
        <f t="shared" si="74"/>
        <v/>
      </c>
      <c r="AG154" s="454" t="str">
        <f t="shared" si="75"/>
        <v/>
      </c>
      <c r="AI154" s="454" t="str">
        <f t="shared" si="76"/>
        <v/>
      </c>
      <c r="AK154" s="454" t="str">
        <f t="shared" si="77"/>
        <v/>
      </c>
      <c r="AM154" s="454" t="str">
        <f t="shared" si="78"/>
        <v/>
      </c>
      <c r="AO154" s="454" t="str">
        <f t="shared" si="79"/>
        <v/>
      </c>
      <c r="AQ154" s="454" t="str">
        <f t="shared" si="80"/>
        <v/>
      </c>
      <c r="AS154" s="454"/>
      <c r="AU154" s="454"/>
    </row>
    <row r="155" spans="5:47">
      <c r="E155" s="454" t="str">
        <f t="shared" si="61"/>
        <v/>
      </c>
      <c r="G155" s="454" t="str">
        <f t="shared" si="62"/>
        <v/>
      </c>
      <c r="I155" s="454" t="str">
        <f t="shared" si="63"/>
        <v/>
      </c>
      <c r="K155" s="454" t="str">
        <f t="shared" si="64"/>
        <v/>
      </c>
      <c r="M155" s="454" t="str">
        <f t="shared" si="65"/>
        <v/>
      </c>
      <c r="O155" s="454" t="str">
        <f t="shared" si="66"/>
        <v/>
      </c>
      <c r="Q155" s="454" t="str">
        <f t="shared" si="67"/>
        <v/>
      </c>
      <c r="S155" s="454" t="str">
        <f t="shared" si="68"/>
        <v/>
      </c>
      <c r="U155" s="454" t="str">
        <f t="shared" si="69"/>
        <v/>
      </c>
      <c r="W155" s="454" t="str">
        <f t="shared" si="70"/>
        <v/>
      </c>
      <c r="Y155" s="454" t="str">
        <f t="shared" si="71"/>
        <v/>
      </c>
      <c r="AA155" s="454" t="str">
        <f t="shared" si="72"/>
        <v/>
      </c>
      <c r="AC155" s="454" t="str">
        <f t="shared" si="73"/>
        <v/>
      </c>
      <c r="AE155" s="454" t="str">
        <f t="shared" si="74"/>
        <v/>
      </c>
      <c r="AG155" s="454" t="str">
        <f t="shared" si="75"/>
        <v/>
      </c>
      <c r="AI155" s="454" t="str">
        <f t="shared" si="76"/>
        <v/>
      </c>
      <c r="AK155" s="454" t="str">
        <f t="shared" si="77"/>
        <v/>
      </c>
      <c r="AM155" s="454" t="str">
        <f t="shared" si="78"/>
        <v/>
      </c>
      <c r="AO155" s="454" t="str">
        <f t="shared" si="79"/>
        <v/>
      </c>
      <c r="AQ155" s="454" t="str">
        <f t="shared" si="80"/>
        <v/>
      </c>
      <c r="AS155" s="454"/>
      <c r="AU155" s="454"/>
    </row>
    <row r="156" spans="5:47">
      <c r="E156" s="454" t="str">
        <f t="shared" si="61"/>
        <v/>
      </c>
      <c r="G156" s="454" t="str">
        <f t="shared" si="62"/>
        <v/>
      </c>
      <c r="I156" s="454" t="str">
        <f t="shared" si="63"/>
        <v/>
      </c>
      <c r="K156" s="454" t="str">
        <f t="shared" si="64"/>
        <v/>
      </c>
      <c r="M156" s="454" t="str">
        <f t="shared" si="65"/>
        <v/>
      </c>
      <c r="O156" s="454" t="str">
        <f t="shared" si="66"/>
        <v/>
      </c>
      <c r="Q156" s="454" t="str">
        <f t="shared" si="67"/>
        <v/>
      </c>
      <c r="S156" s="454" t="str">
        <f t="shared" si="68"/>
        <v/>
      </c>
      <c r="U156" s="454" t="str">
        <f t="shared" si="69"/>
        <v/>
      </c>
      <c r="W156" s="454" t="str">
        <f t="shared" si="70"/>
        <v/>
      </c>
      <c r="Y156" s="454" t="str">
        <f t="shared" si="71"/>
        <v/>
      </c>
      <c r="AA156" s="454" t="str">
        <f t="shared" si="72"/>
        <v/>
      </c>
      <c r="AC156" s="454" t="str">
        <f t="shared" si="73"/>
        <v/>
      </c>
      <c r="AE156" s="454" t="str">
        <f t="shared" si="74"/>
        <v/>
      </c>
      <c r="AG156" s="454" t="str">
        <f t="shared" si="75"/>
        <v/>
      </c>
      <c r="AI156" s="454" t="str">
        <f t="shared" si="76"/>
        <v/>
      </c>
      <c r="AK156" s="454" t="str">
        <f t="shared" si="77"/>
        <v/>
      </c>
      <c r="AM156" s="454" t="str">
        <f t="shared" si="78"/>
        <v/>
      </c>
      <c r="AO156" s="454" t="str">
        <f t="shared" si="79"/>
        <v/>
      </c>
      <c r="AQ156" s="454" t="str">
        <f t="shared" si="80"/>
        <v/>
      </c>
      <c r="AS156" s="454"/>
      <c r="AU156" s="454"/>
    </row>
    <row r="157" spans="5:47">
      <c r="E157" s="454" t="str">
        <f t="shared" si="61"/>
        <v/>
      </c>
      <c r="G157" s="454" t="str">
        <f t="shared" si="62"/>
        <v/>
      </c>
      <c r="I157" s="454" t="str">
        <f t="shared" si="63"/>
        <v/>
      </c>
      <c r="K157" s="454" t="str">
        <f t="shared" si="64"/>
        <v/>
      </c>
      <c r="M157" s="454" t="str">
        <f t="shared" si="65"/>
        <v/>
      </c>
      <c r="O157" s="454" t="str">
        <f t="shared" si="66"/>
        <v/>
      </c>
      <c r="Q157" s="454" t="str">
        <f t="shared" si="67"/>
        <v/>
      </c>
      <c r="S157" s="454" t="str">
        <f t="shared" si="68"/>
        <v/>
      </c>
      <c r="U157" s="454" t="str">
        <f t="shared" si="69"/>
        <v/>
      </c>
      <c r="W157" s="454" t="str">
        <f t="shared" si="70"/>
        <v/>
      </c>
      <c r="Y157" s="454" t="str">
        <f t="shared" si="71"/>
        <v/>
      </c>
      <c r="AA157" s="454" t="str">
        <f t="shared" si="72"/>
        <v/>
      </c>
      <c r="AC157" s="454" t="str">
        <f t="shared" si="73"/>
        <v/>
      </c>
      <c r="AE157" s="454" t="str">
        <f t="shared" si="74"/>
        <v/>
      </c>
      <c r="AG157" s="454" t="str">
        <f t="shared" si="75"/>
        <v/>
      </c>
      <c r="AI157" s="454" t="str">
        <f t="shared" si="76"/>
        <v/>
      </c>
      <c r="AK157" s="454" t="str">
        <f t="shared" si="77"/>
        <v/>
      </c>
      <c r="AM157" s="454" t="str">
        <f t="shared" si="78"/>
        <v/>
      </c>
      <c r="AO157" s="454" t="str">
        <f t="shared" si="79"/>
        <v/>
      </c>
      <c r="AQ157" s="454" t="str">
        <f t="shared" si="80"/>
        <v/>
      </c>
      <c r="AS157" s="454"/>
      <c r="AU157" s="454"/>
    </row>
    <row r="158" spans="5:47">
      <c r="E158" s="454" t="str">
        <f t="shared" si="61"/>
        <v/>
      </c>
      <c r="G158" s="454" t="str">
        <f t="shared" si="62"/>
        <v/>
      </c>
      <c r="I158" s="454" t="str">
        <f t="shared" si="63"/>
        <v/>
      </c>
      <c r="K158" s="454" t="str">
        <f t="shared" si="64"/>
        <v/>
      </c>
      <c r="M158" s="454" t="str">
        <f t="shared" si="65"/>
        <v/>
      </c>
      <c r="O158" s="454" t="str">
        <f t="shared" si="66"/>
        <v/>
      </c>
      <c r="Q158" s="454" t="str">
        <f t="shared" si="67"/>
        <v/>
      </c>
      <c r="S158" s="454" t="str">
        <f t="shared" si="68"/>
        <v/>
      </c>
      <c r="U158" s="454" t="str">
        <f t="shared" si="69"/>
        <v/>
      </c>
      <c r="W158" s="454" t="str">
        <f t="shared" si="70"/>
        <v/>
      </c>
      <c r="Y158" s="454" t="str">
        <f t="shared" si="71"/>
        <v/>
      </c>
      <c r="AA158" s="454" t="str">
        <f t="shared" si="72"/>
        <v/>
      </c>
      <c r="AC158" s="454" t="str">
        <f t="shared" si="73"/>
        <v/>
      </c>
      <c r="AE158" s="454" t="str">
        <f t="shared" si="74"/>
        <v/>
      </c>
      <c r="AG158" s="454" t="str">
        <f t="shared" si="75"/>
        <v/>
      </c>
      <c r="AI158" s="454" t="str">
        <f t="shared" si="76"/>
        <v/>
      </c>
      <c r="AK158" s="454" t="str">
        <f t="shared" si="77"/>
        <v/>
      </c>
      <c r="AM158" s="454" t="str">
        <f t="shared" si="78"/>
        <v/>
      </c>
      <c r="AO158" s="454" t="str">
        <f t="shared" si="79"/>
        <v/>
      </c>
      <c r="AQ158" s="454" t="str">
        <f t="shared" si="80"/>
        <v/>
      </c>
      <c r="AS158" s="454"/>
      <c r="AU158" s="454"/>
    </row>
    <row r="159" spans="5:47">
      <c r="E159" s="454" t="str">
        <f t="shared" si="61"/>
        <v/>
      </c>
      <c r="G159" s="454" t="str">
        <f t="shared" si="62"/>
        <v/>
      </c>
      <c r="I159" s="454" t="str">
        <f t="shared" si="63"/>
        <v/>
      </c>
      <c r="K159" s="454" t="str">
        <f t="shared" si="64"/>
        <v/>
      </c>
      <c r="M159" s="454" t="str">
        <f t="shared" si="65"/>
        <v/>
      </c>
      <c r="O159" s="454" t="str">
        <f t="shared" si="66"/>
        <v/>
      </c>
      <c r="Q159" s="454" t="str">
        <f t="shared" si="67"/>
        <v/>
      </c>
      <c r="S159" s="454" t="str">
        <f t="shared" si="68"/>
        <v/>
      </c>
      <c r="U159" s="454" t="str">
        <f t="shared" si="69"/>
        <v/>
      </c>
      <c r="W159" s="454" t="str">
        <f t="shared" si="70"/>
        <v/>
      </c>
      <c r="Y159" s="454" t="str">
        <f t="shared" si="71"/>
        <v/>
      </c>
      <c r="AA159" s="454" t="str">
        <f t="shared" si="72"/>
        <v/>
      </c>
      <c r="AC159" s="454" t="str">
        <f t="shared" si="73"/>
        <v/>
      </c>
      <c r="AE159" s="454" t="str">
        <f t="shared" si="74"/>
        <v/>
      </c>
      <c r="AG159" s="454" t="str">
        <f t="shared" si="75"/>
        <v/>
      </c>
      <c r="AI159" s="454" t="str">
        <f t="shared" si="76"/>
        <v/>
      </c>
      <c r="AK159" s="454" t="str">
        <f t="shared" si="77"/>
        <v/>
      </c>
      <c r="AM159" s="454" t="str">
        <f t="shared" si="78"/>
        <v/>
      </c>
      <c r="AO159" s="454" t="str">
        <f t="shared" si="79"/>
        <v/>
      </c>
      <c r="AQ159" s="454" t="str">
        <f t="shared" si="80"/>
        <v/>
      </c>
      <c r="AS159" s="454"/>
      <c r="AU159" s="454"/>
    </row>
    <row r="160" spans="5:47">
      <c r="E160" s="454" t="str">
        <f t="shared" si="61"/>
        <v/>
      </c>
      <c r="G160" s="454" t="str">
        <f t="shared" si="62"/>
        <v/>
      </c>
      <c r="I160" s="454" t="str">
        <f t="shared" si="63"/>
        <v/>
      </c>
      <c r="K160" s="454" t="str">
        <f t="shared" si="64"/>
        <v/>
      </c>
      <c r="M160" s="454" t="str">
        <f t="shared" si="65"/>
        <v/>
      </c>
      <c r="O160" s="454" t="str">
        <f t="shared" si="66"/>
        <v/>
      </c>
      <c r="Q160" s="454" t="str">
        <f t="shared" si="67"/>
        <v/>
      </c>
      <c r="S160" s="454" t="str">
        <f t="shared" si="68"/>
        <v/>
      </c>
      <c r="U160" s="454" t="str">
        <f t="shared" si="69"/>
        <v/>
      </c>
      <c r="W160" s="454" t="str">
        <f t="shared" si="70"/>
        <v/>
      </c>
      <c r="Y160" s="454" t="str">
        <f t="shared" si="71"/>
        <v/>
      </c>
      <c r="AA160" s="454" t="str">
        <f t="shared" si="72"/>
        <v/>
      </c>
      <c r="AC160" s="454" t="str">
        <f t="shared" si="73"/>
        <v/>
      </c>
      <c r="AE160" s="454" t="str">
        <f t="shared" si="74"/>
        <v/>
      </c>
      <c r="AG160" s="454" t="str">
        <f t="shared" si="75"/>
        <v/>
      </c>
      <c r="AI160" s="454" t="str">
        <f t="shared" si="76"/>
        <v/>
      </c>
      <c r="AK160" s="454" t="str">
        <f t="shared" si="77"/>
        <v/>
      </c>
      <c r="AM160" s="454" t="str">
        <f t="shared" si="78"/>
        <v/>
      </c>
      <c r="AO160" s="454" t="str">
        <f t="shared" si="79"/>
        <v/>
      </c>
      <c r="AQ160" s="454" t="str">
        <f t="shared" si="80"/>
        <v/>
      </c>
      <c r="AS160" s="454"/>
      <c r="AU160" s="454"/>
    </row>
    <row r="161" spans="5:47">
      <c r="E161" s="454" t="str">
        <f t="shared" si="61"/>
        <v/>
      </c>
      <c r="G161" s="454" t="str">
        <f t="shared" si="62"/>
        <v/>
      </c>
      <c r="I161" s="454" t="str">
        <f t="shared" si="63"/>
        <v/>
      </c>
      <c r="K161" s="454" t="str">
        <f t="shared" si="64"/>
        <v/>
      </c>
      <c r="M161" s="454" t="str">
        <f t="shared" si="65"/>
        <v/>
      </c>
      <c r="O161" s="454" t="str">
        <f t="shared" si="66"/>
        <v/>
      </c>
      <c r="Q161" s="454" t="str">
        <f t="shared" si="67"/>
        <v/>
      </c>
      <c r="S161" s="454" t="str">
        <f t="shared" si="68"/>
        <v/>
      </c>
      <c r="U161" s="454" t="str">
        <f t="shared" si="69"/>
        <v/>
      </c>
      <c r="W161" s="454" t="str">
        <f t="shared" si="70"/>
        <v/>
      </c>
      <c r="Y161" s="454" t="str">
        <f t="shared" si="71"/>
        <v/>
      </c>
      <c r="AA161" s="454" t="str">
        <f t="shared" si="72"/>
        <v/>
      </c>
      <c r="AC161" s="454" t="str">
        <f t="shared" si="73"/>
        <v/>
      </c>
      <c r="AE161" s="454" t="str">
        <f t="shared" si="74"/>
        <v/>
      </c>
      <c r="AG161" s="454" t="str">
        <f t="shared" si="75"/>
        <v/>
      </c>
      <c r="AI161" s="454" t="str">
        <f t="shared" si="76"/>
        <v/>
      </c>
      <c r="AK161" s="454" t="str">
        <f t="shared" si="77"/>
        <v/>
      </c>
      <c r="AM161" s="454" t="str">
        <f t="shared" si="78"/>
        <v/>
      </c>
      <c r="AO161" s="454" t="str">
        <f t="shared" si="79"/>
        <v/>
      </c>
      <c r="AQ161" s="454" t="str">
        <f t="shared" si="80"/>
        <v/>
      </c>
      <c r="AS161" s="454"/>
      <c r="AU161" s="454"/>
    </row>
    <row r="162" spans="5:47">
      <c r="E162" s="454" t="str">
        <f t="shared" si="61"/>
        <v/>
      </c>
      <c r="G162" s="454" t="str">
        <f t="shared" si="62"/>
        <v/>
      </c>
      <c r="I162" s="454" t="str">
        <f t="shared" si="63"/>
        <v/>
      </c>
      <c r="K162" s="454" t="str">
        <f t="shared" si="64"/>
        <v/>
      </c>
      <c r="M162" s="454" t="str">
        <f t="shared" si="65"/>
        <v/>
      </c>
      <c r="O162" s="454" t="str">
        <f t="shared" si="66"/>
        <v/>
      </c>
      <c r="Q162" s="454" t="str">
        <f t="shared" si="67"/>
        <v/>
      </c>
      <c r="S162" s="454" t="str">
        <f t="shared" si="68"/>
        <v/>
      </c>
      <c r="U162" s="454" t="str">
        <f t="shared" si="69"/>
        <v/>
      </c>
      <c r="W162" s="454" t="str">
        <f t="shared" si="70"/>
        <v/>
      </c>
      <c r="Y162" s="454" t="str">
        <f t="shared" si="71"/>
        <v/>
      </c>
      <c r="AA162" s="454" t="str">
        <f t="shared" si="72"/>
        <v/>
      </c>
      <c r="AC162" s="454" t="str">
        <f t="shared" si="73"/>
        <v/>
      </c>
      <c r="AE162" s="454" t="str">
        <f t="shared" si="74"/>
        <v/>
      </c>
      <c r="AG162" s="454" t="str">
        <f t="shared" si="75"/>
        <v/>
      </c>
      <c r="AI162" s="454" t="str">
        <f t="shared" si="76"/>
        <v/>
      </c>
      <c r="AK162" s="454" t="str">
        <f t="shared" si="77"/>
        <v/>
      </c>
      <c r="AM162" s="454" t="str">
        <f t="shared" si="78"/>
        <v/>
      </c>
      <c r="AO162" s="454" t="str">
        <f t="shared" si="79"/>
        <v/>
      </c>
      <c r="AQ162" s="454" t="str">
        <f t="shared" si="80"/>
        <v/>
      </c>
      <c r="AS162" s="454"/>
      <c r="AU162" s="454"/>
    </row>
    <row r="163" spans="5:47">
      <c r="E163" s="454" t="str">
        <f t="shared" si="61"/>
        <v/>
      </c>
      <c r="G163" s="454" t="str">
        <f t="shared" si="62"/>
        <v/>
      </c>
      <c r="I163" s="454" t="str">
        <f t="shared" si="63"/>
        <v/>
      </c>
      <c r="K163" s="454" t="str">
        <f t="shared" si="64"/>
        <v/>
      </c>
      <c r="M163" s="454" t="str">
        <f t="shared" si="65"/>
        <v/>
      </c>
      <c r="O163" s="454" t="str">
        <f t="shared" si="66"/>
        <v/>
      </c>
      <c r="Q163" s="454" t="str">
        <f t="shared" si="67"/>
        <v/>
      </c>
      <c r="S163" s="454" t="str">
        <f t="shared" si="68"/>
        <v/>
      </c>
      <c r="U163" s="454" t="str">
        <f t="shared" si="69"/>
        <v/>
      </c>
      <c r="W163" s="454" t="str">
        <f t="shared" si="70"/>
        <v/>
      </c>
      <c r="Y163" s="454" t="str">
        <f t="shared" si="71"/>
        <v/>
      </c>
      <c r="AA163" s="454" t="str">
        <f t="shared" si="72"/>
        <v/>
      </c>
      <c r="AC163" s="454" t="str">
        <f t="shared" si="73"/>
        <v/>
      </c>
      <c r="AE163" s="454" t="str">
        <f t="shared" si="74"/>
        <v/>
      </c>
      <c r="AG163" s="454" t="str">
        <f t="shared" si="75"/>
        <v/>
      </c>
      <c r="AI163" s="454" t="str">
        <f t="shared" si="76"/>
        <v/>
      </c>
      <c r="AK163" s="454" t="str">
        <f t="shared" si="77"/>
        <v/>
      </c>
      <c r="AM163" s="454" t="str">
        <f t="shared" si="78"/>
        <v/>
      </c>
      <c r="AO163" s="454" t="str">
        <f t="shared" si="79"/>
        <v/>
      </c>
      <c r="AQ163" s="454" t="str">
        <f t="shared" si="80"/>
        <v/>
      </c>
      <c r="AS163" s="454"/>
      <c r="AU163" s="454"/>
    </row>
    <row r="164" spans="5:47">
      <c r="E164" s="454" t="str">
        <f t="shared" si="61"/>
        <v/>
      </c>
      <c r="G164" s="454" t="str">
        <f t="shared" si="62"/>
        <v/>
      </c>
      <c r="I164" s="454" t="str">
        <f t="shared" si="63"/>
        <v/>
      </c>
      <c r="K164" s="454" t="str">
        <f t="shared" si="64"/>
        <v/>
      </c>
      <c r="M164" s="454" t="str">
        <f t="shared" si="65"/>
        <v/>
      </c>
      <c r="O164" s="454" t="str">
        <f t="shared" si="66"/>
        <v/>
      </c>
      <c r="Q164" s="454" t="str">
        <f t="shared" si="67"/>
        <v/>
      </c>
      <c r="S164" s="454" t="str">
        <f t="shared" si="68"/>
        <v/>
      </c>
      <c r="U164" s="454" t="str">
        <f t="shared" si="69"/>
        <v/>
      </c>
      <c r="W164" s="454" t="str">
        <f t="shared" si="70"/>
        <v/>
      </c>
      <c r="Y164" s="454" t="str">
        <f t="shared" si="71"/>
        <v/>
      </c>
      <c r="AA164" s="454" t="str">
        <f t="shared" si="72"/>
        <v/>
      </c>
      <c r="AC164" s="454" t="str">
        <f t="shared" si="73"/>
        <v/>
      </c>
      <c r="AE164" s="454" t="str">
        <f t="shared" si="74"/>
        <v/>
      </c>
      <c r="AG164" s="454" t="str">
        <f t="shared" si="75"/>
        <v/>
      </c>
      <c r="AI164" s="454" t="str">
        <f t="shared" si="76"/>
        <v/>
      </c>
      <c r="AK164" s="454" t="str">
        <f t="shared" si="77"/>
        <v/>
      </c>
      <c r="AM164" s="454" t="str">
        <f t="shared" si="78"/>
        <v/>
      </c>
      <c r="AO164" s="454" t="str">
        <f t="shared" si="79"/>
        <v/>
      </c>
      <c r="AQ164" s="454" t="str">
        <f t="shared" si="80"/>
        <v/>
      </c>
      <c r="AS164" s="454"/>
      <c r="AU164" s="454"/>
    </row>
    <row r="165" spans="5:47">
      <c r="E165" s="454" t="str">
        <f t="shared" si="61"/>
        <v/>
      </c>
      <c r="G165" s="454" t="str">
        <f t="shared" si="62"/>
        <v/>
      </c>
      <c r="I165" s="454" t="str">
        <f t="shared" si="63"/>
        <v/>
      </c>
      <c r="K165" s="454" t="str">
        <f t="shared" si="64"/>
        <v/>
      </c>
      <c r="M165" s="454" t="str">
        <f t="shared" si="65"/>
        <v/>
      </c>
      <c r="O165" s="454" t="str">
        <f t="shared" si="66"/>
        <v/>
      </c>
      <c r="Q165" s="454" t="str">
        <f t="shared" si="67"/>
        <v/>
      </c>
      <c r="S165" s="454" t="str">
        <f t="shared" si="68"/>
        <v/>
      </c>
      <c r="U165" s="454" t="str">
        <f t="shared" si="69"/>
        <v/>
      </c>
      <c r="W165" s="454" t="str">
        <f t="shared" si="70"/>
        <v/>
      </c>
      <c r="Y165" s="454" t="str">
        <f t="shared" si="71"/>
        <v/>
      </c>
      <c r="AA165" s="454" t="str">
        <f t="shared" si="72"/>
        <v/>
      </c>
      <c r="AC165" s="454" t="str">
        <f t="shared" si="73"/>
        <v/>
      </c>
      <c r="AE165" s="454" t="str">
        <f t="shared" si="74"/>
        <v/>
      </c>
      <c r="AG165" s="454" t="str">
        <f t="shared" si="75"/>
        <v/>
      </c>
      <c r="AI165" s="454" t="str">
        <f t="shared" si="76"/>
        <v/>
      </c>
      <c r="AK165" s="454" t="str">
        <f t="shared" si="77"/>
        <v/>
      </c>
      <c r="AM165" s="454" t="str">
        <f t="shared" si="78"/>
        <v/>
      </c>
      <c r="AO165" s="454" t="str">
        <f t="shared" si="79"/>
        <v/>
      </c>
      <c r="AQ165" s="454" t="str">
        <f t="shared" si="80"/>
        <v/>
      </c>
      <c r="AS165" s="454"/>
      <c r="AU165" s="454"/>
    </row>
    <row r="166" spans="5:47">
      <c r="E166" s="454" t="str">
        <f t="shared" si="61"/>
        <v/>
      </c>
      <c r="G166" s="454" t="str">
        <f t="shared" si="62"/>
        <v/>
      </c>
      <c r="I166" s="454" t="str">
        <f t="shared" si="63"/>
        <v/>
      </c>
      <c r="K166" s="454" t="str">
        <f t="shared" si="64"/>
        <v/>
      </c>
      <c r="M166" s="454" t="str">
        <f t="shared" si="65"/>
        <v/>
      </c>
      <c r="O166" s="454" t="str">
        <f t="shared" si="66"/>
        <v/>
      </c>
      <c r="Q166" s="454" t="str">
        <f t="shared" si="67"/>
        <v/>
      </c>
      <c r="S166" s="454" t="str">
        <f t="shared" si="68"/>
        <v/>
      </c>
      <c r="U166" s="454" t="str">
        <f t="shared" si="69"/>
        <v/>
      </c>
      <c r="W166" s="454" t="str">
        <f t="shared" si="70"/>
        <v/>
      </c>
      <c r="Y166" s="454" t="str">
        <f t="shared" si="71"/>
        <v/>
      </c>
      <c r="AA166" s="454" t="str">
        <f t="shared" si="72"/>
        <v/>
      </c>
      <c r="AC166" s="454" t="str">
        <f t="shared" si="73"/>
        <v/>
      </c>
      <c r="AE166" s="454" t="str">
        <f t="shared" si="74"/>
        <v/>
      </c>
      <c r="AG166" s="454" t="str">
        <f t="shared" si="75"/>
        <v/>
      </c>
      <c r="AI166" s="454" t="str">
        <f t="shared" si="76"/>
        <v/>
      </c>
      <c r="AK166" s="454" t="str">
        <f t="shared" si="77"/>
        <v/>
      </c>
      <c r="AM166" s="454" t="str">
        <f t="shared" si="78"/>
        <v/>
      </c>
      <c r="AO166" s="454" t="str">
        <f t="shared" si="79"/>
        <v/>
      </c>
      <c r="AQ166" s="454" t="str">
        <f t="shared" si="80"/>
        <v/>
      </c>
      <c r="AS166" s="454"/>
      <c r="AU166" s="454"/>
    </row>
    <row r="167" spans="5:47">
      <c r="E167" s="454" t="str">
        <f t="shared" si="61"/>
        <v/>
      </c>
      <c r="G167" s="454" t="str">
        <f t="shared" si="62"/>
        <v/>
      </c>
      <c r="I167" s="454" t="str">
        <f t="shared" si="63"/>
        <v/>
      </c>
      <c r="K167" s="454" t="str">
        <f t="shared" si="64"/>
        <v/>
      </c>
      <c r="M167" s="454" t="str">
        <f t="shared" si="65"/>
        <v/>
      </c>
      <c r="O167" s="454" t="str">
        <f t="shared" si="66"/>
        <v/>
      </c>
      <c r="Q167" s="454" t="str">
        <f t="shared" si="67"/>
        <v/>
      </c>
      <c r="S167" s="454" t="str">
        <f t="shared" si="68"/>
        <v/>
      </c>
      <c r="U167" s="454" t="str">
        <f t="shared" si="69"/>
        <v/>
      </c>
      <c r="W167" s="454" t="str">
        <f t="shared" si="70"/>
        <v/>
      </c>
      <c r="Y167" s="454" t="str">
        <f t="shared" si="71"/>
        <v/>
      </c>
      <c r="AA167" s="454" t="str">
        <f t="shared" si="72"/>
        <v/>
      </c>
      <c r="AC167" s="454" t="str">
        <f t="shared" si="73"/>
        <v/>
      </c>
      <c r="AE167" s="454" t="str">
        <f t="shared" si="74"/>
        <v/>
      </c>
      <c r="AG167" s="454" t="str">
        <f t="shared" si="75"/>
        <v/>
      </c>
      <c r="AI167" s="454" t="str">
        <f t="shared" si="76"/>
        <v/>
      </c>
      <c r="AK167" s="454" t="str">
        <f t="shared" si="77"/>
        <v/>
      </c>
      <c r="AM167" s="454" t="str">
        <f t="shared" si="78"/>
        <v/>
      </c>
      <c r="AO167" s="454" t="str">
        <f t="shared" si="79"/>
        <v/>
      </c>
      <c r="AQ167" s="454" t="str">
        <f t="shared" si="80"/>
        <v/>
      </c>
      <c r="AS167" s="454"/>
      <c r="AU167" s="454"/>
    </row>
    <row r="168" spans="5:47">
      <c r="E168" s="454" t="str">
        <f t="shared" si="61"/>
        <v/>
      </c>
      <c r="G168" s="454" t="str">
        <f t="shared" si="62"/>
        <v/>
      </c>
      <c r="I168" s="454" t="str">
        <f t="shared" si="63"/>
        <v/>
      </c>
      <c r="K168" s="454" t="str">
        <f t="shared" si="64"/>
        <v/>
      </c>
      <c r="M168" s="454" t="str">
        <f t="shared" si="65"/>
        <v/>
      </c>
      <c r="O168" s="454" t="str">
        <f t="shared" si="66"/>
        <v/>
      </c>
      <c r="Q168" s="454" t="str">
        <f t="shared" si="67"/>
        <v/>
      </c>
      <c r="S168" s="454" t="str">
        <f t="shared" si="68"/>
        <v/>
      </c>
      <c r="U168" s="454" t="str">
        <f t="shared" si="69"/>
        <v/>
      </c>
      <c r="W168" s="454" t="str">
        <f t="shared" si="70"/>
        <v/>
      </c>
      <c r="Y168" s="454" t="str">
        <f t="shared" si="71"/>
        <v/>
      </c>
      <c r="AA168" s="454" t="str">
        <f t="shared" si="72"/>
        <v/>
      </c>
      <c r="AC168" s="454" t="str">
        <f t="shared" si="73"/>
        <v/>
      </c>
      <c r="AE168" s="454" t="str">
        <f t="shared" si="74"/>
        <v/>
      </c>
      <c r="AG168" s="454" t="str">
        <f t="shared" si="75"/>
        <v/>
      </c>
      <c r="AI168" s="454" t="str">
        <f t="shared" si="76"/>
        <v/>
      </c>
      <c r="AK168" s="454" t="str">
        <f t="shared" si="77"/>
        <v/>
      </c>
      <c r="AM168" s="454" t="str">
        <f t="shared" si="78"/>
        <v/>
      </c>
      <c r="AO168" s="454" t="str">
        <f t="shared" si="79"/>
        <v/>
      </c>
      <c r="AQ168" s="454" t="str">
        <f t="shared" si="80"/>
        <v/>
      </c>
      <c r="AS168" s="454"/>
      <c r="AU168" s="454"/>
    </row>
    <row r="169" spans="5:47">
      <c r="E169" s="454" t="str">
        <f t="shared" si="61"/>
        <v/>
      </c>
      <c r="G169" s="454" t="str">
        <f t="shared" si="62"/>
        <v/>
      </c>
      <c r="I169" s="454" t="str">
        <f t="shared" si="63"/>
        <v/>
      </c>
      <c r="K169" s="454" t="str">
        <f t="shared" si="64"/>
        <v/>
      </c>
      <c r="M169" s="454" t="str">
        <f t="shared" si="65"/>
        <v/>
      </c>
      <c r="O169" s="454" t="str">
        <f t="shared" si="66"/>
        <v/>
      </c>
      <c r="Q169" s="454" t="str">
        <f t="shared" si="67"/>
        <v/>
      </c>
      <c r="S169" s="454" t="str">
        <f t="shared" si="68"/>
        <v/>
      </c>
      <c r="U169" s="454" t="str">
        <f t="shared" si="69"/>
        <v/>
      </c>
      <c r="W169" s="454" t="str">
        <f t="shared" si="70"/>
        <v/>
      </c>
      <c r="Y169" s="454" t="str">
        <f t="shared" si="71"/>
        <v/>
      </c>
      <c r="AA169" s="454" t="str">
        <f t="shared" si="72"/>
        <v/>
      </c>
      <c r="AC169" s="454" t="str">
        <f t="shared" si="73"/>
        <v/>
      </c>
      <c r="AE169" s="454" t="str">
        <f t="shared" si="74"/>
        <v/>
      </c>
      <c r="AG169" s="454" t="str">
        <f t="shared" si="75"/>
        <v/>
      </c>
      <c r="AI169" s="454" t="str">
        <f t="shared" si="76"/>
        <v/>
      </c>
      <c r="AK169" s="454" t="str">
        <f t="shared" si="77"/>
        <v/>
      </c>
      <c r="AM169" s="454" t="str">
        <f t="shared" si="78"/>
        <v/>
      </c>
      <c r="AO169" s="454" t="str">
        <f t="shared" si="79"/>
        <v/>
      </c>
      <c r="AQ169" s="454" t="str">
        <f t="shared" si="80"/>
        <v/>
      </c>
      <c r="AS169" s="454"/>
      <c r="AU169" s="454"/>
    </row>
    <row r="170" spans="5:47">
      <c r="E170" s="454" t="str">
        <f t="shared" si="61"/>
        <v/>
      </c>
      <c r="G170" s="454" t="str">
        <f t="shared" si="62"/>
        <v/>
      </c>
      <c r="I170" s="454" t="str">
        <f t="shared" si="63"/>
        <v/>
      </c>
      <c r="K170" s="454" t="str">
        <f t="shared" si="64"/>
        <v/>
      </c>
      <c r="M170" s="454" t="str">
        <f t="shared" si="65"/>
        <v/>
      </c>
      <c r="O170" s="454" t="str">
        <f t="shared" si="66"/>
        <v/>
      </c>
      <c r="Q170" s="454" t="str">
        <f t="shared" si="67"/>
        <v/>
      </c>
      <c r="S170" s="454" t="str">
        <f t="shared" si="68"/>
        <v/>
      </c>
      <c r="U170" s="454" t="str">
        <f t="shared" si="69"/>
        <v/>
      </c>
      <c r="W170" s="454" t="str">
        <f t="shared" si="70"/>
        <v/>
      </c>
      <c r="Y170" s="454" t="str">
        <f t="shared" si="71"/>
        <v/>
      </c>
      <c r="AA170" s="454" t="str">
        <f t="shared" si="72"/>
        <v/>
      </c>
      <c r="AC170" s="454" t="str">
        <f t="shared" si="73"/>
        <v/>
      </c>
      <c r="AE170" s="454" t="str">
        <f t="shared" si="74"/>
        <v/>
      </c>
      <c r="AG170" s="454" t="str">
        <f t="shared" si="75"/>
        <v/>
      </c>
      <c r="AI170" s="454" t="str">
        <f t="shared" si="76"/>
        <v/>
      </c>
      <c r="AK170" s="454" t="str">
        <f t="shared" si="77"/>
        <v/>
      </c>
      <c r="AM170" s="454" t="str">
        <f t="shared" si="78"/>
        <v/>
      </c>
      <c r="AO170" s="454" t="str">
        <f t="shared" si="79"/>
        <v/>
      </c>
      <c r="AQ170" s="454" t="str">
        <f t="shared" si="80"/>
        <v/>
      </c>
      <c r="AS170" s="454"/>
      <c r="AU170" s="454"/>
    </row>
    <row r="171" spans="5:47">
      <c r="E171" s="454" t="str">
        <f t="shared" si="61"/>
        <v/>
      </c>
      <c r="G171" s="454" t="str">
        <f t="shared" si="62"/>
        <v/>
      </c>
      <c r="I171" s="454" t="str">
        <f t="shared" si="63"/>
        <v/>
      </c>
      <c r="K171" s="454" t="str">
        <f t="shared" si="64"/>
        <v/>
      </c>
      <c r="M171" s="454" t="str">
        <f t="shared" si="65"/>
        <v/>
      </c>
      <c r="O171" s="454" t="str">
        <f t="shared" si="66"/>
        <v/>
      </c>
      <c r="Q171" s="454" t="str">
        <f t="shared" si="67"/>
        <v/>
      </c>
      <c r="S171" s="454" t="str">
        <f t="shared" si="68"/>
        <v/>
      </c>
      <c r="U171" s="454" t="str">
        <f t="shared" si="69"/>
        <v/>
      </c>
      <c r="W171" s="454" t="str">
        <f t="shared" si="70"/>
        <v/>
      </c>
      <c r="Y171" s="454" t="str">
        <f t="shared" si="71"/>
        <v/>
      </c>
      <c r="AA171" s="454" t="str">
        <f t="shared" si="72"/>
        <v/>
      </c>
      <c r="AC171" s="454" t="str">
        <f t="shared" si="73"/>
        <v/>
      </c>
      <c r="AE171" s="454" t="str">
        <f t="shared" si="74"/>
        <v/>
      </c>
      <c r="AG171" s="454" t="str">
        <f t="shared" si="75"/>
        <v/>
      </c>
      <c r="AI171" s="454" t="str">
        <f t="shared" si="76"/>
        <v/>
      </c>
      <c r="AK171" s="454" t="str">
        <f t="shared" si="77"/>
        <v/>
      </c>
      <c r="AM171" s="454" t="str">
        <f t="shared" si="78"/>
        <v/>
      </c>
      <c r="AO171" s="454" t="str">
        <f t="shared" si="79"/>
        <v/>
      </c>
      <c r="AQ171" s="454" t="str">
        <f t="shared" si="80"/>
        <v/>
      </c>
      <c r="AS171" s="454"/>
      <c r="AU171" s="454"/>
    </row>
    <row r="172" spans="5:47">
      <c r="E172" s="454" t="str">
        <f t="shared" si="61"/>
        <v/>
      </c>
      <c r="G172" s="454" t="str">
        <f t="shared" si="62"/>
        <v/>
      </c>
      <c r="I172" s="454" t="str">
        <f t="shared" si="63"/>
        <v/>
      </c>
      <c r="K172" s="454" t="str">
        <f t="shared" si="64"/>
        <v/>
      </c>
      <c r="M172" s="454" t="str">
        <f t="shared" si="65"/>
        <v/>
      </c>
      <c r="O172" s="454" t="str">
        <f t="shared" si="66"/>
        <v/>
      </c>
      <c r="Q172" s="454" t="str">
        <f t="shared" si="67"/>
        <v/>
      </c>
      <c r="S172" s="454" t="str">
        <f t="shared" si="68"/>
        <v/>
      </c>
      <c r="U172" s="454" t="str">
        <f t="shared" si="69"/>
        <v/>
      </c>
      <c r="W172" s="454" t="str">
        <f t="shared" si="70"/>
        <v/>
      </c>
      <c r="Y172" s="454" t="str">
        <f t="shared" si="71"/>
        <v/>
      </c>
      <c r="AA172" s="454" t="str">
        <f t="shared" si="72"/>
        <v/>
      </c>
      <c r="AC172" s="454" t="str">
        <f t="shared" si="73"/>
        <v/>
      </c>
      <c r="AE172" s="454" t="str">
        <f t="shared" si="74"/>
        <v/>
      </c>
      <c r="AG172" s="454" t="str">
        <f t="shared" si="75"/>
        <v/>
      </c>
      <c r="AI172" s="454" t="str">
        <f t="shared" si="76"/>
        <v/>
      </c>
      <c r="AK172" s="454" t="str">
        <f t="shared" si="77"/>
        <v/>
      </c>
      <c r="AM172" s="454" t="str">
        <f t="shared" si="78"/>
        <v/>
      </c>
      <c r="AO172" s="454" t="str">
        <f t="shared" si="79"/>
        <v/>
      </c>
      <c r="AQ172" s="454" t="str">
        <f t="shared" si="80"/>
        <v/>
      </c>
      <c r="AS172" s="454"/>
      <c r="AU172" s="454"/>
    </row>
    <row r="173" spans="5:47">
      <c r="E173" s="454" t="str">
        <f t="shared" si="61"/>
        <v/>
      </c>
      <c r="G173" s="454" t="str">
        <f t="shared" si="62"/>
        <v/>
      </c>
      <c r="I173" s="454" t="str">
        <f t="shared" si="63"/>
        <v/>
      </c>
      <c r="K173" s="454" t="str">
        <f t="shared" si="64"/>
        <v/>
      </c>
      <c r="M173" s="454" t="str">
        <f t="shared" si="65"/>
        <v/>
      </c>
      <c r="O173" s="454" t="str">
        <f t="shared" si="66"/>
        <v/>
      </c>
      <c r="Q173" s="454" t="str">
        <f t="shared" si="67"/>
        <v/>
      </c>
      <c r="S173" s="454" t="str">
        <f t="shared" si="68"/>
        <v/>
      </c>
      <c r="U173" s="454" t="str">
        <f t="shared" si="69"/>
        <v/>
      </c>
      <c r="W173" s="454" t="str">
        <f t="shared" si="70"/>
        <v/>
      </c>
      <c r="Y173" s="454" t="str">
        <f t="shared" si="71"/>
        <v/>
      </c>
      <c r="AA173" s="454" t="str">
        <f t="shared" si="72"/>
        <v/>
      </c>
      <c r="AC173" s="454" t="str">
        <f t="shared" si="73"/>
        <v/>
      </c>
      <c r="AE173" s="454" t="str">
        <f t="shared" si="74"/>
        <v/>
      </c>
      <c r="AG173" s="454" t="str">
        <f t="shared" si="75"/>
        <v/>
      </c>
      <c r="AI173" s="454" t="str">
        <f t="shared" si="76"/>
        <v/>
      </c>
      <c r="AK173" s="454" t="str">
        <f t="shared" si="77"/>
        <v/>
      </c>
      <c r="AM173" s="454" t="str">
        <f t="shared" si="78"/>
        <v/>
      </c>
      <c r="AO173" s="454" t="str">
        <f t="shared" si="79"/>
        <v/>
      </c>
      <c r="AQ173" s="454" t="str">
        <f t="shared" si="80"/>
        <v/>
      </c>
      <c r="AS173" s="454"/>
      <c r="AU173" s="454"/>
    </row>
    <row r="174" spans="5:47">
      <c r="E174" s="454" t="str">
        <f t="shared" si="61"/>
        <v/>
      </c>
      <c r="G174" s="454" t="str">
        <f t="shared" si="62"/>
        <v/>
      </c>
      <c r="I174" s="454" t="str">
        <f t="shared" si="63"/>
        <v/>
      </c>
      <c r="K174" s="454" t="str">
        <f t="shared" si="64"/>
        <v/>
      </c>
      <c r="M174" s="454" t="str">
        <f t="shared" si="65"/>
        <v/>
      </c>
      <c r="O174" s="454" t="str">
        <f t="shared" si="66"/>
        <v/>
      </c>
      <c r="Q174" s="454" t="str">
        <f t="shared" si="67"/>
        <v/>
      </c>
      <c r="S174" s="454" t="str">
        <f t="shared" si="68"/>
        <v/>
      </c>
      <c r="U174" s="454" t="str">
        <f t="shared" si="69"/>
        <v/>
      </c>
      <c r="W174" s="454" t="str">
        <f t="shared" si="70"/>
        <v/>
      </c>
      <c r="Y174" s="454" t="str">
        <f t="shared" si="71"/>
        <v/>
      </c>
      <c r="AA174" s="454" t="str">
        <f t="shared" si="72"/>
        <v/>
      </c>
      <c r="AC174" s="454" t="str">
        <f t="shared" si="73"/>
        <v/>
      </c>
      <c r="AE174" s="454" t="str">
        <f t="shared" si="74"/>
        <v/>
      </c>
      <c r="AG174" s="454" t="str">
        <f t="shared" si="75"/>
        <v/>
      </c>
      <c r="AI174" s="454" t="str">
        <f t="shared" si="76"/>
        <v/>
      </c>
      <c r="AK174" s="454" t="str">
        <f t="shared" si="77"/>
        <v/>
      </c>
      <c r="AM174" s="454" t="str">
        <f t="shared" si="78"/>
        <v/>
      </c>
      <c r="AO174" s="454" t="str">
        <f t="shared" si="79"/>
        <v/>
      </c>
      <c r="AQ174" s="454" t="str">
        <f t="shared" si="80"/>
        <v/>
      </c>
      <c r="AS174" s="454"/>
      <c r="AU174" s="454"/>
    </row>
    <row r="175" spans="5:47">
      <c r="E175" s="454" t="str">
        <f t="shared" si="61"/>
        <v/>
      </c>
      <c r="G175" s="454" t="str">
        <f t="shared" si="62"/>
        <v/>
      </c>
      <c r="I175" s="454" t="str">
        <f t="shared" si="63"/>
        <v/>
      </c>
      <c r="K175" s="454" t="str">
        <f t="shared" si="64"/>
        <v/>
      </c>
      <c r="M175" s="454" t="str">
        <f t="shared" si="65"/>
        <v/>
      </c>
      <c r="O175" s="454" t="str">
        <f t="shared" si="66"/>
        <v/>
      </c>
      <c r="Q175" s="454" t="str">
        <f t="shared" si="67"/>
        <v/>
      </c>
      <c r="S175" s="454" t="str">
        <f t="shared" si="68"/>
        <v/>
      </c>
      <c r="U175" s="454" t="str">
        <f t="shared" si="69"/>
        <v/>
      </c>
      <c r="W175" s="454" t="str">
        <f t="shared" si="70"/>
        <v/>
      </c>
      <c r="Y175" s="454" t="str">
        <f t="shared" si="71"/>
        <v/>
      </c>
      <c r="AA175" s="454" t="str">
        <f t="shared" si="72"/>
        <v/>
      </c>
      <c r="AC175" s="454" t="str">
        <f t="shared" si="73"/>
        <v/>
      </c>
      <c r="AE175" s="454" t="str">
        <f t="shared" si="74"/>
        <v/>
      </c>
      <c r="AG175" s="454" t="str">
        <f t="shared" si="75"/>
        <v/>
      </c>
      <c r="AI175" s="454" t="str">
        <f t="shared" si="76"/>
        <v/>
      </c>
      <c r="AK175" s="454" t="str">
        <f t="shared" si="77"/>
        <v/>
      </c>
      <c r="AM175" s="454" t="str">
        <f t="shared" si="78"/>
        <v/>
      </c>
      <c r="AO175" s="454" t="str">
        <f t="shared" si="79"/>
        <v/>
      </c>
      <c r="AQ175" s="454" t="str">
        <f t="shared" si="80"/>
        <v/>
      </c>
      <c r="AS175" s="454"/>
      <c r="AU175" s="454"/>
    </row>
    <row r="176" spans="5:47">
      <c r="E176" s="454" t="str">
        <f t="shared" si="61"/>
        <v/>
      </c>
      <c r="G176" s="454" t="str">
        <f t="shared" si="62"/>
        <v/>
      </c>
      <c r="I176" s="454" t="str">
        <f t="shared" si="63"/>
        <v/>
      </c>
      <c r="K176" s="454" t="str">
        <f t="shared" si="64"/>
        <v/>
      </c>
      <c r="M176" s="454" t="str">
        <f t="shared" si="65"/>
        <v/>
      </c>
      <c r="O176" s="454" t="str">
        <f t="shared" si="66"/>
        <v/>
      </c>
      <c r="Q176" s="454" t="str">
        <f t="shared" si="67"/>
        <v/>
      </c>
      <c r="S176" s="454" t="str">
        <f t="shared" si="68"/>
        <v/>
      </c>
      <c r="U176" s="454" t="str">
        <f t="shared" si="69"/>
        <v/>
      </c>
      <c r="W176" s="454" t="str">
        <f t="shared" si="70"/>
        <v/>
      </c>
      <c r="Y176" s="454" t="str">
        <f t="shared" si="71"/>
        <v/>
      </c>
      <c r="AA176" s="454" t="str">
        <f t="shared" si="72"/>
        <v/>
      </c>
      <c r="AC176" s="454" t="str">
        <f t="shared" si="73"/>
        <v/>
      </c>
      <c r="AE176" s="454" t="str">
        <f t="shared" si="74"/>
        <v/>
      </c>
      <c r="AG176" s="454" t="str">
        <f t="shared" si="75"/>
        <v/>
      </c>
      <c r="AI176" s="454" t="str">
        <f t="shared" si="76"/>
        <v/>
      </c>
      <c r="AK176" s="454" t="str">
        <f t="shared" si="77"/>
        <v/>
      </c>
      <c r="AM176" s="454" t="str">
        <f t="shared" si="78"/>
        <v/>
      </c>
      <c r="AO176" s="454" t="str">
        <f t="shared" si="79"/>
        <v/>
      </c>
      <c r="AQ176" s="454" t="str">
        <f t="shared" si="80"/>
        <v/>
      </c>
      <c r="AS176" s="454"/>
      <c r="AU176" s="454"/>
    </row>
    <row r="177" spans="5:47">
      <c r="E177" s="454" t="str">
        <f t="shared" si="61"/>
        <v/>
      </c>
      <c r="G177" s="454" t="str">
        <f t="shared" si="62"/>
        <v/>
      </c>
      <c r="I177" s="454" t="str">
        <f t="shared" si="63"/>
        <v/>
      </c>
      <c r="K177" s="454" t="str">
        <f t="shared" si="64"/>
        <v/>
      </c>
      <c r="M177" s="454" t="str">
        <f t="shared" si="65"/>
        <v/>
      </c>
      <c r="O177" s="454" t="str">
        <f t="shared" si="66"/>
        <v/>
      </c>
      <c r="Q177" s="454" t="str">
        <f t="shared" si="67"/>
        <v/>
      </c>
      <c r="S177" s="454" t="str">
        <f t="shared" si="68"/>
        <v/>
      </c>
      <c r="U177" s="454" t="str">
        <f t="shared" si="69"/>
        <v/>
      </c>
      <c r="W177" s="454" t="str">
        <f t="shared" si="70"/>
        <v/>
      </c>
      <c r="Y177" s="454" t="str">
        <f t="shared" si="71"/>
        <v/>
      </c>
      <c r="AA177" s="454" t="str">
        <f t="shared" si="72"/>
        <v/>
      </c>
      <c r="AC177" s="454" t="str">
        <f t="shared" si="73"/>
        <v/>
      </c>
      <c r="AE177" s="454" t="str">
        <f t="shared" si="74"/>
        <v/>
      </c>
      <c r="AG177" s="454" t="str">
        <f t="shared" si="75"/>
        <v/>
      </c>
      <c r="AI177" s="454" t="str">
        <f t="shared" si="76"/>
        <v/>
      </c>
      <c r="AK177" s="454" t="str">
        <f t="shared" si="77"/>
        <v/>
      </c>
      <c r="AM177" s="454" t="str">
        <f t="shared" si="78"/>
        <v/>
      </c>
      <c r="AO177" s="454" t="str">
        <f t="shared" si="79"/>
        <v/>
      </c>
      <c r="AQ177" s="454" t="str">
        <f t="shared" si="80"/>
        <v/>
      </c>
      <c r="AS177" s="454"/>
      <c r="AU177" s="454"/>
    </row>
    <row r="178" spans="5:47">
      <c r="E178" s="454" t="str">
        <f t="shared" si="61"/>
        <v/>
      </c>
      <c r="G178" s="454" t="str">
        <f t="shared" si="62"/>
        <v/>
      </c>
      <c r="I178" s="454" t="str">
        <f t="shared" si="63"/>
        <v/>
      </c>
      <c r="K178" s="454" t="str">
        <f t="shared" si="64"/>
        <v/>
      </c>
      <c r="M178" s="454" t="str">
        <f t="shared" si="65"/>
        <v/>
      </c>
      <c r="O178" s="454" t="str">
        <f t="shared" si="66"/>
        <v/>
      </c>
      <c r="Q178" s="454" t="str">
        <f t="shared" si="67"/>
        <v/>
      </c>
      <c r="S178" s="454" t="str">
        <f t="shared" si="68"/>
        <v/>
      </c>
      <c r="U178" s="454" t="str">
        <f t="shared" si="69"/>
        <v/>
      </c>
      <c r="W178" s="454" t="str">
        <f t="shared" si="70"/>
        <v/>
      </c>
      <c r="Y178" s="454" t="str">
        <f t="shared" si="71"/>
        <v/>
      </c>
      <c r="AA178" s="454" t="str">
        <f t="shared" si="72"/>
        <v/>
      </c>
      <c r="AC178" s="454" t="str">
        <f t="shared" si="73"/>
        <v/>
      </c>
      <c r="AE178" s="454" t="str">
        <f t="shared" si="74"/>
        <v/>
      </c>
      <c r="AG178" s="454" t="str">
        <f t="shared" si="75"/>
        <v/>
      </c>
      <c r="AI178" s="454" t="str">
        <f t="shared" si="76"/>
        <v/>
      </c>
      <c r="AK178" s="454" t="str">
        <f t="shared" si="77"/>
        <v/>
      </c>
      <c r="AM178" s="454" t="str">
        <f t="shared" si="78"/>
        <v/>
      </c>
      <c r="AO178" s="454" t="str">
        <f t="shared" si="79"/>
        <v/>
      </c>
      <c r="AQ178" s="454" t="str">
        <f t="shared" si="80"/>
        <v/>
      </c>
      <c r="AS178" s="454"/>
      <c r="AU178" s="454"/>
    </row>
    <row r="179" spans="5:47">
      <c r="E179" s="454" t="str">
        <f t="shared" si="61"/>
        <v/>
      </c>
      <c r="G179" s="454" t="str">
        <f t="shared" si="62"/>
        <v/>
      </c>
      <c r="I179" s="454" t="str">
        <f t="shared" si="63"/>
        <v/>
      </c>
      <c r="K179" s="454" t="str">
        <f t="shared" si="64"/>
        <v/>
      </c>
      <c r="M179" s="454" t="str">
        <f t="shared" si="65"/>
        <v/>
      </c>
      <c r="O179" s="454" t="str">
        <f t="shared" si="66"/>
        <v/>
      </c>
      <c r="Q179" s="454" t="str">
        <f t="shared" si="67"/>
        <v/>
      </c>
      <c r="S179" s="454" t="str">
        <f t="shared" si="68"/>
        <v/>
      </c>
      <c r="U179" s="454" t="str">
        <f t="shared" si="69"/>
        <v/>
      </c>
      <c r="W179" s="454" t="str">
        <f t="shared" si="70"/>
        <v/>
      </c>
      <c r="Y179" s="454" t="str">
        <f t="shared" si="71"/>
        <v/>
      </c>
      <c r="AA179" s="454" t="str">
        <f t="shared" si="72"/>
        <v/>
      </c>
      <c r="AC179" s="454" t="str">
        <f t="shared" si="73"/>
        <v/>
      </c>
      <c r="AE179" s="454" t="str">
        <f t="shared" si="74"/>
        <v/>
      </c>
      <c r="AG179" s="454" t="str">
        <f t="shared" si="75"/>
        <v/>
      </c>
      <c r="AI179" s="454" t="str">
        <f t="shared" si="76"/>
        <v/>
      </c>
      <c r="AK179" s="454" t="str">
        <f t="shared" si="77"/>
        <v/>
      </c>
      <c r="AM179" s="454" t="str">
        <f t="shared" si="78"/>
        <v/>
      </c>
      <c r="AO179" s="454" t="str">
        <f t="shared" si="79"/>
        <v/>
      </c>
      <c r="AQ179" s="454" t="str">
        <f t="shared" si="80"/>
        <v/>
      </c>
      <c r="AS179" s="454"/>
      <c r="AU179" s="454"/>
    </row>
    <row r="180" spans="5:47">
      <c r="E180" s="454" t="str">
        <f t="shared" si="61"/>
        <v/>
      </c>
      <c r="G180" s="454" t="str">
        <f t="shared" si="62"/>
        <v/>
      </c>
      <c r="I180" s="454" t="str">
        <f t="shared" si="63"/>
        <v/>
      </c>
      <c r="K180" s="454" t="str">
        <f t="shared" si="64"/>
        <v/>
      </c>
      <c r="M180" s="454" t="str">
        <f t="shared" si="65"/>
        <v/>
      </c>
      <c r="O180" s="454" t="str">
        <f t="shared" si="66"/>
        <v/>
      </c>
      <c r="Q180" s="454" t="str">
        <f t="shared" si="67"/>
        <v/>
      </c>
      <c r="S180" s="454" t="str">
        <f t="shared" si="68"/>
        <v/>
      </c>
      <c r="U180" s="454" t="str">
        <f t="shared" si="69"/>
        <v/>
      </c>
      <c r="W180" s="454" t="str">
        <f t="shared" si="70"/>
        <v/>
      </c>
      <c r="Y180" s="454" t="str">
        <f t="shared" si="71"/>
        <v/>
      </c>
      <c r="AA180" s="454" t="str">
        <f t="shared" si="72"/>
        <v/>
      </c>
      <c r="AC180" s="454" t="str">
        <f t="shared" si="73"/>
        <v/>
      </c>
      <c r="AE180" s="454" t="str">
        <f t="shared" si="74"/>
        <v/>
      </c>
      <c r="AG180" s="454" t="str">
        <f t="shared" si="75"/>
        <v/>
      </c>
      <c r="AI180" s="454" t="str">
        <f t="shared" si="76"/>
        <v/>
      </c>
      <c r="AK180" s="454" t="str">
        <f t="shared" si="77"/>
        <v/>
      </c>
      <c r="AM180" s="454" t="str">
        <f t="shared" si="78"/>
        <v/>
      </c>
      <c r="AO180" s="454" t="str">
        <f t="shared" si="79"/>
        <v/>
      </c>
      <c r="AQ180" s="454" t="str">
        <f t="shared" si="80"/>
        <v/>
      </c>
      <c r="AS180" s="454"/>
      <c r="AU180" s="454"/>
    </row>
    <row r="181" spans="5:47">
      <c r="E181" s="454" t="str">
        <f t="shared" si="61"/>
        <v/>
      </c>
      <c r="G181" s="454" t="str">
        <f t="shared" si="62"/>
        <v/>
      </c>
      <c r="I181" s="454" t="str">
        <f t="shared" si="63"/>
        <v/>
      </c>
      <c r="K181" s="454" t="str">
        <f t="shared" si="64"/>
        <v/>
      </c>
      <c r="M181" s="454" t="str">
        <f t="shared" si="65"/>
        <v/>
      </c>
      <c r="O181" s="454" t="str">
        <f t="shared" si="66"/>
        <v/>
      </c>
      <c r="Q181" s="454" t="str">
        <f t="shared" si="67"/>
        <v/>
      </c>
      <c r="S181" s="454" t="str">
        <f t="shared" si="68"/>
        <v/>
      </c>
      <c r="U181" s="454" t="str">
        <f t="shared" si="69"/>
        <v/>
      </c>
      <c r="W181" s="454" t="str">
        <f t="shared" si="70"/>
        <v/>
      </c>
      <c r="Y181" s="454" t="str">
        <f t="shared" si="71"/>
        <v/>
      </c>
      <c r="AA181" s="454" t="str">
        <f t="shared" si="72"/>
        <v/>
      </c>
      <c r="AC181" s="454" t="str">
        <f t="shared" si="73"/>
        <v/>
      </c>
      <c r="AE181" s="454" t="str">
        <f t="shared" si="74"/>
        <v/>
      </c>
      <c r="AG181" s="454" t="str">
        <f t="shared" si="75"/>
        <v/>
      </c>
      <c r="AI181" s="454" t="str">
        <f t="shared" si="76"/>
        <v/>
      </c>
      <c r="AK181" s="454" t="str">
        <f t="shared" si="77"/>
        <v/>
      </c>
      <c r="AM181" s="454" t="str">
        <f t="shared" si="78"/>
        <v/>
      </c>
      <c r="AO181" s="454" t="str">
        <f t="shared" si="79"/>
        <v/>
      </c>
      <c r="AQ181" s="454" t="str">
        <f t="shared" si="80"/>
        <v/>
      </c>
      <c r="AS181" s="454"/>
      <c r="AU181" s="454"/>
    </row>
    <row r="182" spans="5:47">
      <c r="E182" s="454" t="str">
        <f t="shared" si="61"/>
        <v/>
      </c>
      <c r="G182" s="454" t="str">
        <f t="shared" si="62"/>
        <v/>
      </c>
      <c r="I182" s="454" t="str">
        <f t="shared" si="63"/>
        <v/>
      </c>
      <c r="K182" s="454" t="str">
        <f t="shared" si="64"/>
        <v/>
      </c>
      <c r="M182" s="454" t="str">
        <f t="shared" si="65"/>
        <v/>
      </c>
      <c r="O182" s="454" t="str">
        <f t="shared" si="66"/>
        <v/>
      </c>
      <c r="Q182" s="454" t="str">
        <f t="shared" si="67"/>
        <v/>
      </c>
      <c r="S182" s="454" t="str">
        <f t="shared" si="68"/>
        <v/>
      </c>
      <c r="U182" s="454" t="str">
        <f t="shared" si="69"/>
        <v/>
      </c>
      <c r="W182" s="454" t="str">
        <f t="shared" si="70"/>
        <v/>
      </c>
      <c r="Y182" s="454" t="str">
        <f t="shared" si="71"/>
        <v/>
      </c>
      <c r="AA182" s="454" t="str">
        <f t="shared" si="72"/>
        <v/>
      </c>
      <c r="AC182" s="454" t="str">
        <f t="shared" si="73"/>
        <v/>
      </c>
      <c r="AE182" s="454" t="str">
        <f t="shared" si="74"/>
        <v/>
      </c>
      <c r="AG182" s="454" t="str">
        <f t="shared" si="75"/>
        <v/>
      </c>
      <c r="AI182" s="454" t="str">
        <f t="shared" si="76"/>
        <v/>
      </c>
      <c r="AK182" s="454" t="str">
        <f t="shared" si="77"/>
        <v/>
      </c>
      <c r="AM182" s="454" t="str">
        <f t="shared" si="78"/>
        <v/>
      </c>
      <c r="AO182" s="454" t="str">
        <f t="shared" si="79"/>
        <v/>
      </c>
      <c r="AQ182" s="454" t="str">
        <f t="shared" si="80"/>
        <v/>
      </c>
      <c r="AS182" s="454"/>
      <c r="AU182" s="454"/>
    </row>
    <row r="183" spans="5:47">
      <c r="E183" s="454" t="str">
        <f t="shared" si="61"/>
        <v/>
      </c>
      <c r="G183" s="454" t="str">
        <f t="shared" si="62"/>
        <v/>
      </c>
      <c r="I183" s="454" t="str">
        <f t="shared" si="63"/>
        <v/>
      </c>
      <c r="K183" s="454" t="str">
        <f t="shared" si="64"/>
        <v/>
      </c>
      <c r="M183" s="454" t="str">
        <f t="shared" si="65"/>
        <v/>
      </c>
      <c r="O183" s="454" t="str">
        <f t="shared" si="66"/>
        <v/>
      </c>
      <c r="Q183" s="454" t="str">
        <f t="shared" si="67"/>
        <v/>
      </c>
      <c r="S183" s="454" t="str">
        <f t="shared" si="68"/>
        <v/>
      </c>
      <c r="U183" s="454" t="str">
        <f t="shared" si="69"/>
        <v/>
      </c>
      <c r="W183" s="454" t="str">
        <f t="shared" si="70"/>
        <v/>
      </c>
      <c r="Y183" s="454" t="str">
        <f t="shared" si="71"/>
        <v/>
      </c>
      <c r="AA183" s="454" t="str">
        <f t="shared" si="72"/>
        <v/>
      </c>
      <c r="AC183" s="454" t="str">
        <f t="shared" si="73"/>
        <v/>
      </c>
      <c r="AE183" s="454" t="str">
        <f t="shared" si="74"/>
        <v/>
      </c>
      <c r="AG183" s="454" t="str">
        <f t="shared" si="75"/>
        <v/>
      </c>
      <c r="AI183" s="454" t="str">
        <f t="shared" si="76"/>
        <v/>
      </c>
      <c r="AK183" s="454" t="str">
        <f t="shared" si="77"/>
        <v/>
      </c>
      <c r="AM183" s="454" t="str">
        <f t="shared" si="78"/>
        <v/>
      </c>
      <c r="AO183" s="454" t="str">
        <f t="shared" si="79"/>
        <v/>
      </c>
      <c r="AQ183" s="454" t="str">
        <f t="shared" si="80"/>
        <v/>
      </c>
      <c r="AS183" s="454"/>
      <c r="AU183" s="454"/>
    </row>
    <row r="184" spans="5:47">
      <c r="E184" s="454" t="str">
        <f t="shared" si="61"/>
        <v/>
      </c>
      <c r="G184" s="454" t="str">
        <f t="shared" si="62"/>
        <v/>
      </c>
      <c r="I184" s="454" t="str">
        <f t="shared" si="63"/>
        <v/>
      </c>
      <c r="K184" s="454" t="str">
        <f t="shared" si="64"/>
        <v/>
      </c>
      <c r="M184" s="454" t="str">
        <f t="shared" si="65"/>
        <v/>
      </c>
      <c r="O184" s="454" t="str">
        <f t="shared" si="66"/>
        <v/>
      </c>
      <c r="Q184" s="454" t="str">
        <f t="shared" si="67"/>
        <v/>
      </c>
      <c r="S184" s="454" t="str">
        <f t="shared" si="68"/>
        <v/>
      </c>
      <c r="U184" s="454" t="str">
        <f t="shared" si="69"/>
        <v/>
      </c>
      <c r="W184" s="454" t="str">
        <f t="shared" si="70"/>
        <v/>
      </c>
      <c r="Y184" s="454" t="str">
        <f t="shared" si="71"/>
        <v/>
      </c>
      <c r="AA184" s="454" t="str">
        <f t="shared" si="72"/>
        <v/>
      </c>
      <c r="AC184" s="454" t="str">
        <f t="shared" si="73"/>
        <v/>
      </c>
      <c r="AE184" s="454" t="str">
        <f t="shared" si="74"/>
        <v/>
      </c>
      <c r="AG184" s="454" t="str">
        <f t="shared" si="75"/>
        <v/>
      </c>
      <c r="AI184" s="454" t="str">
        <f t="shared" si="76"/>
        <v/>
      </c>
      <c r="AK184" s="454" t="str">
        <f t="shared" si="77"/>
        <v/>
      </c>
      <c r="AM184" s="454" t="str">
        <f t="shared" si="78"/>
        <v/>
      </c>
      <c r="AO184" s="454" t="str">
        <f t="shared" si="79"/>
        <v/>
      </c>
      <c r="AQ184" s="454" t="str">
        <f t="shared" si="80"/>
        <v/>
      </c>
      <c r="AS184" s="454"/>
      <c r="AU184" s="454"/>
    </row>
    <row r="185" spans="5:47">
      <c r="E185" s="454" t="str">
        <f t="shared" si="61"/>
        <v/>
      </c>
      <c r="G185" s="454" t="str">
        <f t="shared" si="62"/>
        <v/>
      </c>
      <c r="I185" s="454" t="str">
        <f t="shared" si="63"/>
        <v/>
      </c>
      <c r="K185" s="454" t="str">
        <f t="shared" si="64"/>
        <v/>
      </c>
      <c r="M185" s="454" t="str">
        <f t="shared" si="65"/>
        <v/>
      </c>
      <c r="O185" s="454" t="str">
        <f t="shared" si="66"/>
        <v/>
      </c>
      <c r="Q185" s="454" t="str">
        <f t="shared" si="67"/>
        <v/>
      </c>
      <c r="S185" s="454" t="str">
        <f t="shared" si="68"/>
        <v/>
      </c>
      <c r="U185" s="454" t="str">
        <f t="shared" si="69"/>
        <v/>
      </c>
      <c r="W185" s="454" t="str">
        <f t="shared" si="70"/>
        <v/>
      </c>
      <c r="Y185" s="454" t="str">
        <f t="shared" si="71"/>
        <v/>
      </c>
      <c r="AA185" s="454" t="str">
        <f t="shared" si="72"/>
        <v/>
      </c>
      <c r="AC185" s="454" t="str">
        <f t="shared" si="73"/>
        <v/>
      </c>
      <c r="AE185" s="454" t="str">
        <f t="shared" si="74"/>
        <v/>
      </c>
      <c r="AG185" s="454" t="str">
        <f t="shared" si="75"/>
        <v/>
      </c>
      <c r="AI185" s="454" t="str">
        <f t="shared" si="76"/>
        <v/>
      </c>
      <c r="AK185" s="454" t="str">
        <f t="shared" si="77"/>
        <v/>
      </c>
      <c r="AM185" s="454" t="str">
        <f t="shared" si="78"/>
        <v/>
      </c>
      <c r="AO185" s="454" t="str">
        <f t="shared" si="79"/>
        <v/>
      </c>
      <c r="AQ185" s="454" t="str">
        <f t="shared" si="80"/>
        <v/>
      </c>
      <c r="AS185" s="454"/>
      <c r="AU185" s="454"/>
    </row>
    <row r="186" spans="5:47">
      <c r="E186" s="454" t="str">
        <f t="shared" si="61"/>
        <v/>
      </c>
      <c r="G186" s="454" t="str">
        <f t="shared" si="62"/>
        <v/>
      </c>
      <c r="I186" s="454" t="str">
        <f t="shared" si="63"/>
        <v/>
      </c>
      <c r="K186" s="454" t="str">
        <f t="shared" si="64"/>
        <v/>
      </c>
      <c r="M186" s="454" t="str">
        <f t="shared" si="65"/>
        <v/>
      </c>
      <c r="O186" s="454" t="str">
        <f t="shared" si="66"/>
        <v/>
      </c>
      <c r="Q186" s="454" t="str">
        <f t="shared" si="67"/>
        <v/>
      </c>
      <c r="S186" s="454" t="str">
        <f t="shared" si="68"/>
        <v/>
      </c>
      <c r="U186" s="454" t="str">
        <f t="shared" si="69"/>
        <v/>
      </c>
      <c r="W186" s="454" t="str">
        <f t="shared" si="70"/>
        <v/>
      </c>
      <c r="Y186" s="454" t="str">
        <f t="shared" si="71"/>
        <v/>
      </c>
      <c r="AA186" s="454" t="str">
        <f t="shared" si="72"/>
        <v/>
      </c>
      <c r="AC186" s="454" t="str">
        <f t="shared" si="73"/>
        <v/>
      </c>
      <c r="AE186" s="454" t="str">
        <f t="shared" si="74"/>
        <v/>
      </c>
      <c r="AG186" s="454" t="str">
        <f t="shared" si="75"/>
        <v/>
      </c>
      <c r="AI186" s="454" t="str">
        <f t="shared" si="76"/>
        <v/>
      </c>
      <c r="AK186" s="454" t="str">
        <f t="shared" si="77"/>
        <v/>
      </c>
      <c r="AM186" s="454" t="str">
        <f t="shared" si="78"/>
        <v/>
      </c>
      <c r="AO186" s="454" t="str">
        <f t="shared" si="79"/>
        <v/>
      </c>
      <c r="AQ186" s="454" t="str">
        <f t="shared" si="80"/>
        <v/>
      </c>
      <c r="AS186" s="454"/>
      <c r="AU186" s="454"/>
    </row>
    <row r="187" spans="5:47">
      <c r="E187" s="454" t="str">
        <f t="shared" si="61"/>
        <v/>
      </c>
      <c r="G187" s="454" t="str">
        <f t="shared" si="62"/>
        <v/>
      </c>
      <c r="I187" s="454" t="str">
        <f t="shared" si="63"/>
        <v/>
      </c>
      <c r="K187" s="454" t="str">
        <f t="shared" si="64"/>
        <v/>
      </c>
      <c r="M187" s="454" t="str">
        <f t="shared" si="65"/>
        <v/>
      </c>
      <c r="O187" s="454" t="str">
        <f t="shared" si="66"/>
        <v/>
      </c>
      <c r="Q187" s="454" t="str">
        <f t="shared" si="67"/>
        <v/>
      </c>
      <c r="S187" s="454" t="str">
        <f t="shared" si="68"/>
        <v/>
      </c>
      <c r="U187" s="454" t="str">
        <f t="shared" si="69"/>
        <v/>
      </c>
      <c r="W187" s="454" t="str">
        <f t="shared" si="70"/>
        <v/>
      </c>
      <c r="Y187" s="454" t="str">
        <f t="shared" si="71"/>
        <v/>
      </c>
      <c r="AA187" s="454" t="str">
        <f t="shared" si="72"/>
        <v/>
      </c>
      <c r="AC187" s="454" t="str">
        <f t="shared" si="73"/>
        <v/>
      </c>
      <c r="AE187" s="454" t="str">
        <f t="shared" si="74"/>
        <v/>
      </c>
      <c r="AG187" s="454" t="str">
        <f t="shared" si="75"/>
        <v/>
      </c>
      <c r="AI187" s="454" t="str">
        <f t="shared" si="76"/>
        <v/>
      </c>
      <c r="AK187" s="454" t="str">
        <f t="shared" si="77"/>
        <v/>
      </c>
      <c r="AM187" s="454" t="str">
        <f t="shared" si="78"/>
        <v/>
      </c>
      <c r="AO187" s="454" t="str">
        <f t="shared" si="79"/>
        <v/>
      </c>
      <c r="AQ187" s="454" t="str">
        <f t="shared" si="80"/>
        <v/>
      </c>
      <c r="AS187" s="454"/>
      <c r="AU187" s="454"/>
    </row>
    <row r="188" spans="5:47">
      <c r="E188" s="454" t="str">
        <f t="shared" si="61"/>
        <v/>
      </c>
      <c r="G188" s="454" t="str">
        <f t="shared" si="62"/>
        <v/>
      </c>
      <c r="I188" s="454" t="str">
        <f t="shared" si="63"/>
        <v/>
      </c>
      <c r="K188" s="454" t="str">
        <f t="shared" si="64"/>
        <v/>
      </c>
      <c r="M188" s="454" t="str">
        <f t="shared" si="65"/>
        <v/>
      </c>
      <c r="O188" s="454" t="str">
        <f t="shared" si="66"/>
        <v/>
      </c>
      <c r="Q188" s="454" t="str">
        <f t="shared" si="67"/>
        <v/>
      </c>
      <c r="S188" s="454" t="str">
        <f t="shared" si="68"/>
        <v/>
      </c>
      <c r="U188" s="454" t="str">
        <f t="shared" si="69"/>
        <v/>
      </c>
      <c r="W188" s="454" t="str">
        <f t="shared" si="70"/>
        <v/>
      </c>
      <c r="Y188" s="454" t="str">
        <f t="shared" si="71"/>
        <v/>
      </c>
      <c r="AA188" s="454" t="str">
        <f t="shared" si="72"/>
        <v/>
      </c>
      <c r="AC188" s="454" t="str">
        <f t="shared" si="73"/>
        <v/>
      </c>
      <c r="AE188" s="454" t="str">
        <f t="shared" si="74"/>
        <v/>
      </c>
      <c r="AG188" s="454" t="str">
        <f t="shared" si="75"/>
        <v/>
      </c>
      <c r="AI188" s="454" t="str">
        <f t="shared" si="76"/>
        <v/>
      </c>
      <c r="AK188" s="454" t="str">
        <f t="shared" si="77"/>
        <v/>
      </c>
      <c r="AM188" s="454" t="str">
        <f t="shared" si="78"/>
        <v/>
      </c>
      <c r="AO188" s="454" t="str">
        <f t="shared" si="79"/>
        <v/>
      </c>
      <c r="AQ188" s="454" t="str">
        <f t="shared" si="80"/>
        <v/>
      </c>
      <c r="AS188" s="454"/>
      <c r="AU188" s="454"/>
    </row>
    <row r="189" spans="5:47">
      <c r="E189" s="454" t="str">
        <f t="shared" si="61"/>
        <v/>
      </c>
      <c r="G189" s="454" t="str">
        <f t="shared" si="62"/>
        <v/>
      </c>
      <c r="I189" s="454" t="str">
        <f t="shared" si="63"/>
        <v/>
      </c>
      <c r="K189" s="454" t="str">
        <f t="shared" si="64"/>
        <v/>
      </c>
      <c r="M189" s="454" t="str">
        <f t="shared" si="65"/>
        <v/>
      </c>
      <c r="O189" s="454" t="str">
        <f t="shared" si="66"/>
        <v/>
      </c>
      <c r="Q189" s="454" t="str">
        <f t="shared" si="67"/>
        <v/>
      </c>
      <c r="S189" s="454" t="str">
        <f t="shared" si="68"/>
        <v/>
      </c>
      <c r="U189" s="454" t="str">
        <f t="shared" si="69"/>
        <v/>
      </c>
      <c r="W189" s="454" t="str">
        <f t="shared" si="70"/>
        <v/>
      </c>
      <c r="Y189" s="454" t="str">
        <f t="shared" si="71"/>
        <v/>
      </c>
      <c r="AA189" s="454" t="str">
        <f t="shared" si="72"/>
        <v/>
      </c>
      <c r="AC189" s="454" t="str">
        <f t="shared" si="73"/>
        <v/>
      </c>
      <c r="AE189" s="454" t="str">
        <f t="shared" si="74"/>
        <v/>
      </c>
      <c r="AG189" s="454" t="str">
        <f t="shared" si="75"/>
        <v/>
      </c>
      <c r="AI189" s="454" t="str">
        <f t="shared" si="76"/>
        <v/>
      </c>
      <c r="AK189" s="454" t="str">
        <f t="shared" si="77"/>
        <v/>
      </c>
      <c r="AM189" s="454" t="str">
        <f t="shared" si="78"/>
        <v/>
      </c>
      <c r="AO189" s="454" t="str">
        <f t="shared" si="79"/>
        <v/>
      </c>
      <c r="AQ189" s="454" t="str">
        <f t="shared" si="80"/>
        <v/>
      </c>
      <c r="AS189" s="454"/>
      <c r="AU189" s="454"/>
    </row>
    <row r="190" spans="5:47">
      <c r="E190" s="454" t="str">
        <f t="shared" si="61"/>
        <v/>
      </c>
      <c r="G190" s="454" t="str">
        <f t="shared" si="62"/>
        <v/>
      </c>
      <c r="I190" s="454" t="str">
        <f t="shared" si="63"/>
        <v/>
      </c>
      <c r="K190" s="454" t="str">
        <f t="shared" si="64"/>
        <v/>
      </c>
      <c r="M190" s="454" t="str">
        <f t="shared" si="65"/>
        <v/>
      </c>
      <c r="O190" s="454" t="str">
        <f t="shared" si="66"/>
        <v/>
      </c>
      <c r="Q190" s="454" t="str">
        <f t="shared" si="67"/>
        <v/>
      </c>
      <c r="S190" s="454" t="str">
        <f t="shared" si="68"/>
        <v/>
      </c>
      <c r="U190" s="454" t="str">
        <f t="shared" si="69"/>
        <v/>
      </c>
      <c r="W190" s="454" t="str">
        <f t="shared" si="70"/>
        <v/>
      </c>
      <c r="Y190" s="454" t="str">
        <f t="shared" si="71"/>
        <v/>
      </c>
      <c r="AA190" s="454" t="str">
        <f t="shared" si="72"/>
        <v/>
      </c>
      <c r="AC190" s="454" t="str">
        <f t="shared" si="73"/>
        <v/>
      </c>
      <c r="AE190" s="454" t="str">
        <f t="shared" si="74"/>
        <v/>
      </c>
      <c r="AG190" s="454" t="str">
        <f t="shared" si="75"/>
        <v/>
      </c>
      <c r="AI190" s="454" t="str">
        <f t="shared" si="76"/>
        <v/>
      </c>
      <c r="AK190" s="454" t="str">
        <f t="shared" si="77"/>
        <v/>
      </c>
      <c r="AM190" s="454" t="str">
        <f t="shared" si="78"/>
        <v/>
      </c>
      <c r="AO190" s="454" t="str">
        <f t="shared" si="79"/>
        <v/>
      </c>
      <c r="AQ190" s="454" t="str">
        <f t="shared" si="80"/>
        <v/>
      </c>
      <c r="AS190" s="454"/>
      <c r="AU190" s="454"/>
    </row>
    <row r="191" spans="5:47">
      <c r="E191" s="454" t="str">
        <f t="shared" si="61"/>
        <v/>
      </c>
      <c r="G191" s="454" t="str">
        <f t="shared" si="62"/>
        <v/>
      </c>
      <c r="I191" s="454" t="str">
        <f t="shared" si="63"/>
        <v/>
      </c>
      <c r="K191" s="454" t="str">
        <f t="shared" si="64"/>
        <v/>
      </c>
      <c r="M191" s="454" t="str">
        <f t="shared" si="65"/>
        <v/>
      </c>
      <c r="O191" s="454" t="str">
        <f t="shared" si="66"/>
        <v/>
      </c>
      <c r="Q191" s="454" t="str">
        <f t="shared" si="67"/>
        <v/>
      </c>
      <c r="S191" s="454" t="str">
        <f t="shared" si="68"/>
        <v/>
      </c>
      <c r="U191" s="454" t="str">
        <f t="shared" si="69"/>
        <v/>
      </c>
      <c r="W191" s="454" t="str">
        <f t="shared" si="70"/>
        <v/>
      </c>
      <c r="Y191" s="454" t="str">
        <f t="shared" si="71"/>
        <v/>
      </c>
      <c r="AA191" s="454" t="str">
        <f t="shared" si="72"/>
        <v/>
      </c>
      <c r="AC191" s="454" t="str">
        <f t="shared" si="73"/>
        <v/>
      </c>
      <c r="AE191" s="454" t="str">
        <f t="shared" si="74"/>
        <v/>
      </c>
      <c r="AG191" s="454" t="str">
        <f t="shared" si="75"/>
        <v/>
      </c>
      <c r="AI191" s="454" t="str">
        <f t="shared" si="76"/>
        <v/>
      </c>
      <c r="AK191" s="454" t="str">
        <f t="shared" si="77"/>
        <v/>
      </c>
      <c r="AM191" s="454" t="str">
        <f t="shared" si="78"/>
        <v/>
      </c>
      <c r="AO191" s="454" t="str">
        <f t="shared" si="79"/>
        <v/>
      </c>
      <c r="AQ191" s="454" t="str">
        <f t="shared" si="80"/>
        <v/>
      </c>
      <c r="AS191" s="454"/>
      <c r="AU191" s="454"/>
    </row>
    <row r="192" spans="5:47">
      <c r="E192" s="454" t="str">
        <f t="shared" si="61"/>
        <v/>
      </c>
      <c r="G192" s="454" t="str">
        <f t="shared" si="62"/>
        <v/>
      </c>
      <c r="I192" s="454" t="str">
        <f t="shared" si="63"/>
        <v/>
      </c>
      <c r="K192" s="454" t="str">
        <f t="shared" si="64"/>
        <v/>
      </c>
      <c r="M192" s="454" t="str">
        <f t="shared" si="65"/>
        <v/>
      </c>
      <c r="O192" s="454" t="str">
        <f t="shared" si="66"/>
        <v/>
      </c>
      <c r="Q192" s="454" t="str">
        <f t="shared" si="67"/>
        <v/>
      </c>
      <c r="S192" s="454" t="str">
        <f t="shared" si="68"/>
        <v/>
      </c>
      <c r="U192" s="454" t="str">
        <f t="shared" si="69"/>
        <v/>
      </c>
      <c r="W192" s="454" t="str">
        <f t="shared" si="70"/>
        <v/>
      </c>
      <c r="Y192" s="454" t="str">
        <f t="shared" si="71"/>
        <v/>
      </c>
      <c r="AA192" s="454" t="str">
        <f t="shared" si="72"/>
        <v/>
      </c>
      <c r="AC192" s="454" t="str">
        <f t="shared" si="73"/>
        <v/>
      </c>
      <c r="AE192" s="454" t="str">
        <f t="shared" si="74"/>
        <v/>
      </c>
      <c r="AG192" s="454" t="str">
        <f t="shared" si="75"/>
        <v/>
      </c>
      <c r="AI192" s="454" t="str">
        <f t="shared" si="76"/>
        <v/>
      </c>
      <c r="AK192" s="454" t="str">
        <f t="shared" si="77"/>
        <v/>
      </c>
      <c r="AM192" s="454" t="str">
        <f t="shared" si="78"/>
        <v/>
      </c>
      <c r="AO192" s="454" t="str">
        <f t="shared" si="79"/>
        <v/>
      </c>
      <c r="AQ192" s="454" t="str">
        <f t="shared" si="80"/>
        <v/>
      </c>
      <c r="AS192" s="454"/>
      <c r="AU192" s="454"/>
    </row>
    <row r="193" spans="5:47">
      <c r="E193" s="454" t="str">
        <f t="shared" si="61"/>
        <v/>
      </c>
      <c r="G193" s="454" t="str">
        <f t="shared" si="62"/>
        <v/>
      </c>
      <c r="I193" s="454" t="str">
        <f t="shared" si="63"/>
        <v/>
      </c>
      <c r="K193" s="454" t="str">
        <f t="shared" si="64"/>
        <v/>
      </c>
      <c r="M193" s="454" t="str">
        <f t="shared" si="65"/>
        <v/>
      </c>
      <c r="O193" s="454" t="str">
        <f t="shared" si="66"/>
        <v/>
      </c>
      <c r="Q193" s="454" t="str">
        <f t="shared" si="67"/>
        <v/>
      </c>
      <c r="S193" s="454" t="str">
        <f t="shared" si="68"/>
        <v/>
      </c>
      <c r="U193" s="454" t="str">
        <f t="shared" si="69"/>
        <v/>
      </c>
      <c r="W193" s="454" t="str">
        <f t="shared" si="70"/>
        <v/>
      </c>
      <c r="Y193" s="454" t="str">
        <f t="shared" si="71"/>
        <v/>
      </c>
      <c r="AA193" s="454" t="str">
        <f t="shared" si="72"/>
        <v/>
      </c>
      <c r="AC193" s="454" t="str">
        <f t="shared" si="73"/>
        <v/>
      </c>
      <c r="AE193" s="454" t="str">
        <f t="shared" si="74"/>
        <v/>
      </c>
      <c r="AG193" s="454" t="str">
        <f t="shared" si="75"/>
        <v/>
      </c>
      <c r="AI193" s="454" t="str">
        <f t="shared" si="76"/>
        <v/>
      </c>
      <c r="AK193" s="454" t="str">
        <f t="shared" si="77"/>
        <v/>
      </c>
      <c r="AM193" s="454" t="str">
        <f t="shared" si="78"/>
        <v/>
      </c>
      <c r="AO193" s="454" t="str">
        <f t="shared" si="79"/>
        <v/>
      </c>
      <c r="AQ193" s="454" t="str">
        <f t="shared" si="80"/>
        <v/>
      </c>
      <c r="AS193" s="454"/>
      <c r="AU193" s="454"/>
    </row>
    <row r="194" spans="5:47">
      <c r="E194" s="454" t="str">
        <f t="shared" si="61"/>
        <v/>
      </c>
      <c r="G194" s="454" t="str">
        <f t="shared" si="62"/>
        <v/>
      </c>
      <c r="I194" s="454" t="str">
        <f t="shared" si="63"/>
        <v/>
      </c>
      <c r="K194" s="454" t="str">
        <f t="shared" si="64"/>
        <v/>
      </c>
      <c r="M194" s="454" t="str">
        <f t="shared" si="65"/>
        <v/>
      </c>
      <c r="O194" s="454" t="str">
        <f t="shared" si="66"/>
        <v/>
      </c>
      <c r="Q194" s="454" t="str">
        <f t="shared" si="67"/>
        <v/>
      </c>
      <c r="S194" s="454" t="str">
        <f t="shared" si="68"/>
        <v/>
      </c>
      <c r="U194" s="454" t="str">
        <f t="shared" si="69"/>
        <v/>
      </c>
      <c r="W194" s="454" t="str">
        <f t="shared" si="70"/>
        <v/>
      </c>
      <c r="Y194" s="454" t="str">
        <f t="shared" si="71"/>
        <v/>
      </c>
      <c r="AA194" s="454" t="str">
        <f t="shared" si="72"/>
        <v/>
      </c>
      <c r="AC194" s="454" t="str">
        <f t="shared" si="73"/>
        <v/>
      </c>
      <c r="AE194" s="454" t="str">
        <f t="shared" si="74"/>
        <v/>
      </c>
      <c r="AG194" s="454" t="str">
        <f t="shared" si="75"/>
        <v/>
      </c>
      <c r="AI194" s="454" t="str">
        <f t="shared" si="76"/>
        <v/>
      </c>
      <c r="AK194" s="454" t="str">
        <f t="shared" si="77"/>
        <v/>
      </c>
      <c r="AM194" s="454" t="str">
        <f t="shared" si="78"/>
        <v/>
      </c>
      <c r="AO194" s="454" t="str">
        <f t="shared" si="79"/>
        <v/>
      </c>
      <c r="AQ194" s="454" t="str">
        <f t="shared" si="80"/>
        <v/>
      </c>
      <c r="AS194" s="454"/>
      <c r="AU194" s="454"/>
    </row>
    <row r="195" spans="5:47">
      <c r="E195" s="454" t="str">
        <f t="shared" si="61"/>
        <v/>
      </c>
      <c r="G195" s="454" t="str">
        <f t="shared" si="62"/>
        <v/>
      </c>
      <c r="I195" s="454" t="str">
        <f t="shared" si="63"/>
        <v/>
      </c>
      <c r="K195" s="454" t="str">
        <f t="shared" si="64"/>
        <v/>
      </c>
      <c r="M195" s="454" t="str">
        <f t="shared" si="65"/>
        <v/>
      </c>
      <c r="O195" s="454" t="str">
        <f t="shared" si="66"/>
        <v/>
      </c>
      <c r="Q195" s="454" t="str">
        <f t="shared" si="67"/>
        <v/>
      </c>
      <c r="S195" s="454" t="str">
        <f t="shared" si="68"/>
        <v/>
      </c>
      <c r="U195" s="454" t="str">
        <f t="shared" si="69"/>
        <v/>
      </c>
      <c r="W195" s="454" t="str">
        <f t="shared" si="70"/>
        <v/>
      </c>
      <c r="Y195" s="454" t="str">
        <f t="shared" si="71"/>
        <v/>
      </c>
      <c r="AA195" s="454" t="str">
        <f t="shared" si="72"/>
        <v/>
      </c>
      <c r="AC195" s="454" t="str">
        <f t="shared" si="73"/>
        <v/>
      </c>
      <c r="AE195" s="454" t="str">
        <f t="shared" si="74"/>
        <v/>
      </c>
      <c r="AG195" s="454" t="str">
        <f t="shared" si="75"/>
        <v/>
      </c>
      <c r="AI195" s="454" t="str">
        <f t="shared" si="76"/>
        <v/>
      </c>
      <c r="AK195" s="454" t="str">
        <f t="shared" si="77"/>
        <v/>
      </c>
      <c r="AM195" s="454" t="str">
        <f t="shared" si="78"/>
        <v/>
      </c>
      <c r="AO195" s="454" t="str">
        <f t="shared" si="79"/>
        <v/>
      </c>
      <c r="AQ195" s="454" t="str">
        <f t="shared" si="80"/>
        <v/>
      </c>
      <c r="AS195" s="454"/>
      <c r="AU195" s="454"/>
    </row>
    <row r="196" spans="5:47">
      <c r="E196" s="454" t="str">
        <f t="shared" si="61"/>
        <v/>
      </c>
      <c r="G196" s="454" t="str">
        <f t="shared" si="62"/>
        <v/>
      </c>
      <c r="I196" s="454" t="str">
        <f t="shared" si="63"/>
        <v/>
      </c>
      <c r="K196" s="454" t="str">
        <f t="shared" si="64"/>
        <v/>
      </c>
      <c r="M196" s="454" t="str">
        <f t="shared" si="65"/>
        <v/>
      </c>
      <c r="O196" s="454" t="str">
        <f t="shared" si="66"/>
        <v/>
      </c>
      <c r="Q196" s="454" t="str">
        <f t="shared" si="67"/>
        <v/>
      </c>
      <c r="S196" s="454" t="str">
        <f t="shared" si="68"/>
        <v/>
      </c>
      <c r="U196" s="454" t="str">
        <f t="shared" si="69"/>
        <v/>
      </c>
      <c r="W196" s="454" t="str">
        <f t="shared" si="70"/>
        <v/>
      </c>
      <c r="Y196" s="454" t="str">
        <f t="shared" si="71"/>
        <v/>
      </c>
      <c r="AA196" s="454" t="str">
        <f t="shared" si="72"/>
        <v/>
      </c>
      <c r="AC196" s="454" t="str">
        <f t="shared" si="73"/>
        <v/>
      </c>
      <c r="AE196" s="454" t="str">
        <f t="shared" si="74"/>
        <v/>
      </c>
      <c r="AG196" s="454" t="str">
        <f t="shared" si="75"/>
        <v/>
      </c>
      <c r="AI196" s="454" t="str">
        <f t="shared" si="76"/>
        <v/>
      </c>
      <c r="AK196" s="454" t="str">
        <f t="shared" si="77"/>
        <v/>
      </c>
      <c r="AM196" s="454" t="str">
        <f t="shared" si="78"/>
        <v/>
      </c>
      <c r="AO196" s="454" t="str">
        <f t="shared" si="79"/>
        <v/>
      </c>
      <c r="AQ196" s="454" t="str">
        <f t="shared" si="80"/>
        <v/>
      </c>
      <c r="AS196" s="454"/>
      <c r="AU196" s="454"/>
    </row>
    <row r="197" spans="5:47">
      <c r="E197" s="454" t="str">
        <f t="shared" si="61"/>
        <v/>
      </c>
      <c r="G197" s="454" t="str">
        <f t="shared" si="62"/>
        <v/>
      </c>
      <c r="I197" s="454" t="str">
        <f t="shared" si="63"/>
        <v/>
      </c>
      <c r="K197" s="454" t="str">
        <f t="shared" si="64"/>
        <v/>
      </c>
      <c r="M197" s="454" t="str">
        <f t="shared" si="65"/>
        <v/>
      </c>
      <c r="O197" s="454" t="str">
        <f t="shared" si="66"/>
        <v/>
      </c>
      <c r="Q197" s="454" t="str">
        <f t="shared" si="67"/>
        <v/>
      </c>
      <c r="S197" s="454" t="str">
        <f t="shared" si="68"/>
        <v/>
      </c>
      <c r="U197" s="454" t="str">
        <f t="shared" si="69"/>
        <v/>
      </c>
      <c r="W197" s="454" t="str">
        <f t="shared" si="70"/>
        <v/>
      </c>
      <c r="Y197" s="454" t="str">
        <f t="shared" si="71"/>
        <v/>
      </c>
      <c r="AA197" s="454" t="str">
        <f t="shared" si="72"/>
        <v/>
      </c>
      <c r="AC197" s="454" t="str">
        <f t="shared" si="73"/>
        <v/>
      </c>
      <c r="AE197" s="454" t="str">
        <f t="shared" si="74"/>
        <v/>
      </c>
      <c r="AG197" s="454" t="str">
        <f t="shared" si="75"/>
        <v/>
      </c>
      <c r="AI197" s="454" t="str">
        <f t="shared" si="76"/>
        <v/>
      </c>
      <c r="AK197" s="454" t="str">
        <f t="shared" si="77"/>
        <v/>
      </c>
      <c r="AM197" s="454" t="str">
        <f t="shared" si="78"/>
        <v/>
      </c>
      <c r="AO197" s="454" t="str">
        <f t="shared" si="79"/>
        <v/>
      </c>
      <c r="AQ197" s="454" t="str">
        <f t="shared" si="80"/>
        <v/>
      </c>
      <c r="AS197" s="454"/>
      <c r="AU197" s="454"/>
    </row>
    <row r="198" spans="5:47">
      <c r="E198" s="454" t="str">
        <f t="shared" si="61"/>
        <v/>
      </c>
      <c r="G198" s="454" t="str">
        <f t="shared" si="62"/>
        <v/>
      </c>
      <c r="I198" s="454" t="str">
        <f t="shared" si="63"/>
        <v/>
      </c>
      <c r="K198" s="454" t="str">
        <f t="shared" si="64"/>
        <v/>
      </c>
      <c r="M198" s="454" t="str">
        <f t="shared" si="65"/>
        <v/>
      </c>
      <c r="O198" s="454" t="str">
        <f t="shared" si="66"/>
        <v/>
      </c>
      <c r="Q198" s="454" t="str">
        <f t="shared" si="67"/>
        <v/>
      </c>
      <c r="S198" s="454" t="str">
        <f t="shared" si="68"/>
        <v/>
      </c>
      <c r="U198" s="454" t="str">
        <f t="shared" si="69"/>
        <v/>
      </c>
      <c r="W198" s="454" t="str">
        <f t="shared" si="70"/>
        <v/>
      </c>
      <c r="Y198" s="454" t="str">
        <f t="shared" si="71"/>
        <v/>
      </c>
      <c r="AA198" s="454" t="str">
        <f t="shared" si="72"/>
        <v/>
      </c>
      <c r="AC198" s="454" t="str">
        <f t="shared" si="73"/>
        <v/>
      </c>
      <c r="AE198" s="454" t="str">
        <f t="shared" si="74"/>
        <v/>
      </c>
      <c r="AG198" s="454" t="str">
        <f t="shared" si="75"/>
        <v/>
      </c>
      <c r="AI198" s="454" t="str">
        <f t="shared" si="76"/>
        <v/>
      </c>
      <c r="AK198" s="454" t="str">
        <f t="shared" si="77"/>
        <v/>
      </c>
      <c r="AM198" s="454" t="str">
        <f t="shared" si="78"/>
        <v/>
      </c>
      <c r="AO198" s="454" t="str">
        <f t="shared" si="79"/>
        <v/>
      </c>
      <c r="AQ198" s="454" t="str">
        <f t="shared" si="80"/>
        <v/>
      </c>
      <c r="AS198" s="454"/>
      <c r="AU198" s="454"/>
    </row>
    <row r="199" spans="5:47">
      <c r="E199" s="454" t="str">
        <f t="shared" si="61"/>
        <v/>
      </c>
      <c r="G199" s="454" t="str">
        <f t="shared" si="62"/>
        <v/>
      </c>
      <c r="I199" s="454" t="str">
        <f t="shared" si="63"/>
        <v/>
      </c>
      <c r="K199" s="454" t="str">
        <f t="shared" si="64"/>
        <v/>
      </c>
      <c r="M199" s="454" t="str">
        <f t="shared" si="65"/>
        <v/>
      </c>
      <c r="O199" s="454" t="str">
        <f t="shared" si="66"/>
        <v/>
      </c>
      <c r="Q199" s="454" t="str">
        <f t="shared" si="67"/>
        <v/>
      </c>
      <c r="S199" s="454" t="str">
        <f t="shared" si="68"/>
        <v/>
      </c>
      <c r="U199" s="454" t="str">
        <f t="shared" si="69"/>
        <v/>
      </c>
      <c r="W199" s="454" t="str">
        <f t="shared" si="70"/>
        <v/>
      </c>
      <c r="Y199" s="454" t="str">
        <f t="shared" si="71"/>
        <v/>
      </c>
      <c r="AA199" s="454" t="str">
        <f t="shared" si="72"/>
        <v/>
      </c>
      <c r="AC199" s="454" t="str">
        <f t="shared" si="73"/>
        <v/>
      </c>
      <c r="AE199" s="454" t="str">
        <f t="shared" si="74"/>
        <v/>
      </c>
      <c r="AG199" s="454" t="str">
        <f t="shared" si="75"/>
        <v/>
      </c>
      <c r="AI199" s="454" t="str">
        <f t="shared" si="76"/>
        <v/>
      </c>
      <c r="AK199" s="454" t="str">
        <f t="shared" si="77"/>
        <v/>
      </c>
      <c r="AM199" s="454" t="str">
        <f t="shared" si="78"/>
        <v/>
      </c>
      <c r="AO199" s="454" t="str">
        <f t="shared" si="79"/>
        <v/>
      </c>
      <c r="AQ199" s="454" t="str">
        <f t="shared" si="80"/>
        <v/>
      </c>
      <c r="AS199" s="454"/>
      <c r="AU199" s="454"/>
    </row>
    <row r="200" spans="5:47">
      <c r="E200" s="454" t="str">
        <f t="shared" si="61"/>
        <v/>
      </c>
      <c r="G200" s="454" t="str">
        <f t="shared" si="62"/>
        <v/>
      </c>
      <c r="I200" s="454" t="str">
        <f t="shared" si="63"/>
        <v/>
      </c>
      <c r="K200" s="454" t="str">
        <f t="shared" si="64"/>
        <v/>
      </c>
      <c r="M200" s="454" t="str">
        <f t="shared" si="65"/>
        <v/>
      </c>
      <c r="O200" s="454" t="str">
        <f t="shared" si="66"/>
        <v/>
      </c>
      <c r="Q200" s="454" t="str">
        <f t="shared" si="67"/>
        <v/>
      </c>
      <c r="S200" s="454" t="str">
        <f t="shared" si="68"/>
        <v/>
      </c>
      <c r="U200" s="454" t="str">
        <f t="shared" si="69"/>
        <v/>
      </c>
      <c r="W200" s="454" t="str">
        <f t="shared" si="70"/>
        <v/>
      </c>
      <c r="Y200" s="454" t="str">
        <f t="shared" si="71"/>
        <v/>
      </c>
      <c r="AA200" s="454" t="str">
        <f t="shared" si="72"/>
        <v/>
      </c>
      <c r="AC200" s="454" t="str">
        <f t="shared" si="73"/>
        <v/>
      </c>
      <c r="AE200" s="454" t="str">
        <f t="shared" si="74"/>
        <v/>
      </c>
      <c r="AG200" s="454" t="str">
        <f t="shared" si="75"/>
        <v/>
      </c>
      <c r="AI200" s="454" t="str">
        <f t="shared" si="76"/>
        <v/>
      </c>
      <c r="AK200" s="454" t="str">
        <f t="shared" si="77"/>
        <v/>
      </c>
      <c r="AM200" s="454" t="str">
        <f t="shared" si="78"/>
        <v/>
      </c>
      <c r="AO200" s="454" t="str">
        <f t="shared" si="79"/>
        <v/>
      </c>
      <c r="AQ200" s="454" t="str">
        <f t="shared" si="80"/>
        <v/>
      </c>
      <c r="AS200" s="454"/>
      <c r="AU200" s="454"/>
    </row>
    <row r="201" spans="5:47">
      <c r="E201" s="454" t="str">
        <f t="shared" si="61"/>
        <v/>
      </c>
      <c r="G201" s="454" t="str">
        <f t="shared" si="62"/>
        <v/>
      </c>
      <c r="I201" s="454" t="str">
        <f t="shared" si="63"/>
        <v/>
      </c>
      <c r="K201" s="454" t="str">
        <f t="shared" si="64"/>
        <v/>
      </c>
      <c r="M201" s="454" t="str">
        <f t="shared" si="65"/>
        <v/>
      </c>
      <c r="O201" s="454" t="str">
        <f t="shared" si="66"/>
        <v/>
      </c>
      <c r="Q201" s="454" t="str">
        <f t="shared" si="67"/>
        <v/>
      </c>
      <c r="S201" s="454" t="str">
        <f t="shared" si="68"/>
        <v/>
      </c>
      <c r="U201" s="454" t="str">
        <f t="shared" si="69"/>
        <v/>
      </c>
      <c r="W201" s="454" t="str">
        <f t="shared" si="70"/>
        <v/>
      </c>
      <c r="Y201" s="454" t="str">
        <f t="shared" si="71"/>
        <v/>
      </c>
      <c r="AA201" s="454" t="str">
        <f t="shared" si="72"/>
        <v/>
      </c>
      <c r="AC201" s="454" t="str">
        <f t="shared" si="73"/>
        <v/>
      </c>
      <c r="AE201" s="454" t="str">
        <f t="shared" si="74"/>
        <v/>
      </c>
      <c r="AG201" s="454" t="str">
        <f t="shared" si="75"/>
        <v/>
      </c>
      <c r="AI201" s="454" t="str">
        <f t="shared" si="76"/>
        <v/>
      </c>
      <c r="AK201" s="454" t="str">
        <f t="shared" si="77"/>
        <v/>
      </c>
      <c r="AM201" s="454" t="str">
        <f t="shared" si="78"/>
        <v/>
      </c>
      <c r="AO201" s="454" t="str">
        <f t="shared" si="79"/>
        <v/>
      </c>
      <c r="AQ201" s="454" t="str">
        <f t="shared" si="80"/>
        <v/>
      </c>
      <c r="AS201" s="454"/>
      <c r="AU201" s="454"/>
    </row>
    <row r="202" spans="5:47">
      <c r="E202" s="454" t="str">
        <f t="shared" si="61"/>
        <v/>
      </c>
      <c r="G202" s="454" t="str">
        <f t="shared" si="62"/>
        <v/>
      </c>
      <c r="I202" s="454" t="str">
        <f t="shared" si="63"/>
        <v/>
      </c>
      <c r="K202" s="454" t="str">
        <f t="shared" si="64"/>
        <v/>
      </c>
      <c r="M202" s="454" t="str">
        <f t="shared" si="65"/>
        <v/>
      </c>
      <c r="O202" s="454" t="str">
        <f t="shared" si="66"/>
        <v/>
      </c>
      <c r="Q202" s="454" t="str">
        <f t="shared" si="67"/>
        <v/>
      </c>
      <c r="S202" s="454" t="str">
        <f t="shared" si="68"/>
        <v/>
      </c>
      <c r="U202" s="454" t="str">
        <f t="shared" si="69"/>
        <v/>
      </c>
      <c r="W202" s="454" t="str">
        <f t="shared" si="70"/>
        <v/>
      </c>
      <c r="Y202" s="454" t="str">
        <f t="shared" si="71"/>
        <v/>
      </c>
      <c r="AA202" s="454" t="str">
        <f t="shared" si="72"/>
        <v/>
      </c>
      <c r="AC202" s="454" t="str">
        <f t="shared" si="73"/>
        <v/>
      </c>
      <c r="AE202" s="454" t="str">
        <f t="shared" si="74"/>
        <v/>
      </c>
      <c r="AG202" s="454" t="str">
        <f t="shared" si="75"/>
        <v/>
      </c>
      <c r="AI202" s="454" t="str">
        <f t="shared" si="76"/>
        <v/>
      </c>
      <c r="AK202" s="454" t="str">
        <f t="shared" si="77"/>
        <v/>
      </c>
      <c r="AM202" s="454" t="str">
        <f t="shared" si="78"/>
        <v/>
      </c>
      <c r="AO202" s="454" t="str">
        <f t="shared" si="79"/>
        <v/>
      </c>
      <c r="AQ202" s="454" t="str">
        <f t="shared" si="80"/>
        <v/>
      </c>
      <c r="AS202" s="454"/>
      <c r="AU202" s="454"/>
    </row>
    <row r="203" spans="5:47">
      <c r="E203" s="454" t="str">
        <f t="shared" si="61"/>
        <v/>
      </c>
      <c r="G203" s="454" t="str">
        <f t="shared" si="62"/>
        <v/>
      </c>
      <c r="I203" s="454" t="str">
        <f t="shared" si="63"/>
        <v/>
      </c>
      <c r="K203" s="454" t="str">
        <f t="shared" si="64"/>
        <v/>
      </c>
      <c r="M203" s="454" t="str">
        <f t="shared" si="65"/>
        <v/>
      </c>
      <c r="O203" s="454" t="str">
        <f t="shared" si="66"/>
        <v/>
      </c>
      <c r="Q203" s="454" t="str">
        <f t="shared" si="67"/>
        <v/>
      </c>
      <c r="S203" s="454" t="str">
        <f t="shared" si="68"/>
        <v/>
      </c>
      <c r="U203" s="454" t="str">
        <f t="shared" si="69"/>
        <v/>
      </c>
      <c r="W203" s="454" t="str">
        <f t="shared" si="70"/>
        <v/>
      </c>
      <c r="Y203" s="454" t="str">
        <f t="shared" si="71"/>
        <v/>
      </c>
      <c r="AA203" s="454" t="str">
        <f t="shared" si="72"/>
        <v/>
      </c>
      <c r="AC203" s="454" t="str">
        <f t="shared" si="73"/>
        <v/>
      </c>
      <c r="AE203" s="454" t="str">
        <f t="shared" si="74"/>
        <v/>
      </c>
      <c r="AG203" s="454" t="str">
        <f t="shared" si="75"/>
        <v/>
      </c>
      <c r="AI203" s="454" t="str">
        <f t="shared" si="76"/>
        <v/>
      </c>
      <c r="AK203" s="454" t="str">
        <f t="shared" si="77"/>
        <v/>
      </c>
      <c r="AM203" s="454" t="str">
        <f t="shared" si="78"/>
        <v/>
      </c>
      <c r="AO203" s="454" t="str">
        <f t="shared" si="79"/>
        <v/>
      </c>
      <c r="AQ203" s="454" t="str">
        <f t="shared" si="80"/>
        <v/>
      </c>
      <c r="AS203" s="454"/>
      <c r="AU203" s="454"/>
    </row>
    <row r="204" spans="5:47">
      <c r="E204" s="454" t="str">
        <f t="shared" ref="E204:E267" si="81">IF(OR($B204=0,D204=0),"",D204/$B204)</f>
        <v/>
      </c>
      <c r="G204" s="454" t="str">
        <f t="shared" si="62"/>
        <v/>
      </c>
      <c r="I204" s="454" t="str">
        <f t="shared" si="63"/>
        <v/>
      </c>
      <c r="K204" s="454" t="str">
        <f t="shared" si="64"/>
        <v/>
      </c>
      <c r="M204" s="454" t="str">
        <f t="shared" si="65"/>
        <v/>
      </c>
      <c r="O204" s="454" t="str">
        <f t="shared" si="66"/>
        <v/>
      </c>
      <c r="Q204" s="454" t="str">
        <f t="shared" si="67"/>
        <v/>
      </c>
      <c r="S204" s="454" t="str">
        <f t="shared" si="68"/>
        <v/>
      </c>
      <c r="U204" s="454" t="str">
        <f t="shared" si="69"/>
        <v/>
      </c>
      <c r="W204" s="454" t="str">
        <f t="shared" si="70"/>
        <v/>
      </c>
      <c r="Y204" s="454" t="str">
        <f t="shared" si="71"/>
        <v/>
      </c>
      <c r="AA204" s="454" t="str">
        <f t="shared" si="72"/>
        <v/>
      </c>
      <c r="AC204" s="454" t="str">
        <f t="shared" si="73"/>
        <v/>
      </c>
      <c r="AE204" s="454" t="str">
        <f t="shared" si="74"/>
        <v/>
      </c>
      <c r="AG204" s="454" t="str">
        <f t="shared" si="75"/>
        <v/>
      </c>
      <c r="AI204" s="454" t="str">
        <f t="shared" si="76"/>
        <v/>
      </c>
      <c r="AK204" s="454" t="str">
        <f t="shared" si="77"/>
        <v/>
      </c>
      <c r="AM204" s="454" t="str">
        <f t="shared" si="78"/>
        <v/>
      </c>
      <c r="AO204" s="454" t="str">
        <f t="shared" si="79"/>
        <v/>
      </c>
      <c r="AQ204" s="454" t="str">
        <f t="shared" si="80"/>
        <v/>
      </c>
      <c r="AS204" s="454"/>
      <c r="AU204" s="454"/>
    </row>
    <row r="205" spans="5:47">
      <c r="E205" s="454" t="str">
        <f t="shared" si="81"/>
        <v/>
      </c>
      <c r="G205" s="454" t="str">
        <f t="shared" si="62"/>
        <v/>
      </c>
      <c r="I205" s="454" t="str">
        <f t="shared" si="63"/>
        <v/>
      </c>
      <c r="K205" s="454" t="str">
        <f t="shared" si="64"/>
        <v/>
      </c>
      <c r="M205" s="454" t="str">
        <f t="shared" si="65"/>
        <v/>
      </c>
      <c r="O205" s="454" t="str">
        <f t="shared" si="66"/>
        <v/>
      </c>
      <c r="Q205" s="454" t="str">
        <f t="shared" si="67"/>
        <v/>
      </c>
      <c r="S205" s="454" t="str">
        <f t="shared" si="68"/>
        <v/>
      </c>
      <c r="U205" s="454" t="str">
        <f t="shared" si="69"/>
        <v/>
      </c>
      <c r="W205" s="454" t="str">
        <f t="shared" si="70"/>
        <v/>
      </c>
      <c r="Y205" s="454" t="str">
        <f t="shared" si="71"/>
        <v/>
      </c>
      <c r="AA205" s="454" t="str">
        <f t="shared" si="72"/>
        <v/>
      </c>
      <c r="AC205" s="454" t="str">
        <f t="shared" si="73"/>
        <v/>
      </c>
      <c r="AE205" s="454" t="str">
        <f t="shared" si="74"/>
        <v/>
      </c>
      <c r="AG205" s="454" t="str">
        <f t="shared" si="75"/>
        <v/>
      </c>
      <c r="AI205" s="454" t="str">
        <f t="shared" si="76"/>
        <v/>
      </c>
      <c r="AK205" s="454" t="str">
        <f t="shared" si="77"/>
        <v/>
      </c>
      <c r="AM205" s="454" t="str">
        <f t="shared" si="78"/>
        <v/>
      </c>
      <c r="AO205" s="454" t="str">
        <f t="shared" si="79"/>
        <v/>
      </c>
      <c r="AQ205" s="454" t="str">
        <f t="shared" si="80"/>
        <v/>
      </c>
      <c r="AS205" s="454"/>
      <c r="AU205" s="454"/>
    </row>
    <row r="206" spans="5:47">
      <c r="E206" s="454" t="str">
        <f t="shared" si="81"/>
        <v/>
      </c>
      <c r="G206" s="454" t="str">
        <f t="shared" si="62"/>
        <v/>
      </c>
      <c r="I206" s="454" t="str">
        <f t="shared" si="63"/>
        <v/>
      </c>
      <c r="K206" s="454" t="str">
        <f t="shared" si="64"/>
        <v/>
      </c>
      <c r="M206" s="454" t="str">
        <f t="shared" si="65"/>
        <v/>
      </c>
      <c r="O206" s="454" t="str">
        <f t="shared" si="66"/>
        <v/>
      </c>
      <c r="Q206" s="454" t="str">
        <f t="shared" si="67"/>
        <v/>
      </c>
      <c r="S206" s="454" t="str">
        <f t="shared" si="68"/>
        <v/>
      </c>
      <c r="U206" s="454" t="str">
        <f t="shared" si="69"/>
        <v/>
      </c>
      <c r="W206" s="454" t="str">
        <f t="shared" si="70"/>
        <v/>
      </c>
      <c r="Y206" s="454" t="str">
        <f t="shared" si="71"/>
        <v/>
      </c>
      <c r="AA206" s="454" t="str">
        <f t="shared" si="72"/>
        <v/>
      </c>
      <c r="AC206" s="454" t="str">
        <f t="shared" si="73"/>
        <v/>
      </c>
      <c r="AE206" s="454" t="str">
        <f t="shared" si="74"/>
        <v/>
      </c>
      <c r="AG206" s="454" t="str">
        <f t="shared" si="75"/>
        <v/>
      </c>
      <c r="AI206" s="454" t="str">
        <f t="shared" si="76"/>
        <v/>
      </c>
      <c r="AK206" s="454" t="str">
        <f t="shared" si="77"/>
        <v/>
      </c>
      <c r="AM206" s="454" t="str">
        <f t="shared" si="78"/>
        <v/>
      </c>
      <c r="AO206" s="454" t="str">
        <f t="shared" si="79"/>
        <v/>
      </c>
      <c r="AQ206" s="454" t="str">
        <f t="shared" si="80"/>
        <v/>
      </c>
      <c r="AS206" s="454"/>
      <c r="AU206" s="454"/>
    </row>
    <row r="207" spans="5:47">
      <c r="E207" s="454" t="str">
        <f t="shared" si="81"/>
        <v/>
      </c>
      <c r="G207" s="454" t="str">
        <f t="shared" si="62"/>
        <v/>
      </c>
      <c r="I207" s="454" t="str">
        <f t="shared" si="63"/>
        <v/>
      </c>
      <c r="K207" s="454" t="str">
        <f t="shared" si="64"/>
        <v/>
      </c>
      <c r="M207" s="454" t="str">
        <f t="shared" si="65"/>
        <v/>
      </c>
      <c r="O207" s="454" t="str">
        <f t="shared" si="66"/>
        <v/>
      </c>
      <c r="Q207" s="454" t="str">
        <f t="shared" si="67"/>
        <v/>
      </c>
      <c r="S207" s="454" t="str">
        <f t="shared" si="68"/>
        <v/>
      </c>
      <c r="U207" s="454" t="str">
        <f t="shared" si="69"/>
        <v/>
      </c>
      <c r="W207" s="454" t="str">
        <f t="shared" si="70"/>
        <v/>
      </c>
      <c r="Y207" s="454" t="str">
        <f t="shared" si="71"/>
        <v/>
      </c>
      <c r="AA207" s="454" t="str">
        <f t="shared" si="72"/>
        <v/>
      </c>
      <c r="AC207" s="454" t="str">
        <f t="shared" si="73"/>
        <v/>
      </c>
      <c r="AE207" s="454" t="str">
        <f t="shared" si="74"/>
        <v/>
      </c>
      <c r="AG207" s="454" t="str">
        <f t="shared" si="75"/>
        <v/>
      </c>
      <c r="AI207" s="454" t="str">
        <f t="shared" si="76"/>
        <v/>
      </c>
      <c r="AK207" s="454" t="str">
        <f t="shared" si="77"/>
        <v/>
      </c>
      <c r="AM207" s="454" t="str">
        <f t="shared" si="78"/>
        <v/>
      </c>
      <c r="AO207" s="454" t="str">
        <f t="shared" si="79"/>
        <v/>
      </c>
      <c r="AQ207" s="454" t="str">
        <f t="shared" si="80"/>
        <v/>
      </c>
      <c r="AS207" s="454"/>
      <c r="AU207" s="454"/>
    </row>
    <row r="208" spans="5:47">
      <c r="E208" s="454" t="str">
        <f t="shared" si="81"/>
        <v/>
      </c>
      <c r="G208" s="454" t="str">
        <f t="shared" si="62"/>
        <v/>
      </c>
      <c r="I208" s="454" t="str">
        <f t="shared" si="63"/>
        <v/>
      </c>
      <c r="K208" s="454" t="str">
        <f t="shared" si="64"/>
        <v/>
      </c>
      <c r="M208" s="454" t="str">
        <f t="shared" si="65"/>
        <v/>
      </c>
      <c r="O208" s="454" t="str">
        <f t="shared" si="66"/>
        <v/>
      </c>
      <c r="Q208" s="454" t="str">
        <f t="shared" si="67"/>
        <v/>
      </c>
      <c r="S208" s="454" t="str">
        <f t="shared" si="68"/>
        <v/>
      </c>
      <c r="U208" s="454" t="str">
        <f t="shared" si="69"/>
        <v/>
      </c>
      <c r="W208" s="454" t="str">
        <f t="shared" si="70"/>
        <v/>
      </c>
      <c r="Y208" s="454" t="str">
        <f t="shared" si="71"/>
        <v/>
      </c>
      <c r="AA208" s="454" t="str">
        <f t="shared" si="72"/>
        <v/>
      </c>
      <c r="AC208" s="454" t="str">
        <f t="shared" si="73"/>
        <v/>
      </c>
      <c r="AE208" s="454" t="str">
        <f t="shared" si="74"/>
        <v/>
      </c>
      <c r="AG208" s="454" t="str">
        <f t="shared" si="75"/>
        <v/>
      </c>
      <c r="AI208" s="454" t="str">
        <f t="shared" si="76"/>
        <v/>
      </c>
      <c r="AK208" s="454" t="str">
        <f t="shared" si="77"/>
        <v/>
      </c>
      <c r="AM208" s="454" t="str">
        <f t="shared" si="78"/>
        <v/>
      </c>
      <c r="AO208" s="454" t="str">
        <f t="shared" si="79"/>
        <v/>
      </c>
      <c r="AQ208" s="454" t="str">
        <f t="shared" si="80"/>
        <v/>
      </c>
      <c r="AS208" s="454"/>
      <c r="AU208" s="454"/>
    </row>
    <row r="209" spans="5:47">
      <c r="E209" s="454" t="str">
        <f t="shared" si="81"/>
        <v/>
      </c>
      <c r="G209" s="454" t="str">
        <f t="shared" si="62"/>
        <v/>
      </c>
      <c r="I209" s="454" t="str">
        <f t="shared" si="63"/>
        <v/>
      </c>
      <c r="K209" s="454" t="str">
        <f t="shared" si="64"/>
        <v/>
      </c>
      <c r="M209" s="454" t="str">
        <f t="shared" si="65"/>
        <v/>
      </c>
      <c r="O209" s="454" t="str">
        <f t="shared" si="66"/>
        <v/>
      </c>
      <c r="Q209" s="454" t="str">
        <f t="shared" si="67"/>
        <v/>
      </c>
      <c r="S209" s="454" t="str">
        <f t="shared" si="68"/>
        <v/>
      </c>
      <c r="U209" s="454" t="str">
        <f t="shared" si="69"/>
        <v/>
      </c>
      <c r="W209" s="454" t="str">
        <f t="shared" si="70"/>
        <v/>
      </c>
      <c r="Y209" s="454" t="str">
        <f t="shared" si="71"/>
        <v/>
      </c>
      <c r="AA209" s="454" t="str">
        <f t="shared" si="72"/>
        <v/>
      </c>
      <c r="AC209" s="454" t="str">
        <f t="shared" si="73"/>
        <v/>
      </c>
      <c r="AE209" s="454" t="str">
        <f t="shared" si="74"/>
        <v/>
      </c>
      <c r="AG209" s="454" t="str">
        <f t="shared" si="75"/>
        <v/>
      </c>
      <c r="AI209" s="454" t="str">
        <f t="shared" si="76"/>
        <v/>
      </c>
      <c r="AK209" s="454" t="str">
        <f t="shared" si="77"/>
        <v/>
      </c>
      <c r="AM209" s="454" t="str">
        <f t="shared" si="78"/>
        <v/>
      </c>
      <c r="AO209" s="454" t="str">
        <f t="shared" si="79"/>
        <v/>
      </c>
      <c r="AQ209" s="454" t="str">
        <f t="shared" si="80"/>
        <v/>
      </c>
      <c r="AS209" s="454"/>
      <c r="AU209" s="454"/>
    </row>
    <row r="210" spans="5:47">
      <c r="E210" s="454" t="str">
        <f t="shared" si="81"/>
        <v/>
      </c>
      <c r="G210" s="454" t="str">
        <f t="shared" si="62"/>
        <v/>
      </c>
      <c r="I210" s="454" t="str">
        <f t="shared" si="63"/>
        <v/>
      </c>
      <c r="K210" s="454" t="str">
        <f t="shared" si="64"/>
        <v/>
      </c>
      <c r="M210" s="454" t="str">
        <f t="shared" si="65"/>
        <v/>
      </c>
      <c r="O210" s="454" t="str">
        <f t="shared" si="66"/>
        <v/>
      </c>
      <c r="Q210" s="454" t="str">
        <f t="shared" si="67"/>
        <v/>
      </c>
      <c r="S210" s="454" t="str">
        <f t="shared" si="68"/>
        <v/>
      </c>
      <c r="U210" s="454" t="str">
        <f t="shared" si="69"/>
        <v/>
      </c>
      <c r="W210" s="454" t="str">
        <f t="shared" si="70"/>
        <v/>
      </c>
      <c r="Y210" s="454" t="str">
        <f t="shared" si="71"/>
        <v/>
      </c>
      <c r="AA210" s="454" t="str">
        <f t="shared" si="72"/>
        <v/>
      </c>
      <c r="AC210" s="454" t="str">
        <f t="shared" si="73"/>
        <v/>
      </c>
      <c r="AE210" s="454" t="str">
        <f t="shared" si="74"/>
        <v/>
      </c>
      <c r="AG210" s="454" t="str">
        <f t="shared" si="75"/>
        <v/>
      </c>
      <c r="AI210" s="454" t="str">
        <f t="shared" si="76"/>
        <v/>
      </c>
      <c r="AK210" s="454" t="str">
        <f t="shared" si="77"/>
        <v/>
      </c>
      <c r="AM210" s="454" t="str">
        <f t="shared" si="78"/>
        <v/>
      </c>
      <c r="AO210" s="454" t="str">
        <f t="shared" si="79"/>
        <v/>
      </c>
      <c r="AQ210" s="454" t="str">
        <f t="shared" si="80"/>
        <v/>
      </c>
      <c r="AS210" s="454"/>
      <c r="AU210" s="454"/>
    </row>
    <row r="211" spans="5:47">
      <c r="E211" s="454" t="str">
        <f t="shared" si="81"/>
        <v/>
      </c>
      <c r="G211" s="454" t="str">
        <f t="shared" si="62"/>
        <v/>
      </c>
      <c r="I211" s="454" t="str">
        <f t="shared" si="63"/>
        <v/>
      </c>
      <c r="K211" s="454" t="str">
        <f t="shared" si="64"/>
        <v/>
      </c>
      <c r="M211" s="454" t="str">
        <f t="shared" si="65"/>
        <v/>
      </c>
      <c r="O211" s="454" t="str">
        <f t="shared" si="66"/>
        <v/>
      </c>
      <c r="Q211" s="454" t="str">
        <f t="shared" si="67"/>
        <v/>
      </c>
      <c r="S211" s="454" t="str">
        <f t="shared" si="68"/>
        <v/>
      </c>
      <c r="U211" s="454" t="str">
        <f t="shared" si="69"/>
        <v/>
      </c>
      <c r="W211" s="454" t="str">
        <f t="shared" si="70"/>
        <v/>
      </c>
      <c r="Y211" s="454" t="str">
        <f t="shared" si="71"/>
        <v/>
      </c>
      <c r="AA211" s="454" t="str">
        <f t="shared" si="72"/>
        <v/>
      </c>
      <c r="AC211" s="454" t="str">
        <f t="shared" si="73"/>
        <v/>
      </c>
      <c r="AE211" s="454" t="str">
        <f t="shared" si="74"/>
        <v/>
      </c>
      <c r="AG211" s="454" t="str">
        <f t="shared" si="75"/>
        <v/>
      </c>
      <c r="AI211" s="454" t="str">
        <f t="shared" si="76"/>
        <v/>
      </c>
      <c r="AK211" s="454" t="str">
        <f t="shared" si="77"/>
        <v/>
      </c>
      <c r="AM211" s="454" t="str">
        <f t="shared" si="78"/>
        <v/>
      </c>
      <c r="AO211" s="454" t="str">
        <f t="shared" si="79"/>
        <v/>
      </c>
      <c r="AQ211" s="454" t="str">
        <f t="shared" si="80"/>
        <v/>
      </c>
      <c r="AS211" s="454"/>
      <c r="AU211" s="454"/>
    </row>
    <row r="212" spans="5:47">
      <c r="E212" s="454" t="str">
        <f t="shared" si="81"/>
        <v/>
      </c>
      <c r="G212" s="454" t="str">
        <f t="shared" si="62"/>
        <v/>
      </c>
      <c r="I212" s="454" t="str">
        <f t="shared" si="63"/>
        <v/>
      </c>
      <c r="K212" s="454" t="str">
        <f t="shared" si="64"/>
        <v/>
      </c>
      <c r="M212" s="454" t="str">
        <f t="shared" si="65"/>
        <v/>
      </c>
      <c r="O212" s="454" t="str">
        <f t="shared" si="66"/>
        <v/>
      </c>
      <c r="Q212" s="454" t="str">
        <f t="shared" si="67"/>
        <v/>
      </c>
      <c r="S212" s="454" t="str">
        <f t="shared" si="68"/>
        <v/>
      </c>
      <c r="U212" s="454" t="str">
        <f t="shared" si="69"/>
        <v/>
      </c>
      <c r="W212" s="454" t="str">
        <f t="shared" si="70"/>
        <v/>
      </c>
      <c r="Y212" s="454" t="str">
        <f t="shared" si="71"/>
        <v/>
      </c>
      <c r="AA212" s="454" t="str">
        <f t="shared" si="72"/>
        <v/>
      </c>
      <c r="AC212" s="454" t="str">
        <f t="shared" si="73"/>
        <v/>
      </c>
      <c r="AE212" s="454" t="str">
        <f t="shared" si="74"/>
        <v/>
      </c>
      <c r="AG212" s="454" t="str">
        <f t="shared" si="75"/>
        <v/>
      </c>
      <c r="AI212" s="454" t="str">
        <f t="shared" si="76"/>
        <v/>
      </c>
      <c r="AK212" s="454" t="str">
        <f t="shared" si="77"/>
        <v/>
      </c>
      <c r="AM212" s="454" t="str">
        <f t="shared" si="78"/>
        <v/>
      </c>
      <c r="AO212" s="454" t="str">
        <f t="shared" si="79"/>
        <v/>
      </c>
      <c r="AQ212" s="454" t="str">
        <f t="shared" si="80"/>
        <v/>
      </c>
      <c r="AS212" s="454"/>
      <c r="AU212" s="454"/>
    </row>
    <row r="213" spans="5:47">
      <c r="E213" s="454" t="str">
        <f t="shared" si="81"/>
        <v/>
      </c>
      <c r="G213" s="454" t="str">
        <f t="shared" si="62"/>
        <v/>
      </c>
      <c r="I213" s="454" t="str">
        <f t="shared" si="63"/>
        <v/>
      </c>
      <c r="K213" s="454" t="str">
        <f t="shared" si="64"/>
        <v/>
      </c>
      <c r="M213" s="454" t="str">
        <f t="shared" si="65"/>
        <v/>
      </c>
      <c r="O213" s="454" t="str">
        <f t="shared" si="66"/>
        <v/>
      </c>
      <c r="Q213" s="454" t="str">
        <f t="shared" si="67"/>
        <v/>
      </c>
      <c r="S213" s="454" t="str">
        <f t="shared" si="68"/>
        <v/>
      </c>
      <c r="U213" s="454" t="str">
        <f t="shared" si="69"/>
        <v/>
      </c>
      <c r="W213" s="454" t="str">
        <f t="shared" si="70"/>
        <v/>
      </c>
      <c r="Y213" s="454" t="str">
        <f t="shared" si="71"/>
        <v/>
      </c>
      <c r="AA213" s="454" t="str">
        <f t="shared" si="72"/>
        <v/>
      </c>
      <c r="AC213" s="454" t="str">
        <f t="shared" si="73"/>
        <v/>
      </c>
      <c r="AE213" s="454" t="str">
        <f t="shared" si="74"/>
        <v/>
      </c>
      <c r="AG213" s="454" t="str">
        <f t="shared" si="75"/>
        <v/>
      </c>
      <c r="AI213" s="454" t="str">
        <f t="shared" si="76"/>
        <v/>
      </c>
      <c r="AK213" s="454" t="str">
        <f t="shared" si="77"/>
        <v/>
      </c>
      <c r="AM213" s="454" t="str">
        <f t="shared" si="78"/>
        <v/>
      </c>
      <c r="AO213" s="454" t="str">
        <f t="shared" si="79"/>
        <v/>
      </c>
      <c r="AQ213" s="454" t="str">
        <f t="shared" si="80"/>
        <v/>
      </c>
      <c r="AS213" s="454"/>
      <c r="AU213" s="454"/>
    </row>
    <row r="214" spans="5:47">
      <c r="E214" s="454" t="str">
        <f t="shared" si="81"/>
        <v/>
      </c>
      <c r="G214" s="454" t="str">
        <f t="shared" si="62"/>
        <v/>
      </c>
      <c r="I214" s="454" t="str">
        <f t="shared" si="63"/>
        <v/>
      </c>
      <c r="K214" s="454" t="str">
        <f t="shared" si="64"/>
        <v/>
      </c>
      <c r="M214" s="454" t="str">
        <f t="shared" si="65"/>
        <v/>
      </c>
      <c r="O214" s="454" t="str">
        <f t="shared" si="66"/>
        <v/>
      </c>
      <c r="Q214" s="454" t="str">
        <f t="shared" si="67"/>
        <v/>
      </c>
      <c r="S214" s="454" t="str">
        <f t="shared" si="68"/>
        <v/>
      </c>
      <c r="U214" s="454" t="str">
        <f t="shared" si="69"/>
        <v/>
      </c>
      <c r="W214" s="454" t="str">
        <f t="shared" si="70"/>
        <v/>
      </c>
      <c r="Y214" s="454" t="str">
        <f t="shared" si="71"/>
        <v/>
      </c>
      <c r="AA214" s="454" t="str">
        <f t="shared" si="72"/>
        <v/>
      </c>
      <c r="AC214" s="454" t="str">
        <f t="shared" si="73"/>
        <v/>
      </c>
      <c r="AE214" s="454" t="str">
        <f t="shared" si="74"/>
        <v/>
      </c>
      <c r="AG214" s="454" t="str">
        <f t="shared" si="75"/>
        <v/>
      </c>
      <c r="AI214" s="454" t="str">
        <f t="shared" si="76"/>
        <v/>
      </c>
      <c r="AK214" s="454" t="str">
        <f t="shared" si="77"/>
        <v/>
      </c>
      <c r="AM214" s="454" t="str">
        <f t="shared" si="78"/>
        <v/>
      </c>
      <c r="AO214" s="454" t="str">
        <f t="shared" si="79"/>
        <v/>
      </c>
      <c r="AQ214" s="454" t="str">
        <f t="shared" si="80"/>
        <v/>
      </c>
      <c r="AS214" s="454"/>
      <c r="AU214" s="454"/>
    </row>
    <row r="215" spans="5:47">
      <c r="E215" s="454" t="str">
        <f t="shared" si="81"/>
        <v/>
      </c>
      <c r="G215" s="454" t="str">
        <f t="shared" si="62"/>
        <v/>
      </c>
      <c r="I215" s="454" t="str">
        <f t="shared" si="63"/>
        <v/>
      </c>
      <c r="K215" s="454" t="str">
        <f t="shared" si="64"/>
        <v/>
      </c>
      <c r="M215" s="454" t="str">
        <f t="shared" si="65"/>
        <v/>
      </c>
      <c r="O215" s="454" t="str">
        <f t="shared" si="66"/>
        <v/>
      </c>
      <c r="Q215" s="454" t="str">
        <f t="shared" si="67"/>
        <v/>
      </c>
      <c r="S215" s="454" t="str">
        <f t="shared" si="68"/>
        <v/>
      </c>
      <c r="U215" s="454" t="str">
        <f t="shared" si="69"/>
        <v/>
      </c>
      <c r="W215" s="454" t="str">
        <f t="shared" si="70"/>
        <v/>
      </c>
      <c r="Y215" s="454" t="str">
        <f t="shared" si="71"/>
        <v/>
      </c>
      <c r="AA215" s="454" t="str">
        <f t="shared" si="72"/>
        <v/>
      </c>
      <c r="AC215" s="454" t="str">
        <f t="shared" si="73"/>
        <v/>
      </c>
      <c r="AE215" s="454" t="str">
        <f t="shared" si="74"/>
        <v/>
      </c>
      <c r="AG215" s="454" t="str">
        <f t="shared" si="75"/>
        <v/>
      </c>
      <c r="AI215" s="454" t="str">
        <f t="shared" si="76"/>
        <v/>
      </c>
      <c r="AK215" s="454" t="str">
        <f t="shared" si="77"/>
        <v/>
      </c>
      <c r="AM215" s="454" t="str">
        <f t="shared" si="78"/>
        <v/>
      </c>
      <c r="AO215" s="454" t="str">
        <f t="shared" si="79"/>
        <v/>
      </c>
      <c r="AQ215" s="454" t="str">
        <f t="shared" si="80"/>
        <v/>
      </c>
      <c r="AS215" s="454"/>
      <c r="AU215" s="454"/>
    </row>
    <row r="216" spans="5:47">
      <c r="E216" s="454" t="str">
        <f t="shared" si="81"/>
        <v/>
      </c>
      <c r="G216" s="454" t="str">
        <f t="shared" ref="G216:G279" si="82">IF(OR($B216=0,F216=0),"",F216/$B216)</f>
        <v/>
      </c>
      <c r="I216" s="454" t="str">
        <f t="shared" ref="I216:I279" si="83">IF(OR($B216=0,H216=0),"",H216/$B216)</f>
        <v/>
      </c>
      <c r="K216" s="454" t="str">
        <f t="shared" ref="K216:K279" si="84">IF(OR($B216=0,J216=0),"",J216/$B216)</f>
        <v/>
      </c>
      <c r="M216" s="454" t="str">
        <f t="shared" ref="M216:M279" si="85">IF(OR($B216=0,L216=0),"",L216/$B216)</f>
        <v/>
      </c>
      <c r="O216" s="454" t="str">
        <f t="shared" ref="O216:O279" si="86">IF(OR($B216=0,N216=0),"",N216/$B216)</f>
        <v/>
      </c>
      <c r="Q216" s="454" t="str">
        <f t="shared" ref="Q216:Q279" si="87">IF(OR($B216=0,P216=0),"",P216/$B216)</f>
        <v/>
      </c>
      <c r="S216" s="454" t="str">
        <f t="shared" ref="S216:S279" si="88">IF(OR($B216=0,R216=0),"",R216/$B216)</f>
        <v/>
      </c>
      <c r="U216" s="454" t="str">
        <f t="shared" ref="U216:U279" si="89">IF(OR($B216=0,T216=0),"",T216/$B216)</f>
        <v/>
      </c>
      <c r="W216" s="454" t="str">
        <f t="shared" ref="W216:W279" si="90">IF(OR($B216=0,V216=0),"",V216/$B216)</f>
        <v/>
      </c>
      <c r="Y216" s="454" t="str">
        <f t="shared" ref="Y216:Y279" si="91">IF(OR($B216=0,X216=0),"",X216/$B216)</f>
        <v/>
      </c>
      <c r="AA216" s="454" t="str">
        <f t="shared" ref="AA216:AA279" si="92">IF(OR($B216=0,Z216=0),"",Z216/$B216)</f>
        <v/>
      </c>
      <c r="AC216" s="454" t="str">
        <f t="shared" ref="AC216:AC279" si="93">IF(OR($B216=0,AB216=0),"",AB216/$B216)</f>
        <v/>
      </c>
      <c r="AE216" s="454" t="str">
        <f t="shared" ref="AE216:AE279" si="94">IF(OR($B216=0,AD216=0),"",AD216/$B216)</f>
        <v/>
      </c>
      <c r="AG216" s="454" t="str">
        <f t="shared" ref="AG216:AG279" si="95">IF(OR($B216=0,AF216=0),"",AF216/$B216)</f>
        <v/>
      </c>
      <c r="AI216" s="454" t="str">
        <f t="shared" ref="AI216:AI279" si="96">IF(OR($B216=0,AH216=0),"",AH216/$B216)</f>
        <v/>
      </c>
      <c r="AK216" s="454" t="str">
        <f t="shared" ref="AK216:AK279" si="97">IF(OR($B216=0,AJ216=0),"",AJ216/$B216)</f>
        <v/>
      </c>
      <c r="AM216" s="454" t="str">
        <f t="shared" ref="AM216:AM279" si="98">IF(OR($B216=0,AL216=0),"",AL216/$B216)</f>
        <v/>
      </c>
      <c r="AO216" s="454" t="str">
        <f t="shared" ref="AO216:AO279" si="99">IF(OR($B216=0,AN216=0),"",AN216/$B216)</f>
        <v/>
      </c>
      <c r="AQ216" s="454" t="str">
        <f t="shared" ref="AQ216:AQ279" si="100">IF(OR($B216=0,AP216=0),"",AP216/$B216)</f>
        <v/>
      </c>
      <c r="AS216" s="454"/>
      <c r="AU216" s="454"/>
    </row>
    <row r="217" spans="5:47">
      <c r="E217" s="454" t="str">
        <f t="shared" si="81"/>
        <v/>
      </c>
      <c r="G217" s="454" t="str">
        <f t="shared" si="82"/>
        <v/>
      </c>
      <c r="I217" s="454" t="str">
        <f t="shared" si="83"/>
        <v/>
      </c>
      <c r="K217" s="454" t="str">
        <f t="shared" si="84"/>
        <v/>
      </c>
      <c r="M217" s="454" t="str">
        <f t="shared" si="85"/>
        <v/>
      </c>
      <c r="O217" s="454" t="str">
        <f t="shared" si="86"/>
        <v/>
      </c>
      <c r="Q217" s="454" t="str">
        <f t="shared" si="87"/>
        <v/>
      </c>
      <c r="S217" s="454" t="str">
        <f t="shared" si="88"/>
        <v/>
      </c>
      <c r="U217" s="454" t="str">
        <f t="shared" si="89"/>
        <v/>
      </c>
      <c r="W217" s="454" t="str">
        <f t="shared" si="90"/>
        <v/>
      </c>
      <c r="Y217" s="454" t="str">
        <f t="shared" si="91"/>
        <v/>
      </c>
      <c r="AA217" s="454" t="str">
        <f t="shared" si="92"/>
        <v/>
      </c>
      <c r="AC217" s="454" t="str">
        <f t="shared" si="93"/>
        <v/>
      </c>
      <c r="AE217" s="454" t="str">
        <f t="shared" si="94"/>
        <v/>
      </c>
      <c r="AG217" s="454" t="str">
        <f t="shared" si="95"/>
        <v/>
      </c>
      <c r="AI217" s="454" t="str">
        <f t="shared" si="96"/>
        <v/>
      </c>
      <c r="AK217" s="454" t="str">
        <f t="shared" si="97"/>
        <v/>
      </c>
      <c r="AM217" s="454" t="str">
        <f t="shared" si="98"/>
        <v/>
      </c>
      <c r="AO217" s="454" t="str">
        <f t="shared" si="99"/>
        <v/>
      </c>
      <c r="AQ217" s="454" t="str">
        <f t="shared" si="100"/>
        <v/>
      </c>
      <c r="AS217" s="454"/>
      <c r="AU217" s="454"/>
    </row>
    <row r="218" spans="5:47">
      <c r="E218" s="454" t="str">
        <f t="shared" si="81"/>
        <v/>
      </c>
      <c r="G218" s="454" t="str">
        <f t="shared" si="82"/>
        <v/>
      </c>
      <c r="I218" s="454" t="str">
        <f t="shared" si="83"/>
        <v/>
      </c>
      <c r="K218" s="454" t="str">
        <f t="shared" si="84"/>
        <v/>
      </c>
      <c r="M218" s="454" t="str">
        <f t="shared" si="85"/>
        <v/>
      </c>
      <c r="O218" s="454" t="str">
        <f t="shared" si="86"/>
        <v/>
      </c>
      <c r="Q218" s="454" t="str">
        <f t="shared" si="87"/>
        <v/>
      </c>
      <c r="S218" s="454" t="str">
        <f t="shared" si="88"/>
        <v/>
      </c>
      <c r="U218" s="454" t="str">
        <f t="shared" si="89"/>
        <v/>
      </c>
      <c r="W218" s="454" t="str">
        <f t="shared" si="90"/>
        <v/>
      </c>
      <c r="Y218" s="454" t="str">
        <f t="shared" si="91"/>
        <v/>
      </c>
      <c r="AA218" s="454" t="str">
        <f t="shared" si="92"/>
        <v/>
      </c>
      <c r="AC218" s="454" t="str">
        <f t="shared" si="93"/>
        <v/>
      </c>
      <c r="AE218" s="454" t="str">
        <f t="shared" si="94"/>
        <v/>
      </c>
      <c r="AG218" s="454" t="str">
        <f t="shared" si="95"/>
        <v/>
      </c>
      <c r="AI218" s="454" t="str">
        <f t="shared" si="96"/>
        <v/>
      </c>
      <c r="AK218" s="454" t="str">
        <f t="shared" si="97"/>
        <v/>
      </c>
      <c r="AM218" s="454" t="str">
        <f t="shared" si="98"/>
        <v/>
      </c>
      <c r="AO218" s="454" t="str">
        <f t="shared" si="99"/>
        <v/>
      </c>
      <c r="AQ218" s="454" t="str">
        <f t="shared" si="100"/>
        <v/>
      </c>
      <c r="AS218" s="454"/>
      <c r="AU218" s="454"/>
    </row>
    <row r="219" spans="5:47">
      <c r="E219" s="454" t="str">
        <f t="shared" si="81"/>
        <v/>
      </c>
      <c r="G219" s="454" t="str">
        <f t="shared" si="82"/>
        <v/>
      </c>
      <c r="I219" s="454" t="str">
        <f t="shared" si="83"/>
        <v/>
      </c>
      <c r="K219" s="454" t="str">
        <f t="shared" si="84"/>
        <v/>
      </c>
      <c r="M219" s="454" t="str">
        <f t="shared" si="85"/>
        <v/>
      </c>
      <c r="O219" s="454" t="str">
        <f t="shared" si="86"/>
        <v/>
      </c>
      <c r="Q219" s="454" t="str">
        <f t="shared" si="87"/>
        <v/>
      </c>
      <c r="S219" s="454" t="str">
        <f t="shared" si="88"/>
        <v/>
      </c>
      <c r="U219" s="454" t="str">
        <f t="shared" si="89"/>
        <v/>
      </c>
      <c r="W219" s="454" t="str">
        <f t="shared" si="90"/>
        <v/>
      </c>
      <c r="Y219" s="454" t="str">
        <f t="shared" si="91"/>
        <v/>
      </c>
      <c r="AA219" s="454" t="str">
        <f t="shared" si="92"/>
        <v/>
      </c>
      <c r="AC219" s="454" t="str">
        <f t="shared" si="93"/>
        <v/>
      </c>
      <c r="AE219" s="454" t="str">
        <f t="shared" si="94"/>
        <v/>
      </c>
      <c r="AG219" s="454" t="str">
        <f t="shared" si="95"/>
        <v/>
      </c>
      <c r="AI219" s="454" t="str">
        <f t="shared" si="96"/>
        <v/>
      </c>
      <c r="AK219" s="454" t="str">
        <f t="shared" si="97"/>
        <v/>
      </c>
      <c r="AM219" s="454" t="str">
        <f t="shared" si="98"/>
        <v/>
      </c>
      <c r="AO219" s="454" t="str">
        <f t="shared" si="99"/>
        <v/>
      </c>
      <c r="AQ219" s="454" t="str">
        <f t="shared" si="100"/>
        <v/>
      </c>
      <c r="AS219" s="454"/>
      <c r="AU219" s="454"/>
    </row>
    <row r="220" spans="5:47">
      <c r="E220" s="454" t="str">
        <f t="shared" si="81"/>
        <v/>
      </c>
      <c r="G220" s="454" t="str">
        <f t="shared" si="82"/>
        <v/>
      </c>
      <c r="I220" s="454" t="str">
        <f t="shared" si="83"/>
        <v/>
      </c>
      <c r="K220" s="454" t="str">
        <f t="shared" si="84"/>
        <v/>
      </c>
      <c r="M220" s="454" t="str">
        <f t="shared" si="85"/>
        <v/>
      </c>
      <c r="O220" s="454" t="str">
        <f t="shared" si="86"/>
        <v/>
      </c>
      <c r="Q220" s="454" t="str">
        <f t="shared" si="87"/>
        <v/>
      </c>
      <c r="S220" s="454" t="str">
        <f t="shared" si="88"/>
        <v/>
      </c>
      <c r="U220" s="454" t="str">
        <f t="shared" si="89"/>
        <v/>
      </c>
      <c r="W220" s="454" t="str">
        <f t="shared" si="90"/>
        <v/>
      </c>
      <c r="Y220" s="454" t="str">
        <f t="shared" si="91"/>
        <v/>
      </c>
      <c r="AA220" s="454" t="str">
        <f t="shared" si="92"/>
        <v/>
      </c>
      <c r="AC220" s="454" t="str">
        <f t="shared" si="93"/>
        <v/>
      </c>
      <c r="AE220" s="454" t="str">
        <f t="shared" si="94"/>
        <v/>
      </c>
      <c r="AG220" s="454" t="str">
        <f t="shared" si="95"/>
        <v/>
      </c>
      <c r="AI220" s="454" t="str">
        <f t="shared" si="96"/>
        <v/>
      </c>
      <c r="AK220" s="454" t="str">
        <f t="shared" si="97"/>
        <v/>
      </c>
      <c r="AM220" s="454" t="str">
        <f t="shared" si="98"/>
        <v/>
      </c>
      <c r="AO220" s="454" t="str">
        <f t="shared" si="99"/>
        <v/>
      </c>
      <c r="AQ220" s="454" t="str">
        <f t="shared" si="100"/>
        <v/>
      </c>
      <c r="AS220" s="454"/>
      <c r="AU220" s="454"/>
    </row>
    <row r="221" spans="5:47">
      <c r="E221" s="454" t="str">
        <f t="shared" si="81"/>
        <v/>
      </c>
      <c r="G221" s="454" t="str">
        <f t="shared" si="82"/>
        <v/>
      </c>
      <c r="I221" s="454" t="str">
        <f t="shared" si="83"/>
        <v/>
      </c>
      <c r="K221" s="454" t="str">
        <f t="shared" si="84"/>
        <v/>
      </c>
      <c r="M221" s="454" t="str">
        <f t="shared" si="85"/>
        <v/>
      </c>
      <c r="O221" s="454" t="str">
        <f t="shared" si="86"/>
        <v/>
      </c>
      <c r="Q221" s="454" t="str">
        <f t="shared" si="87"/>
        <v/>
      </c>
      <c r="S221" s="454" t="str">
        <f t="shared" si="88"/>
        <v/>
      </c>
      <c r="U221" s="454" t="str">
        <f t="shared" si="89"/>
        <v/>
      </c>
      <c r="W221" s="454" t="str">
        <f t="shared" si="90"/>
        <v/>
      </c>
      <c r="Y221" s="454" t="str">
        <f t="shared" si="91"/>
        <v/>
      </c>
      <c r="AA221" s="454" t="str">
        <f t="shared" si="92"/>
        <v/>
      </c>
      <c r="AC221" s="454" t="str">
        <f t="shared" si="93"/>
        <v/>
      </c>
      <c r="AE221" s="454" t="str">
        <f t="shared" si="94"/>
        <v/>
      </c>
      <c r="AG221" s="454" t="str">
        <f t="shared" si="95"/>
        <v/>
      </c>
      <c r="AI221" s="454" t="str">
        <f t="shared" si="96"/>
        <v/>
      </c>
      <c r="AK221" s="454" t="str">
        <f t="shared" si="97"/>
        <v/>
      </c>
      <c r="AM221" s="454" t="str">
        <f t="shared" si="98"/>
        <v/>
      </c>
      <c r="AO221" s="454" t="str">
        <f t="shared" si="99"/>
        <v/>
      </c>
      <c r="AQ221" s="454" t="str">
        <f t="shared" si="100"/>
        <v/>
      </c>
      <c r="AS221" s="454"/>
      <c r="AU221" s="454"/>
    </row>
    <row r="222" spans="5:47">
      <c r="E222" s="454" t="str">
        <f t="shared" si="81"/>
        <v/>
      </c>
      <c r="G222" s="454" t="str">
        <f t="shared" si="82"/>
        <v/>
      </c>
      <c r="I222" s="454" t="str">
        <f t="shared" si="83"/>
        <v/>
      </c>
      <c r="K222" s="454" t="str">
        <f t="shared" si="84"/>
        <v/>
      </c>
      <c r="M222" s="454" t="str">
        <f t="shared" si="85"/>
        <v/>
      </c>
      <c r="O222" s="454" t="str">
        <f t="shared" si="86"/>
        <v/>
      </c>
      <c r="Q222" s="454" t="str">
        <f t="shared" si="87"/>
        <v/>
      </c>
      <c r="S222" s="454" t="str">
        <f t="shared" si="88"/>
        <v/>
      </c>
      <c r="U222" s="454" t="str">
        <f t="shared" si="89"/>
        <v/>
      </c>
      <c r="W222" s="454" t="str">
        <f t="shared" si="90"/>
        <v/>
      </c>
      <c r="Y222" s="454" t="str">
        <f t="shared" si="91"/>
        <v/>
      </c>
      <c r="AA222" s="454" t="str">
        <f t="shared" si="92"/>
        <v/>
      </c>
      <c r="AC222" s="454" t="str">
        <f t="shared" si="93"/>
        <v/>
      </c>
      <c r="AE222" s="454" t="str">
        <f t="shared" si="94"/>
        <v/>
      </c>
      <c r="AG222" s="454" t="str">
        <f t="shared" si="95"/>
        <v/>
      </c>
      <c r="AI222" s="454" t="str">
        <f t="shared" si="96"/>
        <v/>
      </c>
      <c r="AK222" s="454" t="str">
        <f t="shared" si="97"/>
        <v/>
      </c>
      <c r="AM222" s="454" t="str">
        <f t="shared" si="98"/>
        <v/>
      </c>
      <c r="AO222" s="454" t="str">
        <f t="shared" si="99"/>
        <v/>
      </c>
      <c r="AQ222" s="454" t="str">
        <f t="shared" si="100"/>
        <v/>
      </c>
      <c r="AS222" s="454"/>
      <c r="AU222" s="454"/>
    </row>
    <row r="223" spans="5:47">
      <c r="E223" s="454" t="str">
        <f t="shared" si="81"/>
        <v/>
      </c>
      <c r="G223" s="454" t="str">
        <f t="shared" si="82"/>
        <v/>
      </c>
      <c r="I223" s="454" t="str">
        <f t="shared" si="83"/>
        <v/>
      </c>
      <c r="K223" s="454" t="str">
        <f t="shared" si="84"/>
        <v/>
      </c>
      <c r="M223" s="454" t="str">
        <f t="shared" si="85"/>
        <v/>
      </c>
      <c r="O223" s="454" t="str">
        <f t="shared" si="86"/>
        <v/>
      </c>
      <c r="Q223" s="454" t="str">
        <f t="shared" si="87"/>
        <v/>
      </c>
      <c r="S223" s="454" t="str">
        <f t="shared" si="88"/>
        <v/>
      </c>
      <c r="U223" s="454" t="str">
        <f t="shared" si="89"/>
        <v/>
      </c>
      <c r="W223" s="454" t="str">
        <f t="shared" si="90"/>
        <v/>
      </c>
      <c r="Y223" s="454" t="str">
        <f t="shared" si="91"/>
        <v/>
      </c>
      <c r="AA223" s="454" t="str">
        <f t="shared" si="92"/>
        <v/>
      </c>
      <c r="AC223" s="454" t="str">
        <f t="shared" si="93"/>
        <v/>
      </c>
      <c r="AE223" s="454" t="str">
        <f t="shared" si="94"/>
        <v/>
      </c>
      <c r="AG223" s="454" t="str">
        <f t="shared" si="95"/>
        <v/>
      </c>
      <c r="AI223" s="454" t="str">
        <f t="shared" si="96"/>
        <v/>
      </c>
      <c r="AK223" s="454" t="str">
        <f t="shared" si="97"/>
        <v/>
      </c>
      <c r="AM223" s="454" t="str">
        <f t="shared" si="98"/>
        <v/>
      </c>
      <c r="AO223" s="454" t="str">
        <f t="shared" si="99"/>
        <v/>
      </c>
      <c r="AQ223" s="454" t="str">
        <f t="shared" si="100"/>
        <v/>
      </c>
      <c r="AS223" s="454"/>
      <c r="AU223" s="454"/>
    </row>
    <row r="224" spans="5:47">
      <c r="E224" s="454" t="str">
        <f t="shared" si="81"/>
        <v/>
      </c>
      <c r="G224" s="454" t="str">
        <f t="shared" si="82"/>
        <v/>
      </c>
      <c r="I224" s="454" t="str">
        <f t="shared" si="83"/>
        <v/>
      </c>
      <c r="K224" s="454" t="str">
        <f t="shared" si="84"/>
        <v/>
      </c>
      <c r="M224" s="454" t="str">
        <f t="shared" si="85"/>
        <v/>
      </c>
      <c r="O224" s="454" t="str">
        <f t="shared" si="86"/>
        <v/>
      </c>
      <c r="Q224" s="454" t="str">
        <f t="shared" si="87"/>
        <v/>
      </c>
      <c r="S224" s="454" t="str">
        <f t="shared" si="88"/>
        <v/>
      </c>
      <c r="U224" s="454" t="str">
        <f t="shared" si="89"/>
        <v/>
      </c>
      <c r="W224" s="454" t="str">
        <f t="shared" si="90"/>
        <v/>
      </c>
      <c r="Y224" s="454" t="str">
        <f t="shared" si="91"/>
        <v/>
      </c>
      <c r="AA224" s="454" t="str">
        <f t="shared" si="92"/>
        <v/>
      </c>
      <c r="AC224" s="454" t="str">
        <f t="shared" si="93"/>
        <v/>
      </c>
      <c r="AE224" s="454" t="str">
        <f t="shared" si="94"/>
        <v/>
      </c>
      <c r="AG224" s="454" t="str">
        <f t="shared" si="95"/>
        <v/>
      </c>
      <c r="AI224" s="454" t="str">
        <f t="shared" si="96"/>
        <v/>
      </c>
      <c r="AK224" s="454" t="str">
        <f t="shared" si="97"/>
        <v/>
      </c>
      <c r="AM224" s="454" t="str">
        <f t="shared" si="98"/>
        <v/>
      </c>
      <c r="AO224" s="454" t="str">
        <f t="shared" si="99"/>
        <v/>
      </c>
      <c r="AQ224" s="454" t="str">
        <f t="shared" si="100"/>
        <v/>
      </c>
      <c r="AS224" s="454"/>
      <c r="AU224" s="454"/>
    </row>
    <row r="225" spans="5:47">
      <c r="E225" s="454" t="str">
        <f t="shared" si="81"/>
        <v/>
      </c>
      <c r="G225" s="454" t="str">
        <f t="shared" si="82"/>
        <v/>
      </c>
      <c r="I225" s="454" t="str">
        <f t="shared" si="83"/>
        <v/>
      </c>
      <c r="K225" s="454" t="str">
        <f t="shared" si="84"/>
        <v/>
      </c>
      <c r="M225" s="454" t="str">
        <f t="shared" si="85"/>
        <v/>
      </c>
      <c r="O225" s="454" t="str">
        <f t="shared" si="86"/>
        <v/>
      </c>
      <c r="Q225" s="454" t="str">
        <f t="shared" si="87"/>
        <v/>
      </c>
      <c r="S225" s="454" t="str">
        <f t="shared" si="88"/>
        <v/>
      </c>
      <c r="U225" s="454" t="str">
        <f t="shared" si="89"/>
        <v/>
      </c>
      <c r="W225" s="454" t="str">
        <f t="shared" si="90"/>
        <v/>
      </c>
      <c r="Y225" s="454" t="str">
        <f t="shared" si="91"/>
        <v/>
      </c>
      <c r="AA225" s="454" t="str">
        <f t="shared" si="92"/>
        <v/>
      </c>
      <c r="AC225" s="454" t="str">
        <f t="shared" si="93"/>
        <v/>
      </c>
      <c r="AE225" s="454" t="str">
        <f t="shared" si="94"/>
        <v/>
      </c>
      <c r="AG225" s="454" t="str">
        <f t="shared" si="95"/>
        <v/>
      </c>
      <c r="AI225" s="454" t="str">
        <f t="shared" si="96"/>
        <v/>
      </c>
      <c r="AK225" s="454" t="str">
        <f t="shared" si="97"/>
        <v/>
      </c>
      <c r="AM225" s="454" t="str">
        <f t="shared" si="98"/>
        <v/>
      </c>
      <c r="AO225" s="454" t="str">
        <f t="shared" si="99"/>
        <v/>
      </c>
      <c r="AQ225" s="454" t="str">
        <f t="shared" si="100"/>
        <v/>
      </c>
      <c r="AS225" s="454"/>
      <c r="AU225" s="454"/>
    </row>
    <row r="226" spans="5:47">
      <c r="E226" s="454" t="str">
        <f t="shared" si="81"/>
        <v/>
      </c>
      <c r="G226" s="454" t="str">
        <f t="shared" si="82"/>
        <v/>
      </c>
      <c r="I226" s="454" t="str">
        <f t="shared" si="83"/>
        <v/>
      </c>
      <c r="K226" s="454" t="str">
        <f t="shared" si="84"/>
        <v/>
      </c>
      <c r="M226" s="454" t="str">
        <f t="shared" si="85"/>
        <v/>
      </c>
      <c r="O226" s="454" t="str">
        <f t="shared" si="86"/>
        <v/>
      </c>
      <c r="Q226" s="454" t="str">
        <f t="shared" si="87"/>
        <v/>
      </c>
      <c r="S226" s="454" t="str">
        <f t="shared" si="88"/>
        <v/>
      </c>
      <c r="U226" s="454" t="str">
        <f t="shared" si="89"/>
        <v/>
      </c>
      <c r="W226" s="454" t="str">
        <f t="shared" si="90"/>
        <v/>
      </c>
      <c r="Y226" s="454" t="str">
        <f t="shared" si="91"/>
        <v/>
      </c>
      <c r="AA226" s="454" t="str">
        <f t="shared" si="92"/>
        <v/>
      </c>
      <c r="AC226" s="454" t="str">
        <f t="shared" si="93"/>
        <v/>
      </c>
      <c r="AE226" s="454" t="str">
        <f t="shared" si="94"/>
        <v/>
      </c>
      <c r="AG226" s="454" t="str">
        <f t="shared" si="95"/>
        <v/>
      </c>
      <c r="AI226" s="454" t="str">
        <f t="shared" si="96"/>
        <v/>
      </c>
      <c r="AK226" s="454" t="str">
        <f t="shared" si="97"/>
        <v/>
      </c>
      <c r="AM226" s="454" t="str">
        <f t="shared" si="98"/>
        <v/>
      </c>
      <c r="AO226" s="454" t="str">
        <f t="shared" si="99"/>
        <v/>
      </c>
      <c r="AQ226" s="454" t="str">
        <f t="shared" si="100"/>
        <v/>
      </c>
      <c r="AS226" s="454"/>
      <c r="AU226" s="454"/>
    </row>
    <row r="227" spans="5:47">
      <c r="E227" s="454" t="str">
        <f t="shared" si="81"/>
        <v/>
      </c>
      <c r="G227" s="454" t="str">
        <f t="shared" si="82"/>
        <v/>
      </c>
      <c r="I227" s="454" t="str">
        <f t="shared" si="83"/>
        <v/>
      </c>
      <c r="K227" s="454" t="str">
        <f t="shared" si="84"/>
        <v/>
      </c>
      <c r="M227" s="454" t="str">
        <f t="shared" si="85"/>
        <v/>
      </c>
      <c r="O227" s="454" t="str">
        <f t="shared" si="86"/>
        <v/>
      </c>
      <c r="Q227" s="454" t="str">
        <f t="shared" si="87"/>
        <v/>
      </c>
      <c r="S227" s="454" t="str">
        <f t="shared" si="88"/>
        <v/>
      </c>
      <c r="U227" s="454" t="str">
        <f t="shared" si="89"/>
        <v/>
      </c>
      <c r="W227" s="454" t="str">
        <f t="shared" si="90"/>
        <v/>
      </c>
      <c r="Y227" s="454" t="str">
        <f t="shared" si="91"/>
        <v/>
      </c>
      <c r="AA227" s="454" t="str">
        <f t="shared" si="92"/>
        <v/>
      </c>
      <c r="AC227" s="454" t="str">
        <f t="shared" si="93"/>
        <v/>
      </c>
      <c r="AE227" s="454" t="str">
        <f t="shared" si="94"/>
        <v/>
      </c>
      <c r="AG227" s="454" t="str">
        <f t="shared" si="95"/>
        <v/>
      </c>
      <c r="AI227" s="454" t="str">
        <f t="shared" si="96"/>
        <v/>
      </c>
      <c r="AK227" s="454" t="str">
        <f t="shared" si="97"/>
        <v/>
      </c>
      <c r="AM227" s="454" t="str">
        <f t="shared" si="98"/>
        <v/>
      </c>
      <c r="AO227" s="454" t="str">
        <f t="shared" si="99"/>
        <v/>
      </c>
      <c r="AQ227" s="454" t="str">
        <f t="shared" si="100"/>
        <v/>
      </c>
      <c r="AS227" s="454"/>
      <c r="AU227" s="454"/>
    </row>
    <row r="228" spans="5:47">
      <c r="E228" s="454" t="str">
        <f t="shared" si="81"/>
        <v/>
      </c>
      <c r="G228" s="454" t="str">
        <f t="shared" si="82"/>
        <v/>
      </c>
      <c r="I228" s="454" t="str">
        <f t="shared" si="83"/>
        <v/>
      </c>
      <c r="K228" s="454" t="str">
        <f t="shared" si="84"/>
        <v/>
      </c>
      <c r="M228" s="454" t="str">
        <f t="shared" si="85"/>
        <v/>
      </c>
      <c r="O228" s="454" t="str">
        <f t="shared" si="86"/>
        <v/>
      </c>
      <c r="Q228" s="454" t="str">
        <f t="shared" si="87"/>
        <v/>
      </c>
      <c r="S228" s="454" t="str">
        <f t="shared" si="88"/>
        <v/>
      </c>
      <c r="U228" s="454" t="str">
        <f t="shared" si="89"/>
        <v/>
      </c>
      <c r="W228" s="454" t="str">
        <f t="shared" si="90"/>
        <v/>
      </c>
      <c r="Y228" s="454" t="str">
        <f t="shared" si="91"/>
        <v/>
      </c>
      <c r="AA228" s="454" t="str">
        <f t="shared" si="92"/>
        <v/>
      </c>
      <c r="AC228" s="454" t="str">
        <f t="shared" si="93"/>
        <v/>
      </c>
      <c r="AE228" s="454" t="str">
        <f t="shared" si="94"/>
        <v/>
      </c>
      <c r="AG228" s="454" t="str">
        <f t="shared" si="95"/>
        <v/>
      </c>
      <c r="AI228" s="454" t="str">
        <f t="shared" si="96"/>
        <v/>
      </c>
      <c r="AK228" s="454" t="str">
        <f t="shared" si="97"/>
        <v/>
      </c>
      <c r="AM228" s="454" t="str">
        <f t="shared" si="98"/>
        <v/>
      </c>
      <c r="AO228" s="454" t="str">
        <f t="shared" si="99"/>
        <v/>
      </c>
      <c r="AQ228" s="454" t="str">
        <f t="shared" si="100"/>
        <v/>
      </c>
      <c r="AS228" s="454"/>
      <c r="AU228" s="454"/>
    </row>
    <row r="229" spans="5:47">
      <c r="E229" s="454" t="str">
        <f t="shared" si="81"/>
        <v/>
      </c>
      <c r="G229" s="454" t="str">
        <f t="shared" si="82"/>
        <v/>
      </c>
      <c r="I229" s="454" t="str">
        <f t="shared" si="83"/>
        <v/>
      </c>
      <c r="K229" s="454" t="str">
        <f t="shared" si="84"/>
        <v/>
      </c>
      <c r="M229" s="454" t="str">
        <f t="shared" si="85"/>
        <v/>
      </c>
      <c r="O229" s="454" t="str">
        <f t="shared" si="86"/>
        <v/>
      </c>
      <c r="Q229" s="454" t="str">
        <f t="shared" si="87"/>
        <v/>
      </c>
      <c r="S229" s="454" t="str">
        <f t="shared" si="88"/>
        <v/>
      </c>
      <c r="U229" s="454" t="str">
        <f t="shared" si="89"/>
        <v/>
      </c>
      <c r="W229" s="454" t="str">
        <f t="shared" si="90"/>
        <v/>
      </c>
      <c r="Y229" s="454" t="str">
        <f t="shared" si="91"/>
        <v/>
      </c>
      <c r="AA229" s="454" t="str">
        <f t="shared" si="92"/>
        <v/>
      </c>
      <c r="AC229" s="454" t="str">
        <f t="shared" si="93"/>
        <v/>
      </c>
      <c r="AE229" s="454" t="str">
        <f t="shared" si="94"/>
        <v/>
      </c>
      <c r="AG229" s="454" t="str">
        <f t="shared" si="95"/>
        <v/>
      </c>
      <c r="AI229" s="454" t="str">
        <f t="shared" si="96"/>
        <v/>
      </c>
      <c r="AK229" s="454" t="str">
        <f t="shared" si="97"/>
        <v/>
      </c>
      <c r="AM229" s="454" t="str">
        <f t="shared" si="98"/>
        <v/>
      </c>
      <c r="AO229" s="454" t="str">
        <f t="shared" si="99"/>
        <v/>
      </c>
      <c r="AQ229" s="454" t="str">
        <f t="shared" si="100"/>
        <v/>
      </c>
      <c r="AS229" s="454"/>
      <c r="AU229" s="454"/>
    </row>
    <row r="230" spans="5:47">
      <c r="E230" s="454" t="str">
        <f t="shared" si="81"/>
        <v/>
      </c>
      <c r="G230" s="454" t="str">
        <f t="shared" si="82"/>
        <v/>
      </c>
      <c r="I230" s="454" t="str">
        <f t="shared" si="83"/>
        <v/>
      </c>
      <c r="K230" s="454" t="str">
        <f t="shared" si="84"/>
        <v/>
      </c>
      <c r="M230" s="454" t="str">
        <f t="shared" si="85"/>
        <v/>
      </c>
      <c r="O230" s="454" t="str">
        <f t="shared" si="86"/>
        <v/>
      </c>
      <c r="Q230" s="454" t="str">
        <f t="shared" si="87"/>
        <v/>
      </c>
      <c r="S230" s="454" t="str">
        <f t="shared" si="88"/>
        <v/>
      </c>
      <c r="U230" s="454" t="str">
        <f t="shared" si="89"/>
        <v/>
      </c>
      <c r="W230" s="454" t="str">
        <f t="shared" si="90"/>
        <v/>
      </c>
      <c r="Y230" s="454" t="str">
        <f t="shared" si="91"/>
        <v/>
      </c>
      <c r="AA230" s="454" t="str">
        <f t="shared" si="92"/>
        <v/>
      </c>
      <c r="AC230" s="454" t="str">
        <f t="shared" si="93"/>
        <v/>
      </c>
      <c r="AE230" s="454" t="str">
        <f t="shared" si="94"/>
        <v/>
      </c>
      <c r="AG230" s="454" t="str">
        <f t="shared" si="95"/>
        <v/>
      </c>
      <c r="AI230" s="454" t="str">
        <f t="shared" si="96"/>
        <v/>
      </c>
      <c r="AK230" s="454" t="str">
        <f t="shared" si="97"/>
        <v/>
      </c>
      <c r="AM230" s="454" t="str">
        <f t="shared" si="98"/>
        <v/>
      </c>
      <c r="AO230" s="454" t="str">
        <f t="shared" si="99"/>
        <v/>
      </c>
      <c r="AQ230" s="454" t="str">
        <f t="shared" si="100"/>
        <v/>
      </c>
      <c r="AS230" s="454"/>
      <c r="AU230" s="454"/>
    </row>
    <row r="231" spans="5:47">
      <c r="E231" s="454" t="str">
        <f t="shared" si="81"/>
        <v/>
      </c>
      <c r="G231" s="454" t="str">
        <f t="shared" si="82"/>
        <v/>
      </c>
      <c r="I231" s="454" t="str">
        <f t="shared" si="83"/>
        <v/>
      </c>
      <c r="K231" s="454" t="str">
        <f t="shared" si="84"/>
        <v/>
      </c>
      <c r="M231" s="454" t="str">
        <f t="shared" si="85"/>
        <v/>
      </c>
      <c r="O231" s="454" t="str">
        <f t="shared" si="86"/>
        <v/>
      </c>
      <c r="Q231" s="454" t="str">
        <f t="shared" si="87"/>
        <v/>
      </c>
      <c r="S231" s="454" t="str">
        <f t="shared" si="88"/>
        <v/>
      </c>
      <c r="U231" s="454" t="str">
        <f t="shared" si="89"/>
        <v/>
      </c>
      <c r="W231" s="454" t="str">
        <f t="shared" si="90"/>
        <v/>
      </c>
      <c r="Y231" s="454" t="str">
        <f t="shared" si="91"/>
        <v/>
      </c>
      <c r="AA231" s="454" t="str">
        <f t="shared" si="92"/>
        <v/>
      </c>
      <c r="AC231" s="454" t="str">
        <f t="shared" si="93"/>
        <v/>
      </c>
      <c r="AE231" s="454" t="str">
        <f t="shared" si="94"/>
        <v/>
      </c>
      <c r="AG231" s="454" t="str">
        <f t="shared" si="95"/>
        <v/>
      </c>
      <c r="AI231" s="454" t="str">
        <f t="shared" si="96"/>
        <v/>
      </c>
      <c r="AK231" s="454" t="str">
        <f t="shared" si="97"/>
        <v/>
      </c>
      <c r="AM231" s="454" t="str">
        <f t="shared" si="98"/>
        <v/>
      </c>
      <c r="AO231" s="454" t="str">
        <f t="shared" si="99"/>
        <v/>
      </c>
      <c r="AQ231" s="454" t="str">
        <f t="shared" si="100"/>
        <v/>
      </c>
      <c r="AS231" s="454"/>
      <c r="AU231" s="454"/>
    </row>
    <row r="232" spans="5:47">
      <c r="E232" s="454" t="str">
        <f t="shared" si="81"/>
        <v/>
      </c>
      <c r="G232" s="454" t="str">
        <f t="shared" si="82"/>
        <v/>
      </c>
      <c r="I232" s="454" t="str">
        <f t="shared" si="83"/>
        <v/>
      </c>
      <c r="K232" s="454" t="str">
        <f t="shared" si="84"/>
        <v/>
      </c>
      <c r="M232" s="454" t="str">
        <f t="shared" si="85"/>
        <v/>
      </c>
      <c r="O232" s="454" t="str">
        <f t="shared" si="86"/>
        <v/>
      </c>
      <c r="Q232" s="454" t="str">
        <f t="shared" si="87"/>
        <v/>
      </c>
      <c r="S232" s="454" t="str">
        <f t="shared" si="88"/>
        <v/>
      </c>
      <c r="U232" s="454" t="str">
        <f t="shared" si="89"/>
        <v/>
      </c>
      <c r="W232" s="454" t="str">
        <f t="shared" si="90"/>
        <v/>
      </c>
      <c r="Y232" s="454" t="str">
        <f t="shared" si="91"/>
        <v/>
      </c>
      <c r="AA232" s="454" t="str">
        <f t="shared" si="92"/>
        <v/>
      </c>
      <c r="AC232" s="454" t="str">
        <f t="shared" si="93"/>
        <v/>
      </c>
      <c r="AE232" s="454" t="str">
        <f t="shared" si="94"/>
        <v/>
      </c>
      <c r="AG232" s="454" t="str">
        <f t="shared" si="95"/>
        <v/>
      </c>
      <c r="AI232" s="454" t="str">
        <f t="shared" si="96"/>
        <v/>
      </c>
      <c r="AK232" s="454" t="str">
        <f t="shared" si="97"/>
        <v/>
      </c>
      <c r="AM232" s="454" t="str">
        <f t="shared" si="98"/>
        <v/>
      </c>
      <c r="AO232" s="454" t="str">
        <f t="shared" si="99"/>
        <v/>
      </c>
      <c r="AQ232" s="454" t="str">
        <f t="shared" si="100"/>
        <v/>
      </c>
      <c r="AS232" s="454"/>
      <c r="AU232" s="454"/>
    </row>
    <row r="233" spans="5:47">
      <c r="E233" s="454" t="str">
        <f t="shared" si="81"/>
        <v/>
      </c>
      <c r="G233" s="454" t="str">
        <f t="shared" si="82"/>
        <v/>
      </c>
      <c r="I233" s="454" t="str">
        <f t="shared" si="83"/>
        <v/>
      </c>
      <c r="K233" s="454" t="str">
        <f t="shared" si="84"/>
        <v/>
      </c>
      <c r="M233" s="454" t="str">
        <f t="shared" si="85"/>
        <v/>
      </c>
      <c r="O233" s="454" t="str">
        <f t="shared" si="86"/>
        <v/>
      </c>
      <c r="Q233" s="454" t="str">
        <f t="shared" si="87"/>
        <v/>
      </c>
      <c r="S233" s="454" t="str">
        <f t="shared" si="88"/>
        <v/>
      </c>
      <c r="U233" s="454" t="str">
        <f t="shared" si="89"/>
        <v/>
      </c>
      <c r="W233" s="454" t="str">
        <f t="shared" si="90"/>
        <v/>
      </c>
      <c r="Y233" s="454" t="str">
        <f t="shared" si="91"/>
        <v/>
      </c>
      <c r="AA233" s="454" t="str">
        <f t="shared" si="92"/>
        <v/>
      </c>
      <c r="AC233" s="454" t="str">
        <f t="shared" si="93"/>
        <v/>
      </c>
      <c r="AE233" s="454" t="str">
        <f t="shared" si="94"/>
        <v/>
      </c>
      <c r="AG233" s="454" t="str">
        <f t="shared" si="95"/>
        <v/>
      </c>
      <c r="AI233" s="454" t="str">
        <f t="shared" si="96"/>
        <v/>
      </c>
      <c r="AK233" s="454" t="str">
        <f t="shared" si="97"/>
        <v/>
      </c>
      <c r="AM233" s="454" t="str">
        <f t="shared" si="98"/>
        <v/>
      </c>
      <c r="AO233" s="454" t="str">
        <f t="shared" si="99"/>
        <v/>
      </c>
      <c r="AQ233" s="454" t="str">
        <f t="shared" si="100"/>
        <v/>
      </c>
      <c r="AS233" s="454"/>
      <c r="AU233" s="454"/>
    </row>
    <row r="234" spans="5:47">
      <c r="E234" s="454" t="str">
        <f t="shared" si="81"/>
        <v/>
      </c>
      <c r="G234" s="454" t="str">
        <f t="shared" si="82"/>
        <v/>
      </c>
      <c r="I234" s="454" t="str">
        <f t="shared" si="83"/>
        <v/>
      </c>
      <c r="K234" s="454" t="str">
        <f t="shared" si="84"/>
        <v/>
      </c>
      <c r="M234" s="454" t="str">
        <f t="shared" si="85"/>
        <v/>
      </c>
      <c r="O234" s="454" t="str">
        <f t="shared" si="86"/>
        <v/>
      </c>
      <c r="Q234" s="454" t="str">
        <f t="shared" si="87"/>
        <v/>
      </c>
      <c r="S234" s="454" t="str">
        <f t="shared" si="88"/>
        <v/>
      </c>
      <c r="U234" s="454" t="str">
        <f t="shared" si="89"/>
        <v/>
      </c>
      <c r="W234" s="454" t="str">
        <f t="shared" si="90"/>
        <v/>
      </c>
      <c r="Y234" s="454" t="str">
        <f t="shared" si="91"/>
        <v/>
      </c>
      <c r="AA234" s="454" t="str">
        <f t="shared" si="92"/>
        <v/>
      </c>
      <c r="AC234" s="454" t="str">
        <f t="shared" si="93"/>
        <v/>
      </c>
      <c r="AE234" s="454" t="str">
        <f t="shared" si="94"/>
        <v/>
      </c>
      <c r="AG234" s="454" t="str">
        <f t="shared" si="95"/>
        <v/>
      </c>
      <c r="AI234" s="454" t="str">
        <f t="shared" si="96"/>
        <v/>
      </c>
      <c r="AK234" s="454" t="str">
        <f t="shared" si="97"/>
        <v/>
      </c>
      <c r="AM234" s="454" t="str">
        <f t="shared" si="98"/>
        <v/>
      </c>
      <c r="AO234" s="454" t="str">
        <f t="shared" si="99"/>
        <v/>
      </c>
      <c r="AQ234" s="454" t="str">
        <f t="shared" si="100"/>
        <v/>
      </c>
      <c r="AS234" s="454"/>
      <c r="AU234" s="454"/>
    </row>
    <row r="235" spans="5:47">
      <c r="E235" s="454" t="str">
        <f t="shared" si="81"/>
        <v/>
      </c>
      <c r="G235" s="454" t="str">
        <f t="shared" si="82"/>
        <v/>
      </c>
      <c r="I235" s="454" t="str">
        <f t="shared" si="83"/>
        <v/>
      </c>
      <c r="K235" s="454" t="str">
        <f t="shared" si="84"/>
        <v/>
      </c>
      <c r="M235" s="454" t="str">
        <f t="shared" si="85"/>
        <v/>
      </c>
      <c r="O235" s="454" t="str">
        <f t="shared" si="86"/>
        <v/>
      </c>
      <c r="Q235" s="454" t="str">
        <f t="shared" si="87"/>
        <v/>
      </c>
      <c r="S235" s="454" t="str">
        <f t="shared" si="88"/>
        <v/>
      </c>
      <c r="U235" s="454" t="str">
        <f t="shared" si="89"/>
        <v/>
      </c>
      <c r="W235" s="454" t="str">
        <f t="shared" si="90"/>
        <v/>
      </c>
      <c r="Y235" s="454" t="str">
        <f t="shared" si="91"/>
        <v/>
      </c>
      <c r="AA235" s="454" t="str">
        <f t="shared" si="92"/>
        <v/>
      </c>
      <c r="AC235" s="454" t="str">
        <f t="shared" si="93"/>
        <v/>
      </c>
      <c r="AE235" s="454" t="str">
        <f t="shared" si="94"/>
        <v/>
      </c>
      <c r="AG235" s="454" t="str">
        <f t="shared" si="95"/>
        <v/>
      </c>
      <c r="AI235" s="454" t="str">
        <f t="shared" si="96"/>
        <v/>
      </c>
      <c r="AK235" s="454" t="str">
        <f t="shared" si="97"/>
        <v/>
      </c>
      <c r="AM235" s="454" t="str">
        <f t="shared" si="98"/>
        <v/>
      </c>
      <c r="AO235" s="454" t="str">
        <f t="shared" si="99"/>
        <v/>
      </c>
      <c r="AQ235" s="454" t="str">
        <f t="shared" si="100"/>
        <v/>
      </c>
      <c r="AS235" s="454"/>
      <c r="AU235" s="454"/>
    </row>
    <row r="236" spans="5:47">
      <c r="E236" s="454" t="str">
        <f t="shared" si="81"/>
        <v/>
      </c>
      <c r="G236" s="454" t="str">
        <f t="shared" si="82"/>
        <v/>
      </c>
      <c r="I236" s="454" t="str">
        <f t="shared" si="83"/>
        <v/>
      </c>
      <c r="K236" s="454" t="str">
        <f t="shared" si="84"/>
        <v/>
      </c>
      <c r="M236" s="454" t="str">
        <f t="shared" si="85"/>
        <v/>
      </c>
      <c r="O236" s="454" t="str">
        <f t="shared" si="86"/>
        <v/>
      </c>
      <c r="Q236" s="454" t="str">
        <f t="shared" si="87"/>
        <v/>
      </c>
      <c r="S236" s="454" t="str">
        <f t="shared" si="88"/>
        <v/>
      </c>
      <c r="U236" s="454" t="str">
        <f t="shared" si="89"/>
        <v/>
      </c>
      <c r="W236" s="454" t="str">
        <f t="shared" si="90"/>
        <v/>
      </c>
      <c r="Y236" s="454" t="str">
        <f t="shared" si="91"/>
        <v/>
      </c>
      <c r="AA236" s="454" t="str">
        <f t="shared" si="92"/>
        <v/>
      </c>
      <c r="AC236" s="454" t="str">
        <f t="shared" si="93"/>
        <v/>
      </c>
      <c r="AE236" s="454" t="str">
        <f t="shared" si="94"/>
        <v/>
      </c>
      <c r="AG236" s="454" t="str">
        <f t="shared" si="95"/>
        <v/>
      </c>
      <c r="AI236" s="454" t="str">
        <f t="shared" si="96"/>
        <v/>
      </c>
      <c r="AK236" s="454" t="str">
        <f t="shared" si="97"/>
        <v/>
      </c>
      <c r="AM236" s="454" t="str">
        <f t="shared" si="98"/>
        <v/>
      </c>
      <c r="AO236" s="454" t="str">
        <f t="shared" si="99"/>
        <v/>
      </c>
      <c r="AQ236" s="454" t="str">
        <f t="shared" si="100"/>
        <v/>
      </c>
      <c r="AS236" s="454"/>
      <c r="AU236" s="454"/>
    </row>
    <row r="237" spans="5:47">
      <c r="E237" s="454" t="str">
        <f t="shared" si="81"/>
        <v/>
      </c>
      <c r="G237" s="454" t="str">
        <f t="shared" si="82"/>
        <v/>
      </c>
      <c r="I237" s="454" t="str">
        <f t="shared" si="83"/>
        <v/>
      </c>
      <c r="K237" s="454" t="str">
        <f t="shared" si="84"/>
        <v/>
      </c>
      <c r="M237" s="454" t="str">
        <f t="shared" si="85"/>
        <v/>
      </c>
      <c r="O237" s="454" t="str">
        <f t="shared" si="86"/>
        <v/>
      </c>
      <c r="Q237" s="454" t="str">
        <f t="shared" si="87"/>
        <v/>
      </c>
      <c r="S237" s="454" t="str">
        <f t="shared" si="88"/>
        <v/>
      </c>
      <c r="U237" s="454" t="str">
        <f t="shared" si="89"/>
        <v/>
      </c>
      <c r="W237" s="454" t="str">
        <f t="shared" si="90"/>
        <v/>
      </c>
      <c r="Y237" s="454" t="str">
        <f t="shared" si="91"/>
        <v/>
      </c>
      <c r="AA237" s="454" t="str">
        <f t="shared" si="92"/>
        <v/>
      </c>
      <c r="AC237" s="454" t="str">
        <f t="shared" si="93"/>
        <v/>
      </c>
      <c r="AE237" s="454" t="str">
        <f t="shared" si="94"/>
        <v/>
      </c>
      <c r="AG237" s="454" t="str">
        <f t="shared" si="95"/>
        <v/>
      </c>
      <c r="AI237" s="454" t="str">
        <f t="shared" si="96"/>
        <v/>
      </c>
      <c r="AK237" s="454" t="str">
        <f t="shared" si="97"/>
        <v/>
      </c>
      <c r="AM237" s="454" t="str">
        <f t="shared" si="98"/>
        <v/>
      </c>
      <c r="AO237" s="454" t="str">
        <f t="shared" si="99"/>
        <v/>
      </c>
      <c r="AQ237" s="454" t="str">
        <f t="shared" si="100"/>
        <v/>
      </c>
      <c r="AS237" s="454"/>
      <c r="AU237" s="454"/>
    </row>
    <row r="238" spans="5:47">
      <c r="E238" s="454" t="str">
        <f t="shared" si="81"/>
        <v/>
      </c>
      <c r="G238" s="454" t="str">
        <f t="shared" si="82"/>
        <v/>
      </c>
      <c r="I238" s="454" t="str">
        <f t="shared" si="83"/>
        <v/>
      </c>
      <c r="K238" s="454" t="str">
        <f t="shared" si="84"/>
        <v/>
      </c>
      <c r="M238" s="454" t="str">
        <f t="shared" si="85"/>
        <v/>
      </c>
      <c r="O238" s="454" t="str">
        <f t="shared" si="86"/>
        <v/>
      </c>
      <c r="Q238" s="454" t="str">
        <f t="shared" si="87"/>
        <v/>
      </c>
      <c r="S238" s="454" t="str">
        <f t="shared" si="88"/>
        <v/>
      </c>
      <c r="U238" s="454" t="str">
        <f t="shared" si="89"/>
        <v/>
      </c>
      <c r="W238" s="454" t="str">
        <f t="shared" si="90"/>
        <v/>
      </c>
      <c r="Y238" s="454" t="str">
        <f t="shared" si="91"/>
        <v/>
      </c>
      <c r="AA238" s="454" t="str">
        <f t="shared" si="92"/>
        <v/>
      </c>
      <c r="AC238" s="454" t="str">
        <f t="shared" si="93"/>
        <v/>
      </c>
      <c r="AE238" s="454" t="str">
        <f t="shared" si="94"/>
        <v/>
      </c>
      <c r="AG238" s="454" t="str">
        <f t="shared" si="95"/>
        <v/>
      </c>
      <c r="AI238" s="454" t="str">
        <f t="shared" si="96"/>
        <v/>
      </c>
      <c r="AK238" s="454" t="str">
        <f t="shared" si="97"/>
        <v/>
      </c>
      <c r="AM238" s="454" t="str">
        <f t="shared" si="98"/>
        <v/>
      </c>
      <c r="AO238" s="454" t="str">
        <f t="shared" si="99"/>
        <v/>
      </c>
      <c r="AQ238" s="454" t="str">
        <f t="shared" si="100"/>
        <v/>
      </c>
      <c r="AS238" s="454"/>
      <c r="AU238" s="454"/>
    </row>
    <row r="239" spans="5:47">
      <c r="E239" s="454" t="str">
        <f t="shared" si="81"/>
        <v/>
      </c>
      <c r="G239" s="454" t="str">
        <f t="shared" si="82"/>
        <v/>
      </c>
      <c r="I239" s="454" t="str">
        <f t="shared" si="83"/>
        <v/>
      </c>
      <c r="K239" s="454" t="str">
        <f t="shared" si="84"/>
        <v/>
      </c>
      <c r="M239" s="454" t="str">
        <f t="shared" si="85"/>
        <v/>
      </c>
      <c r="O239" s="454" t="str">
        <f t="shared" si="86"/>
        <v/>
      </c>
      <c r="Q239" s="454" t="str">
        <f t="shared" si="87"/>
        <v/>
      </c>
      <c r="S239" s="454" t="str">
        <f t="shared" si="88"/>
        <v/>
      </c>
      <c r="U239" s="454" t="str">
        <f t="shared" si="89"/>
        <v/>
      </c>
      <c r="W239" s="454" t="str">
        <f t="shared" si="90"/>
        <v/>
      </c>
      <c r="Y239" s="454" t="str">
        <f t="shared" si="91"/>
        <v/>
      </c>
      <c r="AA239" s="454" t="str">
        <f t="shared" si="92"/>
        <v/>
      </c>
      <c r="AC239" s="454" t="str">
        <f t="shared" si="93"/>
        <v/>
      </c>
      <c r="AE239" s="454" t="str">
        <f t="shared" si="94"/>
        <v/>
      </c>
      <c r="AG239" s="454" t="str">
        <f t="shared" si="95"/>
        <v/>
      </c>
      <c r="AI239" s="454" t="str">
        <f t="shared" si="96"/>
        <v/>
      </c>
      <c r="AK239" s="454" t="str">
        <f t="shared" si="97"/>
        <v/>
      </c>
      <c r="AM239" s="454" t="str">
        <f t="shared" si="98"/>
        <v/>
      </c>
      <c r="AO239" s="454" t="str">
        <f t="shared" si="99"/>
        <v/>
      </c>
      <c r="AQ239" s="454" t="str">
        <f t="shared" si="100"/>
        <v/>
      </c>
      <c r="AS239" s="454"/>
      <c r="AU239" s="454"/>
    </row>
    <row r="240" spans="5:47">
      <c r="E240" s="454" t="str">
        <f t="shared" si="81"/>
        <v/>
      </c>
      <c r="G240" s="454" t="str">
        <f t="shared" si="82"/>
        <v/>
      </c>
      <c r="I240" s="454" t="str">
        <f t="shared" si="83"/>
        <v/>
      </c>
      <c r="K240" s="454" t="str">
        <f t="shared" si="84"/>
        <v/>
      </c>
      <c r="M240" s="454" t="str">
        <f t="shared" si="85"/>
        <v/>
      </c>
      <c r="O240" s="454" t="str">
        <f t="shared" si="86"/>
        <v/>
      </c>
      <c r="Q240" s="454" t="str">
        <f t="shared" si="87"/>
        <v/>
      </c>
      <c r="S240" s="454" t="str">
        <f t="shared" si="88"/>
        <v/>
      </c>
      <c r="U240" s="454" t="str">
        <f t="shared" si="89"/>
        <v/>
      </c>
      <c r="W240" s="454" t="str">
        <f t="shared" si="90"/>
        <v/>
      </c>
      <c r="Y240" s="454" t="str">
        <f t="shared" si="91"/>
        <v/>
      </c>
      <c r="AA240" s="454" t="str">
        <f t="shared" si="92"/>
        <v/>
      </c>
      <c r="AC240" s="454" t="str">
        <f t="shared" si="93"/>
        <v/>
      </c>
      <c r="AE240" s="454" t="str">
        <f t="shared" si="94"/>
        <v/>
      </c>
      <c r="AG240" s="454" t="str">
        <f t="shared" si="95"/>
        <v/>
      </c>
      <c r="AI240" s="454" t="str">
        <f t="shared" si="96"/>
        <v/>
      </c>
      <c r="AK240" s="454" t="str">
        <f t="shared" si="97"/>
        <v/>
      </c>
      <c r="AM240" s="454" t="str">
        <f t="shared" si="98"/>
        <v/>
      </c>
      <c r="AO240" s="454" t="str">
        <f t="shared" si="99"/>
        <v/>
      </c>
      <c r="AQ240" s="454" t="str">
        <f t="shared" si="100"/>
        <v/>
      </c>
      <c r="AS240" s="454"/>
      <c r="AU240" s="454"/>
    </row>
    <row r="241" spans="5:47">
      <c r="E241" s="454" t="str">
        <f t="shared" si="81"/>
        <v/>
      </c>
      <c r="G241" s="454" t="str">
        <f t="shared" si="82"/>
        <v/>
      </c>
      <c r="I241" s="454" t="str">
        <f t="shared" si="83"/>
        <v/>
      </c>
      <c r="K241" s="454" t="str">
        <f t="shared" si="84"/>
        <v/>
      </c>
      <c r="M241" s="454" t="str">
        <f t="shared" si="85"/>
        <v/>
      </c>
      <c r="O241" s="454" t="str">
        <f t="shared" si="86"/>
        <v/>
      </c>
      <c r="Q241" s="454" t="str">
        <f t="shared" si="87"/>
        <v/>
      </c>
      <c r="S241" s="454" t="str">
        <f t="shared" si="88"/>
        <v/>
      </c>
      <c r="U241" s="454" t="str">
        <f t="shared" si="89"/>
        <v/>
      </c>
      <c r="W241" s="454" t="str">
        <f t="shared" si="90"/>
        <v/>
      </c>
      <c r="Y241" s="454" t="str">
        <f t="shared" si="91"/>
        <v/>
      </c>
      <c r="AA241" s="454" t="str">
        <f t="shared" si="92"/>
        <v/>
      </c>
      <c r="AC241" s="454" t="str">
        <f t="shared" si="93"/>
        <v/>
      </c>
      <c r="AE241" s="454" t="str">
        <f t="shared" si="94"/>
        <v/>
      </c>
      <c r="AG241" s="454" t="str">
        <f t="shared" si="95"/>
        <v/>
      </c>
      <c r="AI241" s="454" t="str">
        <f t="shared" si="96"/>
        <v/>
      </c>
      <c r="AK241" s="454" t="str">
        <f t="shared" si="97"/>
        <v/>
      </c>
      <c r="AM241" s="454" t="str">
        <f t="shared" si="98"/>
        <v/>
      </c>
      <c r="AO241" s="454" t="str">
        <f t="shared" si="99"/>
        <v/>
      </c>
      <c r="AQ241" s="454" t="str">
        <f t="shared" si="100"/>
        <v/>
      </c>
      <c r="AS241" s="454"/>
      <c r="AU241" s="454"/>
    </row>
    <row r="242" spans="5:47">
      <c r="E242" s="454" t="str">
        <f t="shared" si="81"/>
        <v/>
      </c>
      <c r="G242" s="454" t="str">
        <f t="shared" si="82"/>
        <v/>
      </c>
      <c r="I242" s="454" t="str">
        <f t="shared" si="83"/>
        <v/>
      </c>
      <c r="K242" s="454" t="str">
        <f t="shared" si="84"/>
        <v/>
      </c>
      <c r="M242" s="454" t="str">
        <f t="shared" si="85"/>
        <v/>
      </c>
      <c r="O242" s="454" t="str">
        <f t="shared" si="86"/>
        <v/>
      </c>
      <c r="Q242" s="454" t="str">
        <f t="shared" si="87"/>
        <v/>
      </c>
      <c r="S242" s="454" t="str">
        <f t="shared" si="88"/>
        <v/>
      </c>
      <c r="U242" s="454" t="str">
        <f t="shared" si="89"/>
        <v/>
      </c>
      <c r="W242" s="454" t="str">
        <f t="shared" si="90"/>
        <v/>
      </c>
      <c r="Y242" s="454" t="str">
        <f t="shared" si="91"/>
        <v/>
      </c>
      <c r="AA242" s="454" t="str">
        <f t="shared" si="92"/>
        <v/>
      </c>
      <c r="AC242" s="454" t="str">
        <f t="shared" si="93"/>
        <v/>
      </c>
      <c r="AE242" s="454" t="str">
        <f t="shared" si="94"/>
        <v/>
      </c>
      <c r="AG242" s="454" t="str">
        <f t="shared" si="95"/>
        <v/>
      </c>
      <c r="AI242" s="454" t="str">
        <f t="shared" si="96"/>
        <v/>
      </c>
      <c r="AK242" s="454" t="str">
        <f t="shared" si="97"/>
        <v/>
      </c>
      <c r="AM242" s="454" t="str">
        <f t="shared" si="98"/>
        <v/>
      </c>
      <c r="AO242" s="454" t="str">
        <f t="shared" si="99"/>
        <v/>
      </c>
      <c r="AQ242" s="454" t="str">
        <f t="shared" si="100"/>
        <v/>
      </c>
      <c r="AS242" s="454"/>
      <c r="AU242" s="454"/>
    </row>
    <row r="243" spans="5:47">
      <c r="E243" s="454" t="str">
        <f t="shared" si="81"/>
        <v/>
      </c>
      <c r="G243" s="454" t="str">
        <f t="shared" si="82"/>
        <v/>
      </c>
      <c r="I243" s="454" t="str">
        <f t="shared" si="83"/>
        <v/>
      </c>
      <c r="K243" s="454" t="str">
        <f t="shared" si="84"/>
        <v/>
      </c>
      <c r="M243" s="454" t="str">
        <f t="shared" si="85"/>
        <v/>
      </c>
      <c r="O243" s="454" t="str">
        <f t="shared" si="86"/>
        <v/>
      </c>
      <c r="Q243" s="454" t="str">
        <f t="shared" si="87"/>
        <v/>
      </c>
      <c r="S243" s="454" t="str">
        <f t="shared" si="88"/>
        <v/>
      </c>
      <c r="U243" s="454" t="str">
        <f t="shared" si="89"/>
        <v/>
      </c>
      <c r="W243" s="454" t="str">
        <f t="shared" si="90"/>
        <v/>
      </c>
      <c r="Y243" s="454" t="str">
        <f t="shared" si="91"/>
        <v/>
      </c>
      <c r="AA243" s="454" t="str">
        <f t="shared" si="92"/>
        <v/>
      </c>
      <c r="AC243" s="454" t="str">
        <f t="shared" si="93"/>
        <v/>
      </c>
      <c r="AE243" s="454" t="str">
        <f t="shared" si="94"/>
        <v/>
      </c>
      <c r="AG243" s="454" t="str">
        <f t="shared" si="95"/>
        <v/>
      </c>
      <c r="AI243" s="454" t="str">
        <f t="shared" si="96"/>
        <v/>
      </c>
      <c r="AK243" s="454" t="str">
        <f t="shared" si="97"/>
        <v/>
      </c>
      <c r="AM243" s="454" t="str">
        <f t="shared" si="98"/>
        <v/>
      </c>
      <c r="AO243" s="454" t="str">
        <f t="shared" si="99"/>
        <v/>
      </c>
      <c r="AQ243" s="454" t="str">
        <f t="shared" si="100"/>
        <v/>
      </c>
      <c r="AS243" s="454"/>
      <c r="AU243" s="454"/>
    </row>
    <row r="244" spans="5:47">
      <c r="E244" s="454" t="str">
        <f t="shared" si="81"/>
        <v/>
      </c>
      <c r="G244" s="454" t="str">
        <f t="shared" si="82"/>
        <v/>
      </c>
      <c r="I244" s="454" t="str">
        <f t="shared" si="83"/>
        <v/>
      </c>
      <c r="K244" s="454" t="str">
        <f t="shared" si="84"/>
        <v/>
      </c>
      <c r="M244" s="454" t="str">
        <f t="shared" si="85"/>
        <v/>
      </c>
      <c r="O244" s="454" t="str">
        <f t="shared" si="86"/>
        <v/>
      </c>
      <c r="Q244" s="454" t="str">
        <f t="shared" si="87"/>
        <v/>
      </c>
      <c r="S244" s="454" t="str">
        <f t="shared" si="88"/>
        <v/>
      </c>
      <c r="U244" s="454" t="str">
        <f t="shared" si="89"/>
        <v/>
      </c>
      <c r="W244" s="454" t="str">
        <f t="shared" si="90"/>
        <v/>
      </c>
      <c r="Y244" s="454" t="str">
        <f t="shared" si="91"/>
        <v/>
      </c>
      <c r="AA244" s="454" t="str">
        <f t="shared" si="92"/>
        <v/>
      </c>
      <c r="AC244" s="454" t="str">
        <f t="shared" si="93"/>
        <v/>
      </c>
      <c r="AE244" s="454" t="str">
        <f t="shared" si="94"/>
        <v/>
      </c>
      <c r="AG244" s="454" t="str">
        <f t="shared" si="95"/>
        <v/>
      </c>
      <c r="AI244" s="454" t="str">
        <f t="shared" si="96"/>
        <v/>
      </c>
      <c r="AK244" s="454" t="str">
        <f t="shared" si="97"/>
        <v/>
      </c>
      <c r="AM244" s="454" t="str">
        <f t="shared" si="98"/>
        <v/>
      </c>
      <c r="AO244" s="454" t="str">
        <f t="shared" si="99"/>
        <v/>
      </c>
      <c r="AQ244" s="454" t="str">
        <f t="shared" si="100"/>
        <v/>
      </c>
      <c r="AS244" s="454"/>
      <c r="AU244" s="454"/>
    </row>
    <row r="245" spans="5:47">
      <c r="E245" s="454" t="str">
        <f t="shared" si="81"/>
        <v/>
      </c>
      <c r="G245" s="454" t="str">
        <f t="shared" si="82"/>
        <v/>
      </c>
      <c r="I245" s="454" t="str">
        <f t="shared" si="83"/>
        <v/>
      </c>
      <c r="K245" s="454" t="str">
        <f t="shared" si="84"/>
        <v/>
      </c>
      <c r="M245" s="454" t="str">
        <f t="shared" si="85"/>
        <v/>
      </c>
      <c r="O245" s="454" t="str">
        <f t="shared" si="86"/>
        <v/>
      </c>
      <c r="Q245" s="454" t="str">
        <f t="shared" si="87"/>
        <v/>
      </c>
      <c r="S245" s="454" t="str">
        <f t="shared" si="88"/>
        <v/>
      </c>
      <c r="U245" s="454" t="str">
        <f t="shared" si="89"/>
        <v/>
      </c>
      <c r="W245" s="454" t="str">
        <f t="shared" si="90"/>
        <v/>
      </c>
      <c r="Y245" s="454" t="str">
        <f t="shared" si="91"/>
        <v/>
      </c>
      <c r="AA245" s="454" t="str">
        <f t="shared" si="92"/>
        <v/>
      </c>
      <c r="AC245" s="454" t="str">
        <f t="shared" si="93"/>
        <v/>
      </c>
      <c r="AE245" s="454" t="str">
        <f t="shared" si="94"/>
        <v/>
      </c>
      <c r="AG245" s="454" t="str">
        <f t="shared" si="95"/>
        <v/>
      </c>
      <c r="AI245" s="454" t="str">
        <f t="shared" si="96"/>
        <v/>
      </c>
      <c r="AK245" s="454" t="str">
        <f t="shared" si="97"/>
        <v/>
      </c>
      <c r="AM245" s="454" t="str">
        <f t="shared" si="98"/>
        <v/>
      </c>
      <c r="AO245" s="454" t="str">
        <f t="shared" si="99"/>
        <v/>
      </c>
      <c r="AQ245" s="454" t="str">
        <f t="shared" si="100"/>
        <v/>
      </c>
      <c r="AS245" s="454"/>
      <c r="AU245" s="454"/>
    </row>
    <row r="246" spans="5:47">
      <c r="E246" s="454" t="str">
        <f t="shared" si="81"/>
        <v/>
      </c>
      <c r="G246" s="454" t="str">
        <f t="shared" si="82"/>
        <v/>
      </c>
      <c r="I246" s="454" t="str">
        <f t="shared" si="83"/>
        <v/>
      </c>
      <c r="K246" s="454" t="str">
        <f t="shared" si="84"/>
        <v/>
      </c>
      <c r="M246" s="454" t="str">
        <f t="shared" si="85"/>
        <v/>
      </c>
      <c r="O246" s="454" t="str">
        <f t="shared" si="86"/>
        <v/>
      </c>
      <c r="Q246" s="454" t="str">
        <f t="shared" si="87"/>
        <v/>
      </c>
      <c r="S246" s="454" t="str">
        <f t="shared" si="88"/>
        <v/>
      </c>
      <c r="U246" s="454" t="str">
        <f t="shared" si="89"/>
        <v/>
      </c>
      <c r="W246" s="454" t="str">
        <f t="shared" si="90"/>
        <v/>
      </c>
      <c r="Y246" s="454" t="str">
        <f t="shared" si="91"/>
        <v/>
      </c>
      <c r="AA246" s="454" t="str">
        <f t="shared" si="92"/>
        <v/>
      </c>
      <c r="AC246" s="454" t="str">
        <f t="shared" si="93"/>
        <v/>
      </c>
      <c r="AE246" s="454" t="str">
        <f t="shared" si="94"/>
        <v/>
      </c>
      <c r="AG246" s="454" t="str">
        <f t="shared" si="95"/>
        <v/>
      </c>
      <c r="AI246" s="454" t="str">
        <f t="shared" si="96"/>
        <v/>
      </c>
      <c r="AK246" s="454" t="str">
        <f t="shared" si="97"/>
        <v/>
      </c>
      <c r="AM246" s="454" t="str">
        <f t="shared" si="98"/>
        <v/>
      </c>
      <c r="AO246" s="454" t="str">
        <f t="shared" si="99"/>
        <v/>
      </c>
      <c r="AQ246" s="454" t="str">
        <f t="shared" si="100"/>
        <v/>
      </c>
      <c r="AS246" s="454"/>
      <c r="AU246" s="454"/>
    </row>
    <row r="247" spans="5:47">
      <c r="E247" s="454" t="str">
        <f t="shared" si="81"/>
        <v/>
      </c>
      <c r="G247" s="454" t="str">
        <f t="shared" si="82"/>
        <v/>
      </c>
      <c r="I247" s="454" t="str">
        <f t="shared" si="83"/>
        <v/>
      </c>
      <c r="K247" s="454" t="str">
        <f t="shared" si="84"/>
        <v/>
      </c>
      <c r="M247" s="454" t="str">
        <f t="shared" si="85"/>
        <v/>
      </c>
      <c r="O247" s="454" t="str">
        <f t="shared" si="86"/>
        <v/>
      </c>
      <c r="Q247" s="454" t="str">
        <f t="shared" si="87"/>
        <v/>
      </c>
      <c r="S247" s="454" t="str">
        <f t="shared" si="88"/>
        <v/>
      </c>
      <c r="U247" s="454" t="str">
        <f t="shared" si="89"/>
        <v/>
      </c>
      <c r="W247" s="454" t="str">
        <f t="shared" si="90"/>
        <v/>
      </c>
      <c r="Y247" s="454" t="str">
        <f t="shared" si="91"/>
        <v/>
      </c>
      <c r="AA247" s="454" t="str">
        <f t="shared" si="92"/>
        <v/>
      </c>
      <c r="AC247" s="454" t="str">
        <f t="shared" si="93"/>
        <v/>
      </c>
      <c r="AE247" s="454" t="str">
        <f t="shared" si="94"/>
        <v/>
      </c>
      <c r="AG247" s="454" t="str">
        <f t="shared" si="95"/>
        <v/>
      </c>
      <c r="AI247" s="454" t="str">
        <f t="shared" si="96"/>
        <v/>
      </c>
      <c r="AK247" s="454" t="str">
        <f t="shared" si="97"/>
        <v/>
      </c>
      <c r="AM247" s="454" t="str">
        <f t="shared" si="98"/>
        <v/>
      </c>
      <c r="AO247" s="454" t="str">
        <f t="shared" si="99"/>
        <v/>
      </c>
      <c r="AQ247" s="454" t="str">
        <f t="shared" si="100"/>
        <v/>
      </c>
      <c r="AS247" s="454"/>
      <c r="AU247" s="454"/>
    </row>
    <row r="248" spans="5:47">
      <c r="E248" s="454" t="str">
        <f t="shared" si="81"/>
        <v/>
      </c>
      <c r="G248" s="454" t="str">
        <f t="shared" si="82"/>
        <v/>
      </c>
      <c r="I248" s="454" t="str">
        <f t="shared" si="83"/>
        <v/>
      </c>
      <c r="K248" s="454" t="str">
        <f t="shared" si="84"/>
        <v/>
      </c>
      <c r="M248" s="454" t="str">
        <f t="shared" si="85"/>
        <v/>
      </c>
      <c r="O248" s="454" t="str">
        <f t="shared" si="86"/>
        <v/>
      </c>
      <c r="Q248" s="454" t="str">
        <f t="shared" si="87"/>
        <v/>
      </c>
      <c r="S248" s="454" t="str">
        <f t="shared" si="88"/>
        <v/>
      </c>
      <c r="U248" s="454" t="str">
        <f t="shared" si="89"/>
        <v/>
      </c>
      <c r="W248" s="454" t="str">
        <f t="shared" si="90"/>
        <v/>
      </c>
      <c r="Y248" s="454" t="str">
        <f t="shared" si="91"/>
        <v/>
      </c>
      <c r="AA248" s="454" t="str">
        <f t="shared" si="92"/>
        <v/>
      </c>
      <c r="AC248" s="454" t="str">
        <f t="shared" si="93"/>
        <v/>
      </c>
      <c r="AE248" s="454" t="str">
        <f t="shared" si="94"/>
        <v/>
      </c>
      <c r="AG248" s="454" t="str">
        <f t="shared" si="95"/>
        <v/>
      </c>
      <c r="AI248" s="454" t="str">
        <f t="shared" si="96"/>
        <v/>
      </c>
      <c r="AK248" s="454" t="str">
        <f t="shared" si="97"/>
        <v/>
      </c>
      <c r="AM248" s="454" t="str">
        <f t="shared" si="98"/>
        <v/>
      </c>
      <c r="AO248" s="454" t="str">
        <f t="shared" si="99"/>
        <v/>
      </c>
      <c r="AQ248" s="454" t="str">
        <f t="shared" si="100"/>
        <v/>
      </c>
      <c r="AS248" s="454"/>
      <c r="AU248" s="454"/>
    </row>
    <row r="249" spans="5:47">
      <c r="E249" s="454" t="str">
        <f t="shared" si="81"/>
        <v/>
      </c>
      <c r="G249" s="454" t="str">
        <f t="shared" si="82"/>
        <v/>
      </c>
      <c r="I249" s="454" t="str">
        <f t="shared" si="83"/>
        <v/>
      </c>
      <c r="K249" s="454" t="str">
        <f t="shared" si="84"/>
        <v/>
      </c>
      <c r="M249" s="454" t="str">
        <f t="shared" si="85"/>
        <v/>
      </c>
      <c r="O249" s="454" t="str">
        <f t="shared" si="86"/>
        <v/>
      </c>
      <c r="Q249" s="454" t="str">
        <f t="shared" si="87"/>
        <v/>
      </c>
      <c r="S249" s="454" t="str">
        <f t="shared" si="88"/>
        <v/>
      </c>
      <c r="U249" s="454" t="str">
        <f t="shared" si="89"/>
        <v/>
      </c>
      <c r="W249" s="454" t="str">
        <f t="shared" si="90"/>
        <v/>
      </c>
      <c r="Y249" s="454" t="str">
        <f t="shared" si="91"/>
        <v/>
      </c>
      <c r="AA249" s="454" t="str">
        <f t="shared" si="92"/>
        <v/>
      </c>
      <c r="AC249" s="454" t="str">
        <f t="shared" si="93"/>
        <v/>
      </c>
      <c r="AE249" s="454" t="str">
        <f t="shared" si="94"/>
        <v/>
      </c>
      <c r="AG249" s="454" t="str">
        <f t="shared" si="95"/>
        <v/>
      </c>
      <c r="AI249" s="454" t="str">
        <f t="shared" si="96"/>
        <v/>
      </c>
      <c r="AK249" s="454" t="str">
        <f t="shared" si="97"/>
        <v/>
      </c>
      <c r="AM249" s="454" t="str">
        <f t="shared" si="98"/>
        <v/>
      </c>
      <c r="AO249" s="454" t="str">
        <f t="shared" si="99"/>
        <v/>
      </c>
      <c r="AQ249" s="454" t="str">
        <f t="shared" si="100"/>
        <v/>
      </c>
      <c r="AS249" s="454"/>
      <c r="AU249" s="454"/>
    </row>
    <row r="250" spans="5:47">
      <c r="E250" s="454" t="str">
        <f t="shared" si="81"/>
        <v/>
      </c>
      <c r="G250" s="454" t="str">
        <f t="shared" si="82"/>
        <v/>
      </c>
      <c r="I250" s="454" t="str">
        <f t="shared" si="83"/>
        <v/>
      </c>
      <c r="K250" s="454" t="str">
        <f t="shared" si="84"/>
        <v/>
      </c>
      <c r="M250" s="454" t="str">
        <f t="shared" si="85"/>
        <v/>
      </c>
      <c r="O250" s="454" t="str">
        <f t="shared" si="86"/>
        <v/>
      </c>
      <c r="Q250" s="454" t="str">
        <f t="shared" si="87"/>
        <v/>
      </c>
      <c r="S250" s="454" t="str">
        <f t="shared" si="88"/>
        <v/>
      </c>
      <c r="U250" s="454" t="str">
        <f t="shared" si="89"/>
        <v/>
      </c>
      <c r="W250" s="454" t="str">
        <f t="shared" si="90"/>
        <v/>
      </c>
      <c r="Y250" s="454" t="str">
        <f t="shared" si="91"/>
        <v/>
      </c>
      <c r="AA250" s="454" t="str">
        <f t="shared" si="92"/>
        <v/>
      </c>
      <c r="AC250" s="454" t="str">
        <f t="shared" si="93"/>
        <v/>
      </c>
      <c r="AE250" s="454" t="str">
        <f t="shared" si="94"/>
        <v/>
      </c>
      <c r="AG250" s="454" t="str">
        <f t="shared" si="95"/>
        <v/>
      </c>
      <c r="AI250" s="454" t="str">
        <f t="shared" si="96"/>
        <v/>
      </c>
      <c r="AK250" s="454" t="str">
        <f t="shared" si="97"/>
        <v/>
      </c>
      <c r="AM250" s="454" t="str">
        <f t="shared" si="98"/>
        <v/>
      </c>
      <c r="AO250" s="454" t="str">
        <f t="shared" si="99"/>
        <v/>
      </c>
      <c r="AQ250" s="454" t="str">
        <f t="shared" si="100"/>
        <v/>
      </c>
      <c r="AS250" s="454"/>
      <c r="AU250" s="454"/>
    </row>
    <row r="251" spans="5:47">
      <c r="E251" s="454" t="str">
        <f t="shared" si="81"/>
        <v/>
      </c>
      <c r="G251" s="454" t="str">
        <f t="shared" si="82"/>
        <v/>
      </c>
      <c r="I251" s="454" t="str">
        <f t="shared" si="83"/>
        <v/>
      </c>
      <c r="K251" s="454" t="str">
        <f t="shared" si="84"/>
        <v/>
      </c>
      <c r="M251" s="454" t="str">
        <f t="shared" si="85"/>
        <v/>
      </c>
      <c r="O251" s="454" t="str">
        <f t="shared" si="86"/>
        <v/>
      </c>
      <c r="Q251" s="454" t="str">
        <f t="shared" si="87"/>
        <v/>
      </c>
      <c r="S251" s="454" t="str">
        <f t="shared" si="88"/>
        <v/>
      </c>
      <c r="U251" s="454" t="str">
        <f t="shared" si="89"/>
        <v/>
      </c>
      <c r="W251" s="454" t="str">
        <f t="shared" si="90"/>
        <v/>
      </c>
      <c r="Y251" s="454" t="str">
        <f t="shared" si="91"/>
        <v/>
      </c>
      <c r="AA251" s="454" t="str">
        <f t="shared" si="92"/>
        <v/>
      </c>
      <c r="AC251" s="454" t="str">
        <f t="shared" si="93"/>
        <v/>
      </c>
      <c r="AE251" s="454" t="str">
        <f t="shared" si="94"/>
        <v/>
      </c>
      <c r="AG251" s="454" t="str">
        <f t="shared" si="95"/>
        <v/>
      </c>
      <c r="AI251" s="454" t="str">
        <f t="shared" si="96"/>
        <v/>
      </c>
      <c r="AK251" s="454" t="str">
        <f t="shared" si="97"/>
        <v/>
      </c>
      <c r="AM251" s="454" t="str">
        <f t="shared" si="98"/>
        <v/>
      </c>
      <c r="AO251" s="454" t="str">
        <f t="shared" si="99"/>
        <v/>
      </c>
      <c r="AQ251" s="454" t="str">
        <f t="shared" si="100"/>
        <v/>
      </c>
      <c r="AS251" s="454"/>
      <c r="AU251" s="454"/>
    </row>
    <row r="252" spans="5:47">
      <c r="E252" s="454" t="str">
        <f t="shared" si="81"/>
        <v/>
      </c>
      <c r="G252" s="454" t="str">
        <f t="shared" si="82"/>
        <v/>
      </c>
      <c r="I252" s="454" t="str">
        <f t="shared" si="83"/>
        <v/>
      </c>
      <c r="K252" s="454" t="str">
        <f t="shared" si="84"/>
        <v/>
      </c>
      <c r="M252" s="454" t="str">
        <f t="shared" si="85"/>
        <v/>
      </c>
      <c r="O252" s="454" t="str">
        <f t="shared" si="86"/>
        <v/>
      </c>
      <c r="Q252" s="454" t="str">
        <f t="shared" si="87"/>
        <v/>
      </c>
      <c r="S252" s="454" t="str">
        <f t="shared" si="88"/>
        <v/>
      </c>
      <c r="U252" s="454" t="str">
        <f t="shared" si="89"/>
        <v/>
      </c>
      <c r="W252" s="454" t="str">
        <f t="shared" si="90"/>
        <v/>
      </c>
      <c r="Y252" s="454" t="str">
        <f t="shared" si="91"/>
        <v/>
      </c>
      <c r="AA252" s="454" t="str">
        <f t="shared" si="92"/>
        <v/>
      </c>
      <c r="AC252" s="454" t="str">
        <f t="shared" si="93"/>
        <v/>
      </c>
      <c r="AE252" s="454" t="str">
        <f t="shared" si="94"/>
        <v/>
      </c>
      <c r="AG252" s="454" t="str">
        <f t="shared" si="95"/>
        <v/>
      </c>
      <c r="AI252" s="454" t="str">
        <f t="shared" si="96"/>
        <v/>
      </c>
      <c r="AK252" s="454" t="str">
        <f t="shared" si="97"/>
        <v/>
      </c>
      <c r="AM252" s="454" t="str">
        <f t="shared" si="98"/>
        <v/>
      </c>
      <c r="AO252" s="454" t="str">
        <f t="shared" si="99"/>
        <v/>
      </c>
      <c r="AQ252" s="454" t="str">
        <f t="shared" si="100"/>
        <v/>
      </c>
      <c r="AS252" s="454"/>
      <c r="AU252" s="454"/>
    </row>
    <row r="253" spans="5:47">
      <c r="E253" s="454" t="str">
        <f t="shared" si="81"/>
        <v/>
      </c>
      <c r="G253" s="454" t="str">
        <f t="shared" si="82"/>
        <v/>
      </c>
      <c r="I253" s="454" t="str">
        <f t="shared" si="83"/>
        <v/>
      </c>
      <c r="K253" s="454" t="str">
        <f t="shared" si="84"/>
        <v/>
      </c>
      <c r="M253" s="454" t="str">
        <f t="shared" si="85"/>
        <v/>
      </c>
      <c r="O253" s="454" t="str">
        <f t="shared" si="86"/>
        <v/>
      </c>
      <c r="Q253" s="454" t="str">
        <f t="shared" si="87"/>
        <v/>
      </c>
      <c r="S253" s="454" t="str">
        <f t="shared" si="88"/>
        <v/>
      </c>
      <c r="U253" s="454" t="str">
        <f t="shared" si="89"/>
        <v/>
      </c>
      <c r="W253" s="454" t="str">
        <f t="shared" si="90"/>
        <v/>
      </c>
      <c r="Y253" s="454" t="str">
        <f t="shared" si="91"/>
        <v/>
      </c>
      <c r="AA253" s="454" t="str">
        <f t="shared" si="92"/>
        <v/>
      </c>
      <c r="AC253" s="454" t="str">
        <f t="shared" si="93"/>
        <v/>
      </c>
      <c r="AE253" s="454" t="str">
        <f t="shared" si="94"/>
        <v/>
      </c>
      <c r="AG253" s="454" t="str">
        <f t="shared" si="95"/>
        <v/>
      </c>
      <c r="AI253" s="454" t="str">
        <f t="shared" si="96"/>
        <v/>
      </c>
      <c r="AK253" s="454" t="str">
        <f t="shared" si="97"/>
        <v/>
      </c>
      <c r="AM253" s="454" t="str">
        <f t="shared" si="98"/>
        <v/>
      </c>
      <c r="AO253" s="454" t="str">
        <f t="shared" si="99"/>
        <v/>
      </c>
      <c r="AQ253" s="454" t="str">
        <f t="shared" si="100"/>
        <v/>
      </c>
      <c r="AS253" s="454"/>
      <c r="AU253" s="454"/>
    </row>
    <row r="254" spans="5:47">
      <c r="E254" s="454" t="str">
        <f t="shared" si="81"/>
        <v/>
      </c>
      <c r="G254" s="454" t="str">
        <f t="shared" si="82"/>
        <v/>
      </c>
      <c r="I254" s="454" t="str">
        <f t="shared" si="83"/>
        <v/>
      </c>
      <c r="K254" s="454" t="str">
        <f t="shared" si="84"/>
        <v/>
      </c>
      <c r="M254" s="454" t="str">
        <f t="shared" si="85"/>
        <v/>
      </c>
      <c r="O254" s="454" t="str">
        <f t="shared" si="86"/>
        <v/>
      </c>
      <c r="Q254" s="454" t="str">
        <f t="shared" si="87"/>
        <v/>
      </c>
      <c r="S254" s="454" t="str">
        <f t="shared" si="88"/>
        <v/>
      </c>
      <c r="U254" s="454" t="str">
        <f t="shared" si="89"/>
        <v/>
      </c>
      <c r="W254" s="454" t="str">
        <f t="shared" si="90"/>
        <v/>
      </c>
      <c r="Y254" s="454" t="str">
        <f t="shared" si="91"/>
        <v/>
      </c>
      <c r="AA254" s="454" t="str">
        <f t="shared" si="92"/>
        <v/>
      </c>
      <c r="AC254" s="454" t="str">
        <f t="shared" si="93"/>
        <v/>
      </c>
      <c r="AE254" s="454" t="str">
        <f t="shared" si="94"/>
        <v/>
      </c>
      <c r="AG254" s="454" t="str">
        <f t="shared" si="95"/>
        <v/>
      </c>
      <c r="AI254" s="454" t="str">
        <f t="shared" si="96"/>
        <v/>
      </c>
      <c r="AK254" s="454" t="str">
        <f t="shared" si="97"/>
        <v/>
      </c>
      <c r="AM254" s="454" t="str">
        <f t="shared" si="98"/>
        <v/>
      </c>
      <c r="AO254" s="454" t="str">
        <f t="shared" si="99"/>
        <v/>
      </c>
      <c r="AQ254" s="454" t="str">
        <f t="shared" si="100"/>
        <v/>
      </c>
      <c r="AS254" s="454"/>
      <c r="AU254" s="454"/>
    </row>
    <row r="255" spans="5:47">
      <c r="E255" s="454" t="str">
        <f t="shared" si="81"/>
        <v/>
      </c>
      <c r="G255" s="454" t="str">
        <f t="shared" si="82"/>
        <v/>
      </c>
      <c r="I255" s="454" t="str">
        <f t="shared" si="83"/>
        <v/>
      </c>
      <c r="K255" s="454" t="str">
        <f t="shared" si="84"/>
        <v/>
      </c>
      <c r="M255" s="454" t="str">
        <f t="shared" si="85"/>
        <v/>
      </c>
      <c r="O255" s="454" t="str">
        <f t="shared" si="86"/>
        <v/>
      </c>
      <c r="Q255" s="454" t="str">
        <f t="shared" si="87"/>
        <v/>
      </c>
      <c r="S255" s="454" t="str">
        <f t="shared" si="88"/>
        <v/>
      </c>
      <c r="U255" s="454" t="str">
        <f t="shared" si="89"/>
        <v/>
      </c>
      <c r="W255" s="454" t="str">
        <f t="shared" si="90"/>
        <v/>
      </c>
      <c r="Y255" s="454" t="str">
        <f t="shared" si="91"/>
        <v/>
      </c>
      <c r="AA255" s="454" t="str">
        <f t="shared" si="92"/>
        <v/>
      </c>
      <c r="AC255" s="454" t="str">
        <f t="shared" si="93"/>
        <v/>
      </c>
      <c r="AE255" s="454" t="str">
        <f t="shared" si="94"/>
        <v/>
      </c>
      <c r="AG255" s="454" t="str">
        <f t="shared" si="95"/>
        <v/>
      </c>
      <c r="AI255" s="454" t="str">
        <f t="shared" si="96"/>
        <v/>
      </c>
      <c r="AK255" s="454" t="str">
        <f t="shared" si="97"/>
        <v/>
      </c>
      <c r="AM255" s="454" t="str">
        <f t="shared" si="98"/>
        <v/>
      </c>
      <c r="AO255" s="454" t="str">
        <f t="shared" si="99"/>
        <v/>
      </c>
      <c r="AQ255" s="454" t="str">
        <f t="shared" si="100"/>
        <v/>
      </c>
      <c r="AS255" s="454"/>
      <c r="AU255" s="454"/>
    </row>
    <row r="256" spans="5:47">
      <c r="E256" s="454" t="str">
        <f t="shared" si="81"/>
        <v/>
      </c>
      <c r="G256" s="454" t="str">
        <f t="shared" si="82"/>
        <v/>
      </c>
      <c r="I256" s="454" t="str">
        <f t="shared" si="83"/>
        <v/>
      </c>
      <c r="K256" s="454" t="str">
        <f t="shared" si="84"/>
        <v/>
      </c>
      <c r="M256" s="454" t="str">
        <f t="shared" si="85"/>
        <v/>
      </c>
      <c r="O256" s="454" t="str">
        <f t="shared" si="86"/>
        <v/>
      </c>
      <c r="Q256" s="454" t="str">
        <f t="shared" si="87"/>
        <v/>
      </c>
      <c r="S256" s="454" t="str">
        <f t="shared" si="88"/>
        <v/>
      </c>
      <c r="U256" s="454" t="str">
        <f t="shared" si="89"/>
        <v/>
      </c>
      <c r="W256" s="454" t="str">
        <f t="shared" si="90"/>
        <v/>
      </c>
      <c r="Y256" s="454" t="str">
        <f t="shared" si="91"/>
        <v/>
      </c>
      <c r="AA256" s="454" t="str">
        <f t="shared" si="92"/>
        <v/>
      </c>
      <c r="AC256" s="454" t="str">
        <f t="shared" si="93"/>
        <v/>
      </c>
      <c r="AE256" s="454" t="str">
        <f t="shared" si="94"/>
        <v/>
      </c>
      <c r="AG256" s="454" t="str">
        <f t="shared" si="95"/>
        <v/>
      </c>
      <c r="AI256" s="454" t="str">
        <f t="shared" si="96"/>
        <v/>
      </c>
      <c r="AK256" s="454" t="str">
        <f t="shared" si="97"/>
        <v/>
      </c>
      <c r="AM256" s="454" t="str">
        <f t="shared" si="98"/>
        <v/>
      </c>
      <c r="AO256" s="454" t="str">
        <f t="shared" si="99"/>
        <v/>
      </c>
      <c r="AQ256" s="454" t="str">
        <f t="shared" si="100"/>
        <v/>
      </c>
      <c r="AS256" s="454"/>
      <c r="AU256" s="454"/>
    </row>
    <row r="257" spans="5:47">
      <c r="E257" s="454" t="str">
        <f t="shared" si="81"/>
        <v/>
      </c>
      <c r="G257" s="454" t="str">
        <f t="shared" si="82"/>
        <v/>
      </c>
      <c r="I257" s="454" t="str">
        <f t="shared" si="83"/>
        <v/>
      </c>
      <c r="K257" s="454" t="str">
        <f t="shared" si="84"/>
        <v/>
      </c>
      <c r="M257" s="454" t="str">
        <f t="shared" si="85"/>
        <v/>
      </c>
      <c r="O257" s="454" t="str">
        <f t="shared" si="86"/>
        <v/>
      </c>
      <c r="Q257" s="454" t="str">
        <f t="shared" si="87"/>
        <v/>
      </c>
      <c r="S257" s="454" t="str">
        <f t="shared" si="88"/>
        <v/>
      </c>
      <c r="U257" s="454" t="str">
        <f t="shared" si="89"/>
        <v/>
      </c>
      <c r="W257" s="454" t="str">
        <f t="shared" si="90"/>
        <v/>
      </c>
      <c r="Y257" s="454" t="str">
        <f t="shared" si="91"/>
        <v/>
      </c>
      <c r="AA257" s="454" t="str">
        <f t="shared" si="92"/>
        <v/>
      </c>
      <c r="AC257" s="454" t="str">
        <f t="shared" si="93"/>
        <v/>
      </c>
      <c r="AE257" s="454" t="str">
        <f t="shared" si="94"/>
        <v/>
      </c>
      <c r="AG257" s="454" t="str">
        <f t="shared" si="95"/>
        <v/>
      </c>
      <c r="AI257" s="454" t="str">
        <f t="shared" si="96"/>
        <v/>
      </c>
      <c r="AK257" s="454" t="str">
        <f t="shared" si="97"/>
        <v/>
      </c>
      <c r="AM257" s="454" t="str">
        <f t="shared" si="98"/>
        <v/>
      </c>
      <c r="AO257" s="454" t="str">
        <f t="shared" si="99"/>
        <v/>
      </c>
      <c r="AQ257" s="454" t="str">
        <f t="shared" si="100"/>
        <v/>
      </c>
      <c r="AS257" s="454"/>
      <c r="AU257" s="454"/>
    </row>
    <row r="258" spans="5:47">
      <c r="E258" s="454" t="str">
        <f t="shared" si="81"/>
        <v/>
      </c>
      <c r="G258" s="454" t="str">
        <f t="shared" si="82"/>
        <v/>
      </c>
      <c r="I258" s="454" t="str">
        <f t="shared" si="83"/>
        <v/>
      </c>
      <c r="K258" s="454" t="str">
        <f t="shared" si="84"/>
        <v/>
      </c>
      <c r="M258" s="454" t="str">
        <f t="shared" si="85"/>
        <v/>
      </c>
      <c r="O258" s="454" t="str">
        <f t="shared" si="86"/>
        <v/>
      </c>
      <c r="Q258" s="454" t="str">
        <f t="shared" si="87"/>
        <v/>
      </c>
      <c r="S258" s="454" t="str">
        <f t="shared" si="88"/>
        <v/>
      </c>
      <c r="U258" s="454" t="str">
        <f t="shared" si="89"/>
        <v/>
      </c>
      <c r="W258" s="454" t="str">
        <f t="shared" si="90"/>
        <v/>
      </c>
      <c r="Y258" s="454" t="str">
        <f t="shared" si="91"/>
        <v/>
      </c>
      <c r="AA258" s="454" t="str">
        <f t="shared" si="92"/>
        <v/>
      </c>
      <c r="AC258" s="454" t="str">
        <f t="shared" si="93"/>
        <v/>
      </c>
      <c r="AE258" s="454" t="str">
        <f t="shared" si="94"/>
        <v/>
      </c>
      <c r="AG258" s="454" t="str">
        <f t="shared" si="95"/>
        <v/>
      </c>
      <c r="AI258" s="454" t="str">
        <f t="shared" si="96"/>
        <v/>
      </c>
      <c r="AK258" s="454" t="str">
        <f t="shared" si="97"/>
        <v/>
      </c>
      <c r="AM258" s="454" t="str">
        <f t="shared" si="98"/>
        <v/>
      </c>
      <c r="AO258" s="454" t="str">
        <f t="shared" si="99"/>
        <v/>
      </c>
      <c r="AQ258" s="454" t="str">
        <f t="shared" si="100"/>
        <v/>
      </c>
      <c r="AS258" s="454"/>
      <c r="AU258" s="454"/>
    </row>
    <row r="259" spans="5:47">
      <c r="E259" s="454" t="str">
        <f t="shared" si="81"/>
        <v/>
      </c>
      <c r="G259" s="454" t="str">
        <f t="shared" si="82"/>
        <v/>
      </c>
      <c r="I259" s="454" t="str">
        <f t="shared" si="83"/>
        <v/>
      </c>
      <c r="K259" s="454" t="str">
        <f t="shared" si="84"/>
        <v/>
      </c>
      <c r="M259" s="454" t="str">
        <f t="shared" si="85"/>
        <v/>
      </c>
      <c r="O259" s="454" t="str">
        <f t="shared" si="86"/>
        <v/>
      </c>
      <c r="Q259" s="454" t="str">
        <f t="shared" si="87"/>
        <v/>
      </c>
      <c r="S259" s="454" t="str">
        <f t="shared" si="88"/>
        <v/>
      </c>
      <c r="U259" s="454" t="str">
        <f t="shared" si="89"/>
        <v/>
      </c>
      <c r="W259" s="454" t="str">
        <f t="shared" si="90"/>
        <v/>
      </c>
      <c r="Y259" s="454" t="str">
        <f t="shared" si="91"/>
        <v/>
      </c>
      <c r="AA259" s="454" t="str">
        <f t="shared" si="92"/>
        <v/>
      </c>
      <c r="AC259" s="454" t="str">
        <f t="shared" si="93"/>
        <v/>
      </c>
      <c r="AE259" s="454" t="str">
        <f t="shared" si="94"/>
        <v/>
      </c>
      <c r="AG259" s="454" t="str">
        <f t="shared" si="95"/>
        <v/>
      </c>
      <c r="AI259" s="454" t="str">
        <f t="shared" si="96"/>
        <v/>
      </c>
      <c r="AK259" s="454" t="str">
        <f t="shared" si="97"/>
        <v/>
      </c>
      <c r="AM259" s="454" t="str">
        <f t="shared" si="98"/>
        <v/>
      </c>
      <c r="AO259" s="454" t="str">
        <f t="shared" si="99"/>
        <v/>
      </c>
      <c r="AQ259" s="454" t="str">
        <f t="shared" si="100"/>
        <v/>
      </c>
      <c r="AS259" s="454"/>
      <c r="AU259" s="454"/>
    </row>
    <row r="260" spans="5:47">
      <c r="E260" s="454" t="str">
        <f t="shared" si="81"/>
        <v/>
      </c>
      <c r="G260" s="454" t="str">
        <f t="shared" si="82"/>
        <v/>
      </c>
      <c r="I260" s="454" t="str">
        <f t="shared" si="83"/>
        <v/>
      </c>
      <c r="K260" s="454" t="str">
        <f t="shared" si="84"/>
        <v/>
      </c>
      <c r="M260" s="454" t="str">
        <f t="shared" si="85"/>
        <v/>
      </c>
      <c r="O260" s="454" t="str">
        <f t="shared" si="86"/>
        <v/>
      </c>
      <c r="Q260" s="454" t="str">
        <f t="shared" si="87"/>
        <v/>
      </c>
      <c r="S260" s="454" t="str">
        <f t="shared" si="88"/>
        <v/>
      </c>
      <c r="U260" s="454" t="str">
        <f t="shared" si="89"/>
        <v/>
      </c>
      <c r="W260" s="454" t="str">
        <f t="shared" si="90"/>
        <v/>
      </c>
      <c r="Y260" s="454" t="str">
        <f t="shared" si="91"/>
        <v/>
      </c>
      <c r="AA260" s="454" t="str">
        <f t="shared" si="92"/>
        <v/>
      </c>
      <c r="AC260" s="454" t="str">
        <f t="shared" si="93"/>
        <v/>
      </c>
      <c r="AE260" s="454" t="str">
        <f t="shared" si="94"/>
        <v/>
      </c>
      <c r="AG260" s="454" t="str">
        <f t="shared" si="95"/>
        <v/>
      </c>
      <c r="AI260" s="454" t="str">
        <f t="shared" si="96"/>
        <v/>
      </c>
      <c r="AK260" s="454" t="str">
        <f t="shared" si="97"/>
        <v/>
      </c>
      <c r="AM260" s="454" t="str">
        <f t="shared" si="98"/>
        <v/>
      </c>
      <c r="AO260" s="454" t="str">
        <f t="shared" si="99"/>
        <v/>
      </c>
      <c r="AQ260" s="454" t="str">
        <f t="shared" si="100"/>
        <v/>
      </c>
      <c r="AS260" s="454"/>
      <c r="AU260" s="454"/>
    </row>
    <row r="261" spans="5:47">
      <c r="E261" s="454" t="str">
        <f t="shared" si="81"/>
        <v/>
      </c>
      <c r="G261" s="454" t="str">
        <f t="shared" si="82"/>
        <v/>
      </c>
      <c r="I261" s="454" t="str">
        <f t="shared" si="83"/>
        <v/>
      </c>
      <c r="K261" s="454" t="str">
        <f t="shared" si="84"/>
        <v/>
      </c>
      <c r="M261" s="454" t="str">
        <f t="shared" si="85"/>
        <v/>
      </c>
      <c r="O261" s="454" t="str">
        <f t="shared" si="86"/>
        <v/>
      </c>
      <c r="Q261" s="454" t="str">
        <f t="shared" si="87"/>
        <v/>
      </c>
      <c r="S261" s="454" t="str">
        <f t="shared" si="88"/>
        <v/>
      </c>
      <c r="U261" s="454" t="str">
        <f t="shared" si="89"/>
        <v/>
      </c>
      <c r="W261" s="454" t="str">
        <f t="shared" si="90"/>
        <v/>
      </c>
      <c r="Y261" s="454" t="str">
        <f t="shared" si="91"/>
        <v/>
      </c>
      <c r="AA261" s="454" t="str">
        <f t="shared" si="92"/>
        <v/>
      </c>
      <c r="AC261" s="454" t="str">
        <f t="shared" si="93"/>
        <v/>
      </c>
      <c r="AE261" s="454" t="str">
        <f t="shared" si="94"/>
        <v/>
      </c>
      <c r="AG261" s="454" t="str">
        <f t="shared" si="95"/>
        <v/>
      </c>
      <c r="AI261" s="454" t="str">
        <f t="shared" si="96"/>
        <v/>
      </c>
      <c r="AK261" s="454" t="str">
        <f t="shared" si="97"/>
        <v/>
      </c>
      <c r="AM261" s="454" t="str">
        <f t="shared" si="98"/>
        <v/>
      </c>
      <c r="AO261" s="454" t="str">
        <f t="shared" si="99"/>
        <v/>
      </c>
      <c r="AQ261" s="454" t="str">
        <f t="shared" si="100"/>
        <v/>
      </c>
      <c r="AS261" s="454"/>
      <c r="AU261" s="454"/>
    </row>
    <row r="262" spans="5:47">
      <c r="E262" s="454" t="str">
        <f t="shared" si="81"/>
        <v/>
      </c>
      <c r="G262" s="454" t="str">
        <f t="shared" si="82"/>
        <v/>
      </c>
      <c r="I262" s="454" t="str">
        <f t="shared" si="83"/>
        <v/>
      </c>
      <c r="K262" s="454" t="str">
        <f t="shared" si="84"/>
        <v/>
      </c>
      <c r="M262" s="454" t="str">
        <f t="shared" si="85"/>
        <v/>
      </c>
      <c r="O262" s="454" t="str">
        <f t="shared" si="86"/>
        <v/>
      </c>
      <c r="Q262" s="454" t="str">
        <f t="shared" si="87"/>
        <v/>
      </c>
      <c r="S262" s="454" t="str">
        <f t="shared" si="88"/>
        <v/>
      </c>
      <c r="U262" s="454" t="str">
        <f t="shared" si="89"/>
        <v/>
      </c>
      <c r="W262" s="454" t="str">
        <f t="shared" si="90"/>
        <v/>
      </c>
      <c r="Y262" s="454" t="str">
        <f t="shared" si="91"/>
        <v/>
      </c>
      <c r="AA262" s="454" t="str">
        <f t="shared" si="92"/>
        <v/>
      </c>
      <c r="AC262" s="454" t="str">
        <f t="shared" si="93"/>
        <v/>
      </c>
      <c r="AE262" s="454" t="str">
        <f t="shared" si="94"/>
        <v/>
      </c>
      <c r="AG262" s="454" t="str">
        <f t="shared" si="95"/>
        <v/>
      </c>
      <c r="AI262" s="454" t="str">
        <f t="shared" si="96"/>
        <v/>
      </c>
      <c r="AK262" s="454" t="str">
        <f t="shared" si="97"/>
        <v/>
      </c>
      <c r="AM262" s="454" t="str">
        <f t="shared" si="98"/>
        <v/>
      </c>
      <c r="AO262" s="454" t="str">
        <f t="shared" si="99"/>
        <v/>
      </c>
      <c r="AQ262" s="454" t="str">
        <f t="shared" si="100"/>
        <v/>
      </c>
      <c r="AS262" s="454"/>
      <c r="AU262" s="454"/>
    </row>
    <row r="263" spans="5:47">
      <c r="E263" s="454" t="str">
        <f t="shared" si="81"/>
        <v/>
      </c>
      <c r="G263" s="454" t="str">
        <f t="shared" si="82"/>
        <v/>
      </c>
      <c r="I263" s="454" t="str">
        <f t="shared" si="83"/>
        <v/>
      </c>
      <c r="K263" s="454" t="str">
        <f t="shared" si="84"/>
        <v/>
      </c>
      <c r="M263" s="454" t="str">
        <f t="shared" si="85"/>
        <v/>
      </c>
      <c r="O263" s="454" t="str">
        <f t="shared" si="86"/>
        <v/>
      </c>
      <c r="Q263" s="454" t="str">
        <f t="shared" si="87"/>
        <v/>
      </c>
      <c r="S263" s="454" t="str">
        <f t="shared" si="88"/>
        <v/>
      </c>
      <c r="U263" s="454" t="str">
        <f t="shared" si="89"/>
        <v/>
      </c>
      <c r="W263" s="454" t="str">
        <f t="shared" si="90"/>
        <v/>
      </c>
      <c r="Y263" s="454" t="str">
        <f t="shared" si="91"/>
        <v/>
      </c>
      <c r="AA263" s="454" t="str">
        <f t="shared" si="92"/>
        <v/>
      </c>
      <c r="AC263" s="454" t="str">
        <f t="shared" si="93"/>
        <v/>
      </c>
      <c r="AE263" s="454" t="str">
        <f t="shared" si="94"/>
        <v/>
      </c>
      <c r="AG263" s="454" t="str">
        <f t="shared" si="95"/>
        <v/>
      </c>
      <c r="AI263" s="454" t="str">
        <f t="shared" si="96"/>
        <v/>
      </c>
      <c r="AK263" s="454" t="str">
        <f t="shared" si="97"/>
        <v/>
      </c>
      <c r="AM263" s="454" t="str">
        <f t="shared" si="98"/>
        <v/>
      </c>
      <c r="AO263" s="454" t="str">
        <f t="shared" si="99"/>
        <v/>
      </c>
      <c r="AQ263" s="454" t="str">
        <f t="shared" si="100"/>
        <v/>
      </c>
      <c r="AS263" s="454"/>
      <c r="AU263" s="454"/>
    </row>
    <row r="264" spans="5:47">
      <c r="E264" s="454" t="str">
        <f t="shared" si="81"/>
        <v/>
      </c>
      <c r="G264" s="454" t="str">
        <f t="shared" si="82"/>
        <v/>
      </c>
      <c r="I264" s="454" t="str">
        <f t="shared" si="83"/>
        <v/>
      </c>
      <c r="K264" s="454" t="str">
        <f t="shared" si="84"/>
        <v/>
      </c>
      <c r="M264" s="454" t="str">
        <f t="shared" si="85"/>
        <v/>
      </c>
      <c r="O264" s="454" t="str">
        <f t="shared" si="86"/>
        <v/>
      </c>
      <c r="Q264" s="454" t="str">
        <f t="shared" si="87"/>
        <v/>
      </c>
      <c r="S264" s="454" t="str">
        <f t="shared" si="88"/>
        <v/>
      </c>
      <c r="U264" s="454" t="str">
        <f t="shared" si="89"/>
        <v/>
      </c>
      <c r="W264" s="454" t="str">
        <f t="shared" si="90"/>
        <v/>
      </c>
      <c r="Y264" s="454" t="str">
        <f t="shared" si="91"/>
        <v/>
      </c>
      <c r="AA264" s="454" t="str">
        <f t="shared" si="92"/>
        <v/>
      </c>
      <c r="AC264" s="454" t="str">
        <f t="shared" si="93"/>
        <v/>
      </c>
      <c r="AE264" s="454" t="str">
        <f t="shared" si="94"/>
        <v/>
      </c>
      <c r="AG264" s="454" t="str">
        <f t="shared" si="95"/>
        <v/>
      </c>
      <c r="AI264" s="454" t="str">
        <f t="shared" si="96"/>
        <v/>
      </c>
      <c r="AK264" s="454" t="str">
        <f t="shared" si="97"/>
        <v/>
      </c>
      <c r="AM264" s="454" t="str">
        <f t="shared" si="98"/>
        <v/>
      </c>
      <c r="AO264" s="454" t="str">
        <f t="shared" si="99"/>
        <v/>
      </c>
      <c r="AQ264" s="454" t="str">
        <f t="shared" si="100"/>
        <v/>
      </c>
      <c r="AS264" s="454"/>
      <c r="AU264" s="454"/>
    </row>
    <row r="265" spans="5:47">
      <c r="E265" s="454" t="str">
        <f t="shared" si="81"/>
        <v/>
      </c>
      <c r="G265" s="454" t="str">
        <f t="shared" si="82"/>
        <v/>
      </c>
      <c r="I265" s="454" t="str">
        <f t="shared" si="83"/>
        <v/>
      </c>
      <c r="K265" s="454" t="str">
        <f t="shared" si="84"/>
        <v/>
      </c>
      <c r="M265" s="454" t="str">
        <f t="shared" si="85"/>
        <v/>
      </c>
      <c r="O265" s="454" t="str">
        <f t="shared" si="86"/>
        <v/>
      </c>
      <c r="Q265" s="454" t="str">
        <f t="shared" si="87"/>
        <v/>
      </c>
      <c r="S265" s="454" t="str">
        <f t="shared" si="88"/>
        <v/>
      </c>
      <c r="U265" s="454" t="str">
        <f t="shared" si="89"/>
        <v/>
      </c>
      <c r="W265" s="454" t="str">
        <f t="shared" si="90"/>
        <v/>
      </c>
      <c r="Y265" s="454" t="str">
        <f t="shared" si="91"/>
        <v/>
      </c>
      <c r="AA265" s="454" t="str">
        <f t="shared" si="92"/>
        <v/>
      </c>
      <c r="AC265" s="454" t="str">
        <f t="shared" si="93"/>
        <v/>
      </c>
      <c r="AE265" s="454" t="str">
        <f t="shared" si="94"/>
        <v/>
      </c>
      <c r="AG265" s="454" t="str">
        <f t="shared" si="95"/>
        <v/>
      </c>
      <c r="AI265" s="454" t="str">
        <f t="shared" si="96"/>
        <v/>
      </c>
      <c r="AK265" s="454" t="str">
        <f t="shared" si="97"/>
        <v/>
      </c>
      <c r="AM265" s="454" t="str">
        <f t="shared" si="98"/>
        <v/>
      </c>
      <c r="AO265" s="454" t="str">
        <f t="shared" si="99"/>
        <v/>
      </c>
      <c r="AQ265" s="454" t="str">
        <f t="shared" si="100"/>
        <v/>
      </c>
      <c r="AS265" s="454"/>
      <c r="AU265" s="454"/>
    </row>
    <row r="266" spans="5:47">
      <c r="E266" s="454" t="str">
        <f t="shared" si="81"/>
        <v/>
      </c>
      <c r="G266" s="454" t="str">
        <f t="shared" si="82"/>
        <v/>
      </c>
      <c r="I266" s="454" t="str">
        <f t="shared" si="83"/>
        <v/>
      </c>
      <c r="K266" s="454" t="str">
        <f t="shared" si="84"/>
        <v/>
      </c>
      <c r="M266" s="454" t="str">
        <f t="shared" si="85"/>
        <v/>
      </c>
      <c r="O266" s="454" t="str">
        <f t="shared" si="86"/>
        <v/>
      </c>
      <c r="Q266" s="454" t="str">
        <f t="shared" si="87"/>
        <v/>
      </c>
      <c r="S266" s="454" t="str">
        <f t="shared" si="88"/>
        <v/>
      </c>
      <c r="U266" s="454" t="str">
        <f t="shared" si="89"/>
        <v/>
      </c>
      <c r="W266" s="454" t="str">
        <f t="shared" si="90"/>
        <v/>
      </c>
      <c r="Y266" s="454" t="str">
        <f t="shared" si="91"/>
        <v/>
      </c>
      <c r="AA266" s="454" t="str">
        <f t="shared" si="92"/>
        <v/>
      </c>
      <c r="AC266" s="454" t="str">
        <f t="shared" si="93"/>
        <v/>
      </c>
      <c r="AE266" s="454" t="str">
        <f t="shared" si="94"/>
        <v/>
      </c>
      <c r="AG266" s="454" t="str">
        <f t="shared" si="95"/>
        <v/>
      </c>
      <c r="AI266" s="454" t="str">
        <f t="shared" si="96"/>
        <v/>
      </c>
      <c r="AK266" s="454" t="str">
        <f t="shared" si="97"/>
        <v/>
      </c>
      <c r="AM266" s="454" t="str">
        <f t="shared" si="98"/>
        <v/>
      </c>
      <c r="AO266" s="454" t="str">
        <f t="shared" si="99"/>
        <v/>
      </c>
      <c r="AQ266" s="454" t="str">
        <f t="shared" si="100"/>
        <v/>
      </c>
      <c r="AS266" s="454"/>
      <c r="AU266" s="454"/>
    </row>
    <row r="267" spans="5:47">
      <c r="E267" s="454" t="str">
        <f t="shared" si="81"/>
        <v/>
      </c>
      <c r="G267" s="454" t="str">
        <f t="shared" si="82"/>
        <v/>
      </c>
      <c r="I267" s="454" t="str">
        <f t="shared" si="83"/>
        <v/>
      </c>
      <c r="K267" s="454" t="str">
        <f t="shared" si="84"/>
        <v/>
      </c>
      <c r="M267" s="454" t="str">
        <f t="shared" si="85"/>
        <v/>
      </c>
      <c r="O267" s="454" t="str">
        <f t="shared" si="86"/>
        <v/>
      </c>
      <c r="Q267" s="454" t="str">
        <f t="shared" si="87"/>
        <v/>
      </c>
      <c r="S267" s="454" t="str">
        <f t="shared" si="88"/>
        <v/>
      </c>
      <c r="U267" s="454" t="str">
        <f t="shared" si="89"/>
        <v/>
      </c>
      <c r="W267" s="454" t="str">
        <f t="shared" si="90"/>
        <v/>
      </c>
      <c r="Y267" s="454" t="str">
        <f t="shared" si="91"/>
        <v/>
      </c>
      <c r="AA267" s="454" t="str">
        <f t="shared" si="92"/>
        <v/>
      </c>
      <c r="AC267" s="454" t="str">
        <f t="shared" si="93"/>
        <v/>
      </c>
      <c r="AE267" s="454" t="str">
        <f t="shared" si="94"/>
        <v/>
      </c>
      <c r="AG267" s="454" t="str">
        <f t="shared" si="95"/>
        <v/>
      </c>
      <c r="AI267" s="454" t="str">
        <f t="shared" si="96"/>
        <v/>
      </c>
      <c r="AK267" s="454" t="str">
        <f t="shared" si="97"/>
        <v/>
      </c>
      <c r="AM267" s="454" t="str">
        <f t="shared" si="98"/>
        <v/>
      </c>
      <c r="AO267" s="454" t="str">
        <f t="shared" si="99"/>
        <v/>
      </c>
      <c r="AQ267" s="454" t="str">
        <f t="shared" si="100"/>
        <v/>
      </c>
      <c r="AS267" s="454"/>
      <c r="AU267" s="454"/>
    </row>
    <row r="268" spans="5:47">
      <c r="E268" s="454" t="str">
        <f t="shared" ref="E268:E300" si="101">IF(OR($B268=0,D268=0),"",D268/$B268)</f>
        <v/>
      </c>
      <c r="G268" s="454" t="str">
        <f t="shared" si="82"/>
        <v/>
      </c>
      <c r="I268" s="454" t="str">
        <f t="shared" si="83"/>
        <v/>
      </c>
      <c r="K268" s="454" t="str">
        <f t="shared" si="84"/>
        <v/>
      </c>
      <c r="M268" s="454" t="str">
        <f t="shared" si="85"/>
        <v/>
      </c>
      <c r="O268" s="454" t="str">
        <f t="shared" si="86"/>
        <v/>
      </c>
      <c r="Q268" s="454" t="str">
        <f t="shared" si="87"/>
        <v/>
      </c>
      <c r="S268" s="454" t="str">
        <f t="shared" si="88"/>
        <v/>
      </c>
      <c r="U268" s="454" t="str">
        <f t="shared" si="89"/>
        <v/>
      </c>
      <c r="W268" s="454" t="str">
        <f t="shared" si="90"/>
        <v/>
      </c>
      <c r="Y268" s="454" t="str">
        <f t="shared" si="91"/>
        <v/>
      </c>
      <c r="AA268" s="454" t="str">
        <f t="shared" si="92"/>
        <v/>
      </c>
      <c r="AC268" s="454" t="str">
        <f t="shared" si="93"/>
        <v/>
      </c>
      <c r="AE268" s="454" t="str">
        <f t="shared" si="94"/>
        <v/>
      </c>
      <c r="AG268" s="454" t="str">
        <f t="shared" si="95"/>
        <v/>
      </c>
      <c r="AI268" s="454" t="str">
        <f t="shared" si="96"/>
        <v/>
      </c>
      <c r="AK268" s="454" t="str">
        <f t="shared" si="97"/>
        <v/>
      </c>
      <c r="AM268" s="454" t="str">
        <f t="shared" si="98"/>
        <v/>
      </c>
      <c r="AO268" s="454" t="str">
        <f t="shared" si="99"/>
        <v/>
      </c>
      <c r="AQ268" s="454" t="str">
        <f t="shared" si="100"/>
        <v/>
      </c>
      <c r="AS268" s="454"/>
      <c r="AU268" s="454"/>
    </row>
    <row r="269" spans="5:47">
      <c r="E269" s="454" t="str">
        <f t="shared" si="101"/>
        <v/>
      </c>
      <c r="G269" s="454" t="str">
        <f t="shared" si="82"/>
        <v/>
      </c>
      <c r="I269" s="454" t="str">
        <f t="shared" si="83"/>
        <v/>
      </c>
      <c r="K269" s="454" t="str">
        <f t="shared" si="84"/>
        <v/>
      </c>
      <c r="M269" s="454" t="str">
        <f t="shared" si="85"/>
        <v/>
      </c>
      <c r="O269" s="454" t="str">
        <f t="shared" si="86"/>
        <v/>
      </c>
      <c r="Q269" s="454" t="str">
        <f t="shared" si="87"/>
        <v/>
      </c>
      <c r="S269" s="454" t="str">
        <f t="shared" si="88"/>
        <v/>
      </c>
      <c r="U269" s="454" t="str">
        <f t="shared" si="89"/>
        <v/>
      </c>
      <c r="W269" s="454" t="str">
        <f t="shared" si="90"/>
        <v/>
      </c>
      <c r="Y269" s="454" t="str">
        <f t="shared" si="91"/>
        <v/>
      </c>
      <c r="AA269" s="454" t="str">
        <f t="shared" si="92"/>
        <v/>
      </c>
      <c r="AC269" s="454" t="str">
        <f t="shared" si="93"/>
        <v/>
      </c>
      <c r="AE269" s="454" t="str">
        <f t="shared" si="94"/>
        <v/>
      </c>
      <c r="AG269" s="454" t="str">
        <f t="shared" si="95"/>
        <v/>
      </c>
      <c r="AI269" s="454" t="str">
        <f t="shared" si="96"/>
        <v/>
      </c>
      <c r="AK269" s="454" t="str">
        <f t="shared" si="97"/>
        <v/>
      </c>
      <c r="AM269" s="454" t="str">
        <f t="shared" si="98"/>
        <v/>
      </c>
      <c r="AO269" s="454" t="str">
        <f t="shared" si="99"/>
        <v/>
      </c>
      <c r="AQ269" s="454" t="str">
        <f t="shared" si="100"/>
        <v/>
      </c>
      <c r="AS269" s="454"/>
      <c r="AU269" s="454"/>
    </row>
    <row r="270" spans="5:47">
      <c r="E270" s="454" t="str">
        <f t="shared" si="101"/>
        <v/>
      </c>
      <c r="G270" s="454" t="str">
        <f t="shared" si="82"/>
        <v/>
      </c>
      <c r="I270" s="454" t="str">
        <f t="shared" si="83"/>
        <v/>
      </c>
      <c r="K270" s="454" t="str">
        <f t="shared" si="84"/>
        <v/>
      </c>
      <c r="M270" s="454" t="str">
        <f t="shared" si="85"/>
        <v/>
      </c>
      <c r="O270" s="454" t="str">
        <f t="shared" si="86"/>
        <v/>
      </c>
      <c r="Q270" s="454" t="str">
        <f t="shared" si="87"/>
        <v/>
      </c>
      <c r="S270" s="454" t="str">
        <f t="shared" si="88"/>
        <v/>
      </c>
      <c r="U270" s="454" t="str">
        <f t="shared" si="89"/>
        <v/>
      </c>
      <c r="W270" s="454" t="str">
        <f t="shared" si="90"/>
        <v/>
      </c>
      <c r="Y270" s="454" t="str">
        <f t="shared" si="91"/>
        <v/>
      </c>
      <c r="AA270" s="454" t="str">
        <f t="shared" si="92"/>
        <v/>
      </c>
      <c r="AC270" s="454" t="str">
        <f t="shared" si="93"/>
        <v/>
      </c>
      <c r="AE270" s="454" t="str">
        <f t="shared" si="94"/>
        <v/>
      </c>
      <c r="AG270" s="454" t="str">
        <f t="shared" si="95"/>
        <v/>
      </c>
      <c r="AI270" s="454" t="str">
        <f t="shared" si="96"/>
        <v/>
      </c>
      <c r="AK270" s="454" t="str">
        <f t="shared" si="97"/>
        <v/>
      </c>
      <c r="AM270" s="454" t="str">
        <f t="shared" si="98"/>
        <v/>
      </c>
      <c r="AO270" s="454" t="str">
        <f t="shared" si="99"/>
        <v/>
      </c>
      <c r="AQ270" s="454" t="str">
        <f t="shared" si="100"/>
        <v/>
      </c>
      <c r="AS270" s="454"/>
      <c r="AU270" s="454"/>
    </row>
    <row r="271" spans="5:47">
      <c r="E271" s="454" t="str">
        <f t="shared" si="101"/>
        <v/>
      </c>
      <c r="G271" s="454" t="str">
        <f t="shared" si="82"/>
        <v/>
      </c>
      <c r="I271" s="454" t="str">
        <f t="shared" si="83"/>
        <v/>
      </c>
      <c r="K271" s="454" t="str">
        <f t="shared" si="84"/>
        <v/>
      </c>
      <c r="M271" s="454" t="str">
        <f t="shared" si="85"/>
        <v/>
      </c>
      <c r="O271" s="454" t="str">
        <f t="shared" si="86"/>
        <v/>
      </c>
      <c r="Q271" s="454" t="str">
        <f t="shared" si="87"/>
        <v/>
      </c>
      <c r="S271" s="454" t="str">
        <f t="shared" si="88"/>
        <v/>
      </c>
      <c r="U271" s="454" t="str">
        <f t="shared" si="89"/>
        <v/>
      </c>
      <c r="W271" s="454" t="str">
        <f t="shared" si="90"/>
        <v/>
      </c>
      <c r="Y271" s="454" t="str">
        <f t="shared" si="91"/>
        <v/>
      </c>
      <c r="AA271" s="454" t="str">
        <f t="shared" si="92"/>
        <v/>
      </c>
      <c r="AC271" s="454" t="str">
        <f t="shared" si="93"/>
        <v/>
      </c>
      <c r="AE271" s="454" t="str">
        <f t="shared" si="94"/>
        <v/>
      </c>
      <c r="AG271" s="454" t="str">
        <f t="shared" si="95"/>
        <v/>
      </c>
      <c r="AI271" s="454" t="str">
        <f t="shared" si="96"/>
        <v/>
      </c>
      <c r="AK271" s="454" t="str">
        <f t="shared" si="97"/>
        <v/>
      </c>
      <c r="AM271" s="454" t="str">
        <f t="shared" si="98"/>
        <v/>
      </c>
      <c r="AO271" s="454" t="str">
        <f t="shared" si="99"/>
        <v/>
      </c>
      <c r="AQ271" s="454" t="str">
        <f t="shared" si="100"/>
        <v/>
      </c>
      <c r="AS271" s="454"/>
      <c r="AU271" s="454"/>
    </row>
    <row r="272" spans="5:47">
      <c r="E272" s="454" t="str">
        <f t="shared" si="101"/>
        <v/>
      </c>
      <c r="G272" s="454" t="str">
        <f t="shared" si="82"/>
        <v/>
      </c>
      <c r="I272" s="454" t="str">
        <f t="shared" si="83"/>
        <v/>
      </c>
      <c r="K272" s="454" t="str">
        <f t="shared" si="84"/>
        <v/>
      </c>
      <c r="M272" s="454" t="str">
        <f t="shared" si="85"/>
        <v/>
      </c>
      <c r="O272" s="454" t="str">
        <f t="shared" si="86"/>
        <v/>
      </c>
      <c r="Q272" s="454" t="str">
        <f t="shared" si="87"/>
        <v/>
      </c>
      <c r="S272" s="454" t="str">
        <f t="shared" si="88"/>
        <v/>
      </c>
      <c r="U272" s="454" t="str">
        <f t="shared" si="89"/>
        <v/>
      </c>
      <c r="W272" s="454" t="str">
        <f t="shared" si="90"/>
        <v/>
      </c>
      <c r="Y272" s="454" t="str">
        <f t="shared" si="91"/>
        <v/>
      </c>
      <c r="AA272" s="454" t="str">
        <f t="shared" si="92"/>
        <v/>
      </c>
      <c r="AC272" s="454" t="str">
        <f t="shared" si="93"/>
        <v/>
      </c>
      <c r="AE272" s="454" t="str">
        <f t="shared" si="94"/>
        <v/>
      </c>
      <c r="AG272" s="454" t="str">
        <f t="shared" si="95"/>
        <v/>
      </c>
      <c r="AI272" s="454" t="str">
        <f t="shared" si="96"/>
        <v/>
      </c>
      <c r="AK272" s="454" t="str">
        <f t="shared" si="97"/>
        <v/>
      </c>
      <c r="AM272" s="454" t="str">
        <f t="shared" si="98"/>
        <v/>
      </c>
      <c r="AO272" s="454" t="str">
        <f t="shared" si="99"/>
        <v/>
      </c>
      <c r="AQ272" s="454" t="str">
        <f t="shared" si="100"/>
        <v/>
      </c>
      <c r="AS272" s="454"/>
      <c r="AU272" s="454"/>
    </row>
    <row r="273" spans="5:47">
      <c r="E273" s="454" t="str">
        <f t="shared" si="101"/>
        <v/>
      </c>
      <c r="G273" s="454" t="str">
        <f t="shared" si="82"/>
        <v/>
      </c>
      <c r="I273" s="454" t="str">
        <f t="shared" si="83"/>
        <v/>
      </c>
      <c r="K273" s="454" t="str">
        <f t="shared" si="84"/>
        <v/>
      </c>
      <c r="M273" s="454" t="str">
        <f t="shared" si="85"/>
        <v/>
      </c>
      <c r="O273" s="454" t="str">
        <f t="shared" si="86"/>
        <v/>
      </c>
      <c r="Q273" s="454" t="str">
        <f t="shared" si="87"/>
        <v/>
      </c>
      <c r="S273" s="454" t="str">
        <f t="shared" si="88"/>
        <v/>
      </c>
      <c r="U273" s="454" t="str">
        <f t="shared" si="89"/>
        <v/>
      </c>
      <c r="W273" s="454" t="str">
        <f t="shared" si="90"/>
        <v/>
      </c>
      <c r="Y273" s="454" t="str">
        <f t="shared" si="91"/>
        <v/>
      </c>
      <c r="AA273" s="454" t="str">
        <f t="shared" si="92"/>
        <v/>
      </c>
      <c r="AC273" s="454" t="str">
        <f t="shared" si="93"/>
        <v/>
      </c>
      <c r="AE273" s="454" t="str">
        <f t="shared" si="94"/>
        <v/>
      </c>
      <c r="AG273" s="454" t="str">
        <f t="shared" si="95"/>
        <v/>
      </c>
      <c r="AI273" s="454" t="str">
        <f t="shared" si="96"/>
        <v/>
      </c>
      <c r="AK273" s="454" t="str">
        <f t="shared" si="97"/>
        <v/>
      </c>
      <c r="AM273" s="454" t="str">
        <f t="shared" si="98"/>
        <v/>
      </c>
      <c r="AO273" s="454" t="str">
        <f t="shared" si="99"/>
        <v/>
      </c>
      <c r="AQ273" s="454" t="str">
        <f t="shared" si="100"/>
        <v/>
      </c>
      <c r="AS273" s="454"/>
      <c r="AU273" s="454"/>
    </row>
    <row r="274" spans="5:47">
      <c r="E274" s="454" t="str">
        <f t="shared" si="101"/>
        <v/>
      </c>
      <c r="G274" s="454" t="str">
        <f t="shared" si="82"/>
        <v/>
      </c>
      <c r="I274" s="454" t="str">
        <f t="shared" si="83"/>
        <v/>
      </c>
      <c r="K274" s="454" t="str">
        <f t="shared" si="84"/>
        <v/>
      </c>
      <c r="M274" s="454" t="str">
        <f t="shared" si="85"/>
        <v/>
      </c>
      <c r="O274" s="454" t="str">
        <f t="shared" si="86"/>
        <v/>
      </c>
      <c r="Q274" s="454" t="str">
        <f t="shared" si="87"/>
        <v/>
      </c>
      <c r="S274" s="454" t="str">
        <f t="shared" si="88"/>
        <v/>
      </c>
      <c r="U274" s="454" t="str">
        <f t="shared" si="89"/>
        <v/>
      </c>
      <c r="W274" s="454" t="str">
        <f t="shared" si="90"/>
        <v/>
      </c>
      <c r="Y274" s="454" t="str">
        <f t="shared" si="91"/>
        <v/>
      </c>
      <c r="AA274" s="454" t="str">
        <f t="shared" si="92"/>
        <v/>
      </c>
      <c r="AC274" s="454" t="str">
        <f t="shared" si="93"/>
        <v/>
      </c>
      <c r="AE274" s="454" t="str">
        <f t="shared" si="94"/>
        <v/>
      </c>
      <c r="AG274" s="454" t="str">
        <f t="shared" si="95"/>
        <v/>
      </c>
      <c r="AI274" s="454" t="str">
        <f t="shared" si="96"/>
        <v/>
      </c>
      <c r="AK274" s="454" t="str">
        <f t="shared" si="97"/>
        <v/>
      </c>
      <c r="AM274" s="454" t="str">
        <f t="shared" si="98"/>
        <v/>
      </c>
      <c r="AO274" s="454" t="str">
        <f t="shared" si="99"/>
        <v/>
      </c>
      <c r="AQ274" s="454" t="str">
        <f t="shared" si="100"/>
        <v/>
      </c>
      <c r="AS274" s="454"/>
      <c r="AU274" s="454"/>
    </row>
    <row r="275" spans="5:47">
      <c r="E275" s="454" t="str">
        <f t="shared" si="101"/>
        <v/>
      </c>
      <c r="G275" s="454" t="str">
        <f t="shared" si="82"/>
        <v/>
      </c>
      <c r="I275" s="454" t="str">
        <f t="shared" si="83"/>
        <v/>
      </c>
      <c r="K275" s="454" t="str">
        <f t="shared" si="84"/>
        <v/>
      </c>
      <c r="M275" s="454" t="str">
        <f t="shared" si="85"/>
        <v/>
      </c>
      <c r="O275" s="454" t="str">
        <f t="shared" si="86"/>
        <v/>
      </c>
      <c r="Q275" s="454" t="str">
        <f t="shared" si="87"/>
        <v/>
      </c>
      <c r="S275" s="454" t="str">
        <f t="shared" si="88"/>
        <v/>
      </c>
      <c r="U275" s="454" t="str">
        <f t="shared" si="89"/>
        <v/>
      </c>
      <c r="W275" s="454" t="str">
        <f t="shared" si="90"/>
        <v/>
      </c>
      <c r="Y275" s="454" t="str">
        <f t="shared" si="91"/>
        <v/>
      </c>
      <c r="AA275" s="454" t="str">
        <f t="shared" si="92"/>
        <v/>
      </c>
      <c r="AC275" s="454" t="str">
        <f t="shared" si="93"/>
        <v/>
      </c>
      <c r="AE275" s="454" t="str">
        <f t="shared" si="94"/>
        <v/>
      </c>
      <c r="AG275" s="454" t="str">
        <f t="shared" si="95"/>
        <v/>
      </c>
      <c r="AI275" s="454" t="str">
        <f t="shared" si="96"/>
        <v/>
      </c>
      <c r="AK275" s="454" t="str">
        <f t="shared" si="97"/>
        <v/>
      </c>
      <c r="AM275" s="454" t="str">
        <f t="shared" si="98"/>
        <v/>
      </c>
      <c r="AO275" s="454" t="str">
        <f t="shared" si="99"/>
        <v/>
      </c>
      <c r="AQ275" s="454" t="str">
        <f t="shared" si="100"/>
        <v/>
      </c>
      <c r="AS275" s="454"/>
      <c r="AU275" s="454"/>
    </row>
    <row r="276" spans="5:47">
      <c r="E276" s="454" t="str">
        <f t="shared" si="101"/>
        <v/>
      </c>
      <c r="G276" s="454" t="str">
        <f t="shared" si="82"/>
        <v/>
      </c>
      <c r="I276" s="454" t="str">
        <f t="shared" si="83"/>
        <v/>
      </c>
      <c r="K276" s="454" t="str">
        <f t="shared" si="84"/>
        <v/>
      </c>
      <c r="M276" s="454" t="str">
        <f t="shared" si="85"/>
        <v/>
      </c>
      <c r="O276" s="454" t="str">
        <f t="shared" si="86"/>
        <v/>
      </c>
      <c r="Q276" s="454" t="str">
        <f t="shared" si="87"/>
        <v/>
      </c>
      <c r="S276" s="454" t="str">
        <f t="shared" si="88"/>
        <v/>
      </c>
      <c r="U276" s="454" t="str">
        <f t="shared" si="89"/>
        <v/>
      </c>
      <c r="W276" s="454" t="str">
        <f t="shared" si="90"/>
        <v/>
      </c>
      <c r="Y276" s="454" t="str">
        <f t="shared" si="91"/>
        <v/>
      </c>
      <c r="AA276" s="454" t="str">
        <f t="shared" si="92"/>
        <v/>
      </c>
      <c r="AC276" s="454" t="str">
        <f t="shared" si="93"/>
        <v/>
      </c>
      <c r="AE276" s="454" t="str">
        <f t="shared" si="94"/>
        <v/>
      </c>
      <c r="AG276" s="454" t="str">
        <f t="shared" si="95"/>
        <v/>
      </c>
      <c r="AI276" s="454" t="str">
        <f t="shared" si="96"/>
        <v/>
      </c>
      <c r="AK276" s="454" t="str">
        <f t="shared" si="97"/>
        <v/>
      </c>
      <c r="AM276" s="454" t="str">
        <f t="shared" si="98"/>
        <v/>
      </c>
      <c r="AO276" s="454" t="str">
        <f t="shared" si="99"/>
        <v/>
      </c>
      <c r="AQ276" s="454" t="str">
        <f t="shared" si="100"/>
        <v/>
      </c>
      <c r="AS276" s="454"/>
      <c r="AU276" s="454"/>
    </row>
    <row r="277" spans="5:47">
      <c r="E277" s="454" t="str">
        <f t="shared" si="101"/>
        <v/>
      </c>
      <c r="G277" s="454" t="str">
        <f t="shared" si="82"/>
        <v/>
      </c>
      <c r="I277" s="454" t="str">
        <f t="shared" si="83"/>
        <v/>
      </c>
      <c r="K277" s="454" t="str">
        <f t="shared" si="84"/>
        <v/>
      </c>
      <c r="M277" s="454" t="str">
        <f t="shared" si="85"/>
        <v/>
      </c>
      <c r="O277" s="454" t="str">
        <f t="shared" si="86"/>
        <v/>
      </c>
      <c r="Q277" s="454" t="str">
        <f t="shared" si="87"/>
        <v/>
      </c>
      <c r="S277" s="454" t="str">
        <f t="shared" si="88"/>
        <v/>
      </c>
      <c r="U277" s="454" t="str">
        <f t="shared" si="89"/>
        <v/>
      </c>
      <c r="W277" s="454" t="str">
        <f t="shared" si="90"/>
        <v/>
      </c>
      <c r="Y277" s="454" t="str">
        <f t="shared" si="91"/>
        <v/>
      </c>
      <c r="AA277" s="454" t="str">
        <f t="shared" si="92"/>
        <v/>
      </c>
      <c r="AC277" s="454" t="str">
        <f t="shared" si="93"/>
        <v/>
      </c>
      <c r="AE277" s="454" t="str">
        <f t="shared" si="94"/>
        <v/>
      </c>
      <c r="AG277" s="454" t="str">
        <f t="shared" si="95"/>
        <v/>
      </c>
      <c r="AI277" s="454" t="str">
        <f t="shared" si="96"/>
        <v/>
      </c>
      <c r="AK277" s="454" t="str">
        <f t="shared" si="97"/>
        <v/>
      </c>
      <c r="AM277" s="454" t="str">
        <f t="shared" si="98"/>
        <v/>
      </c>
      <c r="AO277" s="454" t="str">
        <f t="shared" si="99"/>
        <v/>
      </c>
      <c r="AQ277" s="454" t="str">
        <f t="shared" si="100"/>
        <v/>
      </c>
      <c r="AS277" s="454"/>
      <c r="AU277" s="454"/>
    </row>
    <row r="278" spans="5:47">
      <c r="E278" s="454" t="str">
        <f t="shared" si="101"/>
        <v/>
      </c>
      <c r="G278" s="454" t="str">
        <f t="shared" si="82"/>
        <v/>
      </c>
      <c r="I278" s="454" t="str">
        <f t="shared" si="83"/>
        <v/>
      </c>
      <c r="K278" s="454" t="str">
        <f t="shared" si="84"/>
        <v/>
      </c>
      <c r="M278" s="454" t="str">
        <f t="shared" si="85"/>
        <v/>
      </c>
      <c r="O278" s="454" t="str">
        <f t="shared" si="86"/>
        <v/>
      </c>
      <c r="Q278" s="454" t="str">
        <f t="shared" si="87"/>
        <v/>
      </c>
      <c r="S278" s="454" t="str">
        <f t="shared" si="88"/>
        <v/>
      </c>
      <c r="U278" s="454" t="str">
        <f t="shared" si="89"/>
        <v/>
      </c>
      <c r="W278" s="454" t="str">
        <f t="shared" si="90"/>
        <v/>
      </c>
      <c r="Y278" s="454" t="str">
        <f t="shared" si="91"/>
        <v/>
      </c>
      <c r="AA278" s="454" t="str">
        <f t="shared" si="92"/>
        <v/>
      </c>
      <c r="AC278" s="454" t="str">
        <f t="shared" si="93"/>
        <v/>
      </c>
      <c r="AE278" s="454" t="str">
        <f t="shared" si="94"/>
        <v/>
      </c>
      <c r="AG278" s="454" t="str">
        <f t="shared" si="95"/>
        <v/>
      </c>
      <c r="AI278" s="454" t="str">
        <f t="shared" si="96"/>
        <v/>
      </c>
      <c r="AK278" s="454" t="str">
        <f t="shared" si="97"/>
        <v/>
      </c>
      <c r="AM278" s="454" t="str">
        <f t="shared" si="98"/>
        <v/>
      </c>
      <c r="AO278" s="454" t="str">
        <f t="shared" si="99"/>
        <v/>
      </c>
      <c r="AQ278" s="454" t="str">
        <f t="shared" si="100"/>
        <v/>
      </c>
      <c r="AS278" s="454"/>
      <c r="AU278" s="454"/>
    </row>
    <row r="279" spans="5:47">
      <c r="E279" s="454" t="str">
        <f t="shared" si="101"/>
        <v/>
      </c>
      <c r="G279" s="454" t="str">
        <f t="shared" si="82"/>
        <v/>
      </c>
      <c r="I279" s="454" t="str">
        <f t="shared" si="83"/>
        <v/>
      </c>
      <c r="K279" s="454" t="str">
        <f t="shared" si="84"/>
        <v/>
      </c>
      <c r="M279" s="454" t="str">
        <f t="shared" si="85"/>
        <v/>
      </c>
      <c r="O279" s="454" t="str">
        <f t="shared" si="86"/>
        <v/>
      </c>
      <c r="Q279" s="454" t="str">
        <f t="shared" si="87"/>
        <v/>
      </c>
      <c r="S279" s="454" t="str">
        <f t="shared" si="88"/>
        <v/>
      </c>
      <c r="U279" s="454" t="str">
        <f t="shared" si="89"/>
        <v/>
      </c>
      <c r="W279" s="454" t="str">
        <f t="shared" si="90"/>
        <v/>
      </c>
      <c r="Y279" s="454" t="str">
        <f t="shared" si="91"/>
        <v/>
      </c>
      <c r="AA279" s="454" t="str">
        <f t="shared" si="92"/>
        <v/>
      </c>
      <c r="AC279" s="454" t="str">
        <f t="shared" si="93"/>
        <v/>
      </c>
      <c r="AE279" s="454" t="str">
        <f t="shared" si="94"/>
        <v/>
      </c>
      <c r="AG279" s="454" t="str">
        <f t="shared" si="95"/>
        <v/>
      </c>
      <c r="AI279" s="454" t="str">
        <f t="shared" si="96"/>
        <v/>
      </c>
      <c r="AK279" s="454" t="str">
        <f t="shared" si="97"/>
        <v/>
      </c>
      <c r="AM279" s="454" t="str">
        <f t="shared" si="98"/>
        <v/>
      </c>
      <c r="AO279" s="454" t="str">
        <f t="shared" si="99"/>
        <v/>
      </c>
      <c r="AQ279" s="454" t="str">
        <f t="shared" si="100"/>
        <v/>
      </c>
      <c r="AS279" s="454"/>
      <c r="AU279" s="454"/>
    </row>
    <row r="280" spans="5:47">
      <c r="E280" s="454" t="str">
        <f t="shared" si="101"/>
        <v/>
      </c>
      <c r="G280" s="454" t="str">
        <f t="shared" ref="G280:G300" si="102">IF(OR($B280=0,F280=0),"",F280/$B280)</f>
        <v/>
      </c>
      <c r="I280" s="454" t="str">
        <f t="shared" ref="I280:I300" si="103">IF(OR($B280=0,H280=0),"",H280/$B280)</f>
        <v/>
      </c>
      <c r="K280" s="454" t="str">
        <f t="shared" ref="K280:K300" si="104">IF(OR($B280=0,J280=0),"",J280/$B280)</f>
        <v/>
      </c>
      <c r="M280" s="454" t="str">
        <f t="shared" ref="M280:M300" si="105">IF(OR($B280=0,L280=0),"",L280/$B280)</f>
        <v/>
      </c>
      <c r="O280" s="454" t="str">
        <f t="shared" ref="O280:O300" si="106">IF(OR($B280=0,N280=0),"",N280/$B280)</f>
        <v/>
      </c>
      <c r="Q280" s="454" t="str">
        <f t="shared" ref="Q280:Q300" si="107">IF(OR($B280=0,P280=0),"",P280/$B280)</f>
        <v/>
      </c>
      <c r="S280" s="454" t="str">
        <f t="shared" ref="S280:S300" si="108">IF(OR($B280=0,R280=0),"",R280/$B280)</f>
        <v/>
      </c>
      <c r="U280" s="454" t="str">
        <f t="shared" ref="U280:U300" si="109">IF(OR($B280=0,T280=0),"",T280/$B280)</f>
        <v/>
      </c>
      <c r="W280" s="454" t="str">
        <f t="shared" ref="W280:W300" si="110">IF(OR($B280=0,V280=0),"",V280/$B280)</f>
        <v/>
      </c>
      <c r="Y280" s="454" t="str">
        <f t="shared" ref="Y280:Y300" si="111">IF(OR($B280=0,X280=0),"",X280/$B280)</f>
        <v/>
      </c>
      <c r="AA280" s="454" t="str">
        <f t="shared" ref="AA280:AA300" si="112">IF(OR($B280=0,Z280=0),"",Z280/$B280)</f>
        <v/>
      </c>
      <c r="AC280" s="454" t="str">
        <f t="shared" ref="AC280:AC300" si="113">IF(OR($B280=0,AB280=0),"",AB280/$B280)</f>
        <v/>
      </c>
      <c r="AE280" s="454" t="str">
        <f t="shared" ref="AE280:AE300" si="114">IF(OR($B280=0,AD280=0),"",AD280/$B280)</f>
        <v/>
      </c>
      <c r="AG280" s="454" t="str">
        <f t="shared" ref="AG280:AG300" si="115">IF(OR($B280=0,AF280=0),"",AF280/$B280)</f>
        <v/>
      </c>
      <c r="AI280" s="454" t="str">
        <f t="shared" ref="AI280:AI300" si="116">IF(OR($B280=0,AH280=0),"",AH280/$B280)</f>
        <v/>
      </c>
      <c r="AK280" s="454" t="str">
        <f t="shared" ref="AK280:AK300" si="117">IF(OR($B280=0,AJ280=0),"",AJ280/$B280)</f>
        <v/>
      </c>
      <c r="AM280" s="454" t="str">
        <f t="shared" ref="AM280:AM300" si="118">IF(OR($B280=0,AL280=0),"",AL280/$B280)</f>
        <v/>
      </c>
      <c r="AO280" s="454" t="str">
        <f t="shared" ref="AO280:AO300" si="119">IF(OR($B280=0,AN280=0),"",AN280/$B280)</f>
        <v/>
      </c>
      <c r="AQ280" s="454" t="str">
        <f t="shared" ref="AQ280:AQ300" si="120">IF(OR($B280=0,AP280=0),"",AP280/$B280)</f>
        <v/>
      </c>
      <c r="AS280" s="454"/>
      <c r="AU280" s="454"/>
    </row>
    <row r="281" spans="5:47">
      <c r="E281" s="454" t="str">
        <f t="shared" si="101"/>
        <v/>
      </c>
      <c r="G281" s="454" t="str">
        <f t="shared" si="102"/>
        <v/>
      </c>
      <c r="I281" s="454" t="str">
        <f t="shared" si="103"/>
        <v/>
      </c>
      <c r="K281" s="454" t="str">
        <f t="shared" si="104"/>
        <v/>
      </c>
      <c r="M281" s="454" t="str">
        <f t="shared" si="105"/>
        <v/>
      </c>
      <c r="O281" s="454" t="str">
        <f t="shared" si="106"/>
        <v/>
      </c>
      <c r="Q281" s="454" t="str">
        <f t="shared" si="107"/>
        <v/>
      </c>
      <c r="S281" s="454" t="str">
        <f t="shared" si="108"/>
        <v/>
      </c>
      <c r="U281" s="454" t="str">
        <f t="shared" si="109"/>
        <v/>
      </c>
      <c r="W281" s="454" t="str">
        <f t="shared" si="110"/>
        <v/>
      </c>
      <c r="Y281" s="454" t="str">
        <f t="shared" si="111"/>
        <v/>
      </c>
      <c r="AA281" s="454" t="str">
        <f t="shared" si="112"/>
        <v/>
      </c>
      <c r="AC281" s="454" t="str">
        <f t="shared" si="113"/>
        <v/>
      </c>
      <c r="AE281" s="454" t="str">
        <f t="shared" si="114"/>
        <v/>
      </c>
      <c r="AG281" s="454" t="str">
        <f t="shared" si="115"/>
        <v/>
      </c>
      <c r="AI281" s="454" t="str">
        <f t="shared" si="116"/>
        <v/>
      </c>
      <c r="AK281" s="454" t="str">
        <f t="shared" si="117"/>
        <v/>
      </c>
      <c r="AM281" s="454" t="str">
        <f t="shared" si="118"/>
        <v/>
      </c>
      <c r="AO281" s="454" t="str">
        <f t="shared" si="119"/>
        <v/>
      </c>
      <c r="AQ281" s="454" t="str">
        <f t="shared" si="120"/>
        <v/>
      </c>
      <c r="AS281" s="454"/>
      <c r="AU281" s="454"/>
    </row>
    <row r="282" spans="5:47">
      <c r="E282" s="454" t="str">
        <f t="shared" si="101"/>
        <v/>
      </c>
      <c r="G282" s="454" t="str">
        <f t="shared" si="102"/>
        <v/>
      </c>
      <c r="I282" s="454" t="str">
        <f t="shared" si="103"/>
        <v/>
      </c>
      <c r="K282" s="454" t="str">
        <f t="shared" si="104"/>
        <v/>
      </c>
      <c r="M282" s="454" t="str">
        <f t="shared" si="105"/>
        <v/>
      </c>
      <c r="O282" s="454" t="str">
        <f t="shared" si="106"/>
        <v/>
      </c>
      <c r="Q282" s="454" t="str">
        <f t="shared" si="107"/>
        <v/>
      </c>
      <c r="S282" s="454" t="str">
        <f t="shared" si="108"/>
        <v/>
      </c>
      <c r="U282" s="454" t="str">
        <f t="shared" si="109"/>
        <v/>
      </c>
      <c r="W282" s="454" t="str">
        <f t="shared" si="110"/>
        <v/>
      </c>
      <c r="Y282" s="454" t="str">
        <f t="shared" si="111"/>
        <v/>
      </c>
      <c r="AA282" s="454" t="str">
        <f t="shared" si="112"/>
        <v/>
      </c>
      <c r="AC282" s="454" t="str">
        <f t="shared" si="113"/>
        <v/>
      </c>
      <c r="AE282" s="454" t="str">
        <f t="shared" si="114"/>
        <v/>
      </c>
      <c r="AG282" s="454" t="str">
        <f t="shared" si="115"/>
        <v/>
      </c>
      <c r="AI282" s="454" t="str">
        <f t="shared" si="116"/>
        <v/>
      </c>
      <c r="AK282" s="454" t="str">
        <f t="shared" si="117"/>
        <v/>
      </c>
      <c r="AM282" s="454" t="str">
        <f t="shared" si="118"/>
        <v/>
      </c>
      <c r="AO282" s="454" t="str">
        <f t="shared" si="119"/>
        <v/>
      </c>
      <c r="AQ282" s="454" t="str">
        <f t="shared" si="120"/>
        <v/>
      </c>
      <c r="AS282" s="454"/>
      <c r="AU282" s="454"/>
    </row>
    <row r="283" spans="5:47">
      <c r="E283" s="454" t="str">
        <f t="shared" si="101"/>
        <v/>
      </c>
      <c r="G283" s="454" t="str">
        <f t="shared" si="102"/>
        <v/>
      </c>
      <c r="I283" s="454" t="str">
        <f t="shared" si="103"/>
        <v/>
      </c>
      <c r="K283" s="454" t="str">
        <f t="shared" si="104"/>
        <v/>
      </c>
      <c r="M283" s="454" t="str">
        <f t="shared" si="105"/>
        <v/>
      </c>
      <c r="O283" s="454" t="str">
        <f t="shared" si="106"/>
        <v/>
      </c>
      <c r="Q283" s="454" t="str">
        <f t="shared" si="107"/>
        <v/>
      </c>
      <c r="S283" s="454" t="str">
        <f t="shared" si="108"/>
        <v/>
      </c>
      <c r="U283" s="454" t="str">
        <f t="shared" si="109"/>
        <v/>
      </c>
      <c r="W283" s="454" t="str">
        <f t="shared" si="110"/>
        <v/>
      </c>
      <c r="Y283" s="454" t="str">
        <f t="shared" si="111"/>
        <v/>
      </c>
      <c r="AA283" s="454" t="str">
        <f t="shared" si="112"/>
        <v/>
      </c>
      <c r="AC283" s="454" t="str">
        <f t="shared" si="113"/>
        <v/>
      </c>
      <c r="AE283" s="454" t="str">
        <f t="shared" si="114"/>
        <v/>
      </c>
      <c r="AG283" s="454" t="str">
        <f t="shared" si="115"/>
        <v/>
      </c>
      <c r="AI283" s="454" t="str">
        <f t="shared" si="116"/>
        <v/>
      </c>
      <c r="AK283" s="454" t="str">
        <f t="shared" si="117"/>
        <v/>
      </c>
      <c r="AM283" s="454" t="str">
        <f t="shared" si="118"/>
        <v/>
      </c>
      <c r="AO283" s="454" t="str">
        <f t="shared" si="119"/>
        <v/>
      </c>
      <c r="AQ283" s="454" t="str">
        <f t="shared" si="120"/>
        <v/>
      </c>
      <c r="AS283" s="454"/>
      <c r="AU283" s="454"/>
    </row>
    <row r="284" spans="5:47">
      <c r="E284" s="454" t="str">
        <f t="shared" si="101"/>
        <v/>
      </c>
      <c r="G284" s="454" t="str">
        <f t="shared" si="102"/>
        <v/>
      </c>
      <c r="I284" s="454" t="str">
        <f t="shared" si="103"/>
        <v/>
      </c>
      <c r="K284" s="454" t="str">
        <f t="shared" si="104"/>
        <v/>
      </c>
      <c r="M284" s="454" t="str">
        <f t="shared" si="105"/>
        <v/>
      </c>
      <c r="O284" s="454" t="str">
        <f t="shared" si="106"/>
        <v/>
      </c>
      <c r="Q284" s="454" t="str">
        <f t="shared" si="107"/>
        <v/>
      </c>
      <c r="S284" s="454" t="str">
        <f t="shared" si="108"/>
        <v/>
      </c>
      <c r="U284" s="454" t="str">
        <f t="shared" si="109"/>
        <v/>
      </c>
      <c r="W284" s="454" t="str">
        <f t="shared" si="110"/>
        <v/>
      </c>
      <c r="Y284" s="454" t="str">
        <f t="shared" si="111"/>
        <v/>
      </c>
      <c r="AA284" s="454" t="str">
        <f t="shared" si="112"/>
        <v/>
      </c>
      <c r="AC284" s="454" t="str">
        <f t="shared" si="113"/>
        <v/>
      </c>
      <c r="AE284" s="454" t="str">
        <f t="shared" si="114"/>
        <v/>
      </c>
      <c r="AG284" s="454" t="str">
        <f t="shared" si="115"/>
        <v/>
      </c>
      <c r="AI284" s="454" t="str">
        <f t="shared" si="116"/>
        <v/>
      </c>
      <c r="AK284" s="454" t="str">
        <f t="shared" si="117"/>
        <v/>
      </c>
      <c r="AM284" s="454" t="str">
        <f t="shared" si="118"/>
        <v/>
      </c>
      <c r="AO284" s="454" t="str">
        <f t="shared" si="119"/>
        <v/>
      </c>
      <c r="AQ284" s="454" t="str">
        <f t="shared" si="120"/>
        <v/>
      </c>
      <c r="AS284" s="454"/>
      <c r="AU284" s="454"/>
    </row>
    <row r="285" spans="5:47">
      <c r="E285" s="454" t="str">
        <f t="shared" si="101"/>
        <v/>
      </c>
      <c r="G285" s="454" t="str">
        <f t="shared" si="102"/>
        <v/>
      </c>
      <c r="I285" s="454" t="str">
        <f t="shared" si="103"/>
        <v/>
      </c>
      <c r="K285" s="454" t="str">
        <f t="shared" si="104"/>
        <v/>
      </c>
      <c r="M285" s="454" t="str">
        <f t="shared" si="105"/>
        <v/>
      </c>
      <c r="O285" s="454" t="str">
        <f t="shared" si="106"/>
        <v/>
      </c>
      <c r="Q285" s="454" t="str">
        <f t="shared" si="107"/>
        <v/>
      </c>
      <c r="S285" s="454" t="str">
        <f t="shared" si="108"/>
        <v/>
      </c>
      <c r="U285" s="454" t="str">
        <f t="shared" si="109"/>
        <v/>
      </c>
      <c r="W285" s="454" t="str">
        <f t="shared" si="110"/>
        <v/>
      </c>
      <c r="Y285" s="454" t="str">
        <f t="shared" si="111"/>
        <v/>
      </c>
      <c r="AA285" s="454" t="str">
        <f t="shared" si="112"/>
        <v/>
      </c>
      <c r="AC285" s="454" t="str">
        <f t="shared" si="113"/>
        <v/>
      </c>
      <c r="AE285" s="454" t="str">
        <f t="shared" si="114"/>
        <v/>
      </c>
      <c r="AG285" s="454" t="str">
        <f t="shared" si="115"/>
        <v/>
      </c>
      <c r="AI285" s="454" t="str">
        <f t="shared" si="116"/>
        <v/>
      </c>
      <c r="AK285" s="454" t="str">
        <f t="shared" si="117"/>
        <v/>
      </c>
      <c r="AM285" s="454" t="str">
        <f t="shared" si="118"/>
        <v/>
      </c>
      <c r="AO285" s="454" t="str">
        <f t="shared" si="119"/>
        <v/>
      </c>
      <c r="AQ285" s="454" t="str">
        <f t="shared" si="120"/>
        <v/>
      </c>
      <c r="AS285" s="454"/>
      <c r="AU285" s="454"/>
    </row>
    <row r="286" spans="5:47">
      <c r="E286" s="454" t="str">
        <f t="shared" si="101"/>
        <v/>
      </c>
      <c r="G286" s="454" t="str">
        <f t="shared" si="102"/>
        <v/>
      </c>
      <c r="I286" s="454" t="str">
        <f t="shared" si="103"/>
        <v/>
      </c>
      <c r="K286" s="454" t="str">
        <f t="shared" si="104"/>
        <v/>
      </c>
      <c r="M286" s="454" t="str">
        <f t="shared" si="105"/>
        <v/>
      </c>
      <c r="O286" s="454" t="str">
        <f t="shared" si="106"/>
        <v/>
      </c>
      <c r="Q286" s="454" t="str">
        <f t="shared" si="107"/>
        <v/>
      </c>
      <c r="S286" s="454" t="str">
        <f t="shared" si="108"/>
        <v/>
      </c>
      <c r="U286" s="454" t="str">
        <f t="shared" si="109"/>
        <v/>
      </c>
      <c r="W286" s="454" t="str">
        <f t="shared" si="110"/>
        <v/>
      </c>
      <c r="Y286" s="454" t="str">
        <f t="shared" si="111"/>
        <v/>
      </c>
      <c r="AA286" s="454" t="str">
        <f t="shared" si="112"/>
        <v/>
      </c>
      <c r="AC286" s="454" t="str">
        <f t="shared" si="113"/>
        <v/>
      </c>
      <c r="AE286" s="454" t="str">
        <f t="shared" si="114"/>
        <v/>
      </c>
      <c r="AG286" s="454" t="str">
        <f t="shared" si="115"/>
        <v/>
      </c>
      <c r="AI286" s="454" t="str">
        <f t="shared" si="116"/>
        <v/>
      </c>
      <c r="AK286" s="454" t="str">
        <f t="shared" si="117"/>
        <v/>
      </c>
      <c r="AM286" s="454" t="str">
        <f t="shared" si="118"/>
        <v/>
      </c>
      <c r="AO286" s="454" t="str">
        <f t="shared" si="119"/>
        <v/>
      </c>
      <c r="AQ286" s="454" t="str">
        <f t="shared" si="120"/>
        <v/>
      </c>
      <c r="AS286" s="454"/>
      <c r="AU286" s="454"/>
    </row>
    <row r="287" spans="5:47">
      <c r="E287" s="454" t="str">
        <f t="shared" si="101"/>
        <v/>
      </c>
      <c r="G287" s="454" t="str">
        <f t="shared" si="102"/>
        <v/>
      </c>
      <c r="I287" s="454" t="str">
        <f t="shared" si="103"/>
        <v/>
      </c>
      <c r="K287" s="454" t="str">
        <f t="shared" si="104"/>
        <v/>
      </c>
      <c r="M287" s="454" t="str">
        <f t="shared" si="105"/>
        <v/>
      </c>
      <c r="O287" s="454" t="str">
        <f t="shared" si="106"/>
        <v/>
      </c>
      <c r="Q287" s="454" t="str">
        <f t="shared" si="107"/>
        <v/>
      </c>
      <c r="S287" s="454" t="str">
        <f t="shared" si="108"/>
        <v/>
      </c>
      <c r="U287" s="454" t="str">
        <f t="shared" si="109"/>
        <v/>
      </c>
      <c r="W287" s="454" t="str">
        <f t="shared" si="110"/>
        <v/>
      </c>
      <c r="Y287" s="454" t="str">
        <f t="shared" si="111"/>
        <v/>
      </c>
      <c r="AA287" s="454" t="str">
        <f t="shared" si="112"/>
        <v/>
      </c>
      <c r="AC287" s="454" t="str">
        <f t="shared" si="113"/>
        <v/>
      </c>
      <c r="AE287" s="454" t="str">
        <f t="shared" si="114"/>
        <v/>
      </c>
      <c r="AG287" s="454" t="str">
        <f t="shared" si="115"/>
        <v/>
      </c>
      <c r="AI287" s="454" t="str">
        <f t="shared" si="116"/>
        <v/>
      </c>
      <c r="AK287" s="454" t="str">
        <f t="shared" si="117"/>
        <v/>
      </c>
      <c r="AM287" s="454" t="str">
        <f t="shared" si="118"/>
        <v/>
      </c>
      <c r="AO287" s="454" t="str">
        <f t="shared" si="119"/>
        <v/>
      </c>
      <c r="AQ287" s="454" t="str">
        <f t="shared" si="120"/>
        <v/>
      </c>
      <c r="AS287" s="454"/>
      <c r="AU287" s="454"/>
    </row>
    <row r="288" spans="5:47">
      <c r="E288" s="454" t="str">
        <f t="shared" si="101"/>
        <v/>
      </c>
      <c r="G288" s="454" t="str">
        <f t="shared" si="102"/>
        <v/>
      </c>
      <c r="I288" s="454" t="str">
        <f t="shared" si="103"/>
        <v/>
      </c>
      <c r="K288" s="454" t="str">
        <f t="shared" si="104"/>
        <v/>
      </c>
      <c r="M288" s="454" t="str">
        <f t="shared" si="105"/>
        <v/>
      </c>
      <c r="O288" s="454" t="str">
        <f t="shared" si="106"/>
        <v/>
      </c>
      <c r="Q288" s="454" t="str">
        <f t="shared" si="107"/>
        <v/>
      </c>
      <c r="S288" s="454" t="str">
        <f t="shared" si="108"/>
        <v/>
      </c>
      <c r="U288" s="454" t="str">
        <f t="shared" si="109"/>
        <v/>
      </c>
      <c r="W288" s="454" t="str">
        <f t="shared" si="110"/>
        <v/>
      </c>
      <c r="Y288" s="454" t="str">
        <f t="shared" si="111"/>
        <v/>
      </c>
      <c r="AA288" s="454" t="str">
        <f t="shared" si="112"/>
        <v/>
      </c>
      <c r="AC288" s="454" t="str">
        <f t="shared" si="113"/>
        <v/>
      </c>
      <c r="AE288" s="454" t="str">
        <f t="shared" si="114"/>
        <v/>
      </c>
      <c r="AG288" s="454" t="str">
        <f t="shared" si="115"/>
        <v/>
      </c>
      <c r="AI288" s="454" t="str">
        <f t="shared" si="116"/>
        <v/>
      </c>
      <c r="AK288" s="454" t="str">
        <f t="shared" si="117"/>
        <v/>
      </c>
      <c r="AM288" s="454" t="str">
        <f t="shared" si="118"/>
        <v/>
      </c>
      <c r="AO288" s="454" t="str">
        <f t="shared" si="119"/>
        <v/>
      </c>
      <c r="AQ288" s="454" t="str">
        <f t="shared" si="120"/>
        <v/>
      </c>
      <c r="AS288" s="454"/>
      <c r="AU288" s="454"/>
    </row>
    <row r="289" spans="5:47">
      <c r="E289" s="454" t="str">
        <f t="shared" si="101"/>
        <v/>
      </c>
      <c r="G289" s="454" t="str">
        <f t="shared" si="102"/>
        <v/>
      </c>
      <c r="I289" s="454" t="str">
        <f t="shared" si="103"/>
        <v/>
      </c>
      <c r="K289" s="454" t="str">
        <f t="shared" si="104"/>
        <v/>
      </c>
      <c r="M289" s="454" t="str">
        <f t="shared" si="105"/>
        <v/>
      </c>
      <c r="O289" s="454" t="str">
        <f t="shared" si="106"/>
        <v/>
      </c>
      <c r="Q289" s="454" t="str">
        <f t="shared" si="107"/>
        <v/>
      </c>
      <c r="S289" s="454" t="str">
        <f t="shared" si="108"/>
        <v/>
      </c>
      <c r="U289" s="454" t="str">
        <f t="shared" si="109"/>
        <v/>
      </c>
      <c r="W289" s="454" t="str">
        <f t="shared" si="110"/>
        <v/>
      </c>
      <c r="Y289" s="454" t="str">
        <f t="shared" si="111"/>
        <v/>
      </c>
      <c r="AA289" s="454" t="str">
        <f t="shared" si="112"/>
        <v/>
      </c>
      <c r="AC289" s="454" t="str">
        <f t="shared" si="113"/>
        <v/>
      </c>
      <c r="AE289" s="454" t="str">
        <f t="shared" si="114"/>
        <v/>
      </c>
      <c r="AG289" s="454" t="str">
        <f t="shared" si="115"/>
        <v/>
      </c>
      <c r="AI289" s="454" t="str">
        <f t="shared" si="116"/>
        <v/>
      </c>
      <c r="AK289" s="454" t="str">
        <f t="shared" si="117"/>
        <v/>
      </c>
      <c r="AM289" s="454" t="str">
        <f t="shared" si="118"/>
        <v/>
      </c>
      <c r="AO289" s="454" t="str">
        <f t="shared" si="119"/>
        <v/>
      </c>
      <c r="AQ289" s="454" t="str">
        <f t="shared" si="120"/>
        <v/>
      </c>
      <c r="AS289" s="454"/>
      <c r="AU289" s="454"/>
    </row>
    <row r="290" spans="5:47">
      <c r="E290" s="454" t="str">
        <f t="shared" si="101"/>
        <v/>
      </c>
      <c r="G290" s="454" t="str">
        <f t="shared" si="102"/>
        <v/>
      </c>
      <c r="I290" s="454" t="str">
        <f t="shared" si="103"/>
        <v/>
      </c>
      <c r="K290" s="454" t="str">
        <f t="shared" si="104"/>
        <v/>
      </c>
      <c r="M290" s="454" t="str">
        <f t="shared" si="105"/>
        <v/>
      </c>
      <c r="O290" s="454" t="str">
        <f t="shared" si="106"/>
        <v/>
      </c>
      <c r="Q290" s="454" t="str">
        <f t="shared" si="107"/>
        <v/>
      </c>
      <c r="S290" s="454" t="str">
        <f t="shared" si="108"/>
        <v/>
      </c>
      <c r="U290" s="454" t="str">
        <f t="shared" si="109"/>
        <v/>
      </c>
      <c r="W290" s="454" t="str">
        <f t="shared" si="110"/>
        <v/>
      </c>
      <c r="Y290" s="454" t="str">
        <f t="shared" si="111"/>
        <v/>
      </c>
      <c r="AA290" s="454" t="str">
        <f t="shared" si="112"/>
        <v/>
      </c>
      <c r="AC290" s="454" t="str">
        <f t="shared" si="113"/>
        <v/>
      </c>
      <c r="AE290" s="454" t="str">
        <f t="shared" si="114"/>
        <v/>
      </c>
      <c r="AG290" s="454" t="str">
        <f t="shared" si="115"/>
        <v/>
      </c>
      <c r="AI290" s="454" t="str">
        <f t="shared" si="116"/>
        <v/>
      </c>
      <c r="AK290" s="454" t="str">
        <f t="shared" si="117"/>
        <v/>
      </c>
      <c r="AM290" s="454" t="str">
        <f t="shared" si="118"/>
        <v/>
      </c>
      <c r="AO290" s="454" t="str">
        <f t="shared" si="119"/>
        <v/>
      </c>
      <c r="AQ290" s="454" t="str">
        <f t="shared" si="120"/>
        <v/>
      </c>
      <c r="AS290" s="454"/>
      <c r="AU290" s="454"/>
    </row>
    <row r="291" spans="5:47">
      <c r="E291" s="454" t="str">
        <f t="shared" si="101"/>
        <v/>
      </c>
      <c r="G291" s="454" t="str">
        <f t="shared" si="102"/>
        <v/>
      </c>
      <c r="I291" s="454" t="str">
        <f t="shared" si="103"/>
        <v/>
      </c>
      <c r="K291" s="454" t="str">
        <f t="shared" si="104"/>
        <v/>
      </c>
      <c r="M291" s="454" t="str">
        <f t="shared" si="105"/>
        <v/>
      </c>
      <c r="O291" s="454" t="str">
        <f t="shared" si="106"/>
        <v/>
      </c>
      <c r="Q291" s="454" t="str">
        <f t="shared" si="107"/>
        <v/>
      </c>
      <c r="S291" s="454" t="str">
        <f t="shared" si="108"/>
        <v/>
      </c>
      <c r="U291" s="454" t="str">
        <f t="shared" si="109"/>
        <v/>
      </c>
      <c r="W291" s="454" t="str">
        <f t="shared" si="110"/>
        <v/>
      </c>
      <c r="Y291" s="454" t="str">
        <f t="shared" si="111"/>
        <v/>
      </c>
      <c r="AA291" s="454" t="str">
        <f t="shared" si="112"/>
        <v/>
      </c>
      <c r="AC291" s="454" t="str">
        <f t="shared" si="113"/>
        <v/>
      </c>
      <c r="AE291" s="454" t="str">
        <f t="shared" si="114"/>
        <v/>
      </c>
      <c r="AG291" s="454" t="str">
        <f t="shared" si="115"/>
        <v/>
      </c>
      <c r="AI291" s="454" t="str">
        <f t="shared" si="116"/>
        <v/>
      </c>
      <c r="AK291" s="454" t="str">
        <f t="shared" si="117"/>
        <v/>
      </c>
      <c r="AM291" s="454" t="str">
        <f t="shared" si="118"/>
        <v/>
      </c>
      <c r="AO291" s="454" t="str">
        <f t="shared" si="119"/>
        <v/>
      </c>
      <c r="AQ291" s="454" t="str">
        <f t="shared" si="120"/>
        <v/>
      </c>
      <c r="AS291" s="454"/>
      <c r="AU291" s="454"/>
    </row>
    <row r="292" spans="5:47">
      <c r="E292" s="454" t="str">
        <f t="shared" si="101"/>
        <v/>
      </c>
      <c r="G292" s="454" t="str">
        <f t="shared" si="102"/>
        <v/>
      </c>
      <c r="I292" s="454" t="str">
        <f t="shared" si="103"/>
        <v/>
      </c>
      <c r="K292" s="454" t="str">
        <f t="shared" si="104"/>
        <v/>
      </c>
      <c r="M292" s="454" t="str">
        <f t="shared" si="105"/>
        <v/>
      </c>
      <c r="O292" s="454" t="str">
        <f t="shared" si="106"/>
        <v/>
      </c>
      <c r="Q292" s="454" t="str">
        <f t="shared" si="107"/>
        <v/>
      </c>
      <c r="S292" s="454" t="str">
        <f t="shared" si="108"/>
        <v/>
      </c>
      <c r="U292" s="454" t="str">
        <f t="shared" si="109"/>
        <v/>
      </c>
      <c r="W292" s="454" t="str">
        <f t="shared" si="110"/>
        <v/>
      </c>
      <c r="Y292" s="454" t="str">
        <f t="shared" si="111"/>
        <v/>
      </c>
      <c r="AA292" s="454" t="str">
        <f t="shared" si="112"/>
        <v/>
      </c>
      <c r="AC292" s="454" t="str">
        <f t="shared" si="113"/>
        <v/>
      </c>
      <c r="AE292" s="454" t="str">
        <f t="shared" si="114"/>
        <v/>
      </c>
      <c r="AG292" s="454" t="str">
        <f t="shared" si="115"/>
        <v/>
      </c>
      <c r="AI292" s="454" t="str">
        <f t="shared" si="116"/>
        <v/>
      </c>
      <c r="AK292" s="454" t="str">
        <f t="shared" si="117"/>
        <v/>
      </c>
      <c r="AM292" s="454" t="str">
        <f t="shared" si="118"/>
        <v/>
      </c>
      <c r="AO292" s="454" t="str">
        <f t="shared" si="119"/>
        <v/>
      </c>
      <c r="AQ292" s="454" t="str">
        <f t="shared" si="120"/>
        <v/>
      </c>
      <c r="AS292" s="454"/>
      <c r="AU292" s="454"/>
    </row>
    <row r="293" spans="5:47">
      <c r="E293" s="454" t="str">
        <f t="shared" si="101"/>
        <v/>
      </c>
      <c r="G293" s="454" t="str">
        <f t="shared" si="102"/>
        <v/>
      </c>
      <c r="I293" s="454" t="str">
        <f t="shared" si="103"/>
        <v/>
      </c>
      <c r="K293" s="454" t="str">
        <f t="shared" si="104"/>
        <v/>
      </c>
      <c r="M293" s="454" t="str">
        <f t="shared" si="105"/>
        <v/>
      </c>
      <c r="O293" s="454" t="str">
        <f t="shared" si="106"/>
        <v/>
      </c>
      <c r="Q293" s="454" t="str">
        <f t="shared" si="107"/>
        <v/>
      </c>
      <c r="S293" s="454" t="str">
        <f t="shared" si="108"/>
        <v/>
      </c>
      <c r="U293" s="454" t="str">
        <f t="shared" si="109"/>
        <v/>
      </c>
      <c r="W293" s="454" t="str">
        <f t="shared" si="110"/>
        <v/>
      </c>
      <c r="Y293" s="454" t="str">
        <f t="shared" si="111"/>
        <v/>
      </c>
      <c r="AA293" s="454" t="str">
        <f t="shared" si="112"/>
        <v/>
      </c>
      <c r="AC293" s="454" t="str">
        <f t="shared" si="113"/>
        <v/>
      </c>
      <c r="AE293" s="454" t="str">
        <f t="shared" si="114"/>
        <v/>
      </c>
      <c r="AG293" s="454" t="str">
        <f t="shared" si="115"/>
        <v/>
      </c>
      <c r="AI293" s="454" t="str">
        <f t="shared" si="116"/>
        <v/>
      </c>
      <c r="AK293" s="454" t="str">
        <f t="shared" si="117"/>
        <v/>
      </c>
      <c r="AM293" s="454" t="str">
        <f t="shared" si="118"/>
        <v/>
      </c>
      <c r="AO293" s="454" t="str">
        <f t="shared" si="119"/>
        <v/>
      </c>
      <c r="AQ293" s="454" t="str">
        <f t="shared" si="120"/>
        <v/>
      </c>
      <c r="AS293" s="454"/>
      <c r="AU293" s="454"/>
    </row>
    <row r="294" spans="5:47">
      <c r="E294" s="454" t="str">
        <f t="shared" si="101"/>
        <v/>
      </c>
      <c r="G294" s="454" t="str">
        <f t="shared" si="102"/>
        <v/>
      </c>
      <c r="I294" s="454" t="str">
        <f t="shared" si="103"/>
        <v/>
      </c>
      <c r="K294" s="454" t="str">
        <f t="shared" si="104"/>
        <v/>
      </c>
      <c r="M294" s="454" t="str">
        <f t="shared" si="105"/>
        <v/>
      </c>
      <c r="O294" s="454" t="str">
        <f t="shared" si="106"/>
        <v/>
      </c>
      <c r="Q294" s="454" t="str">
        <f t="shared" si="107"/>
        <v/>
      </c>
      <c r="S294" s="454" t="str">
        <f t="shared" si="108"/>
        <v/>
      </c>
      <c r="U294" s="454" t="str">
        <f t="shared" si="109"/>
        <v/>
      </c>
      <c r="W294" s="454" t="str">
        <f t="shared" si="110"/>
        <v/>
      </c>
      <c r="Y294" s="454" t="str">
        <f t="shared" si="111"/>
        <v/>
      </c>
      <c r="AA294" s="454" t="str">
        <f t="shared" si="112"/>
        <v/>
      </c>
      <c r="AC294" s="454" t="str">
        <f t="shared" si="113"/>
        <v/>
      </c>
      <c r="AE294" s="454" t="str">
        <f t="shared" si="114"/>
        <v/>
      </c>
      <c r="AG294" s="454" t="str">
        <f t="shared" si="115"/>
        <v/>
      </c>
      <c r="AI294" s="454" t="str">
        <f t="shared" si="116"/>
        <v/>
      </c>
      <c r="AK294" s="454" t="str">
        <f t="shared" si="117"/>
        <v/>
      </c>
      <c r="AM294" s="454" t="str">
        <f t="shared" si="118"/>
        <v/>
      </c>
      <c r="AO294" s="454" t="str">
        <f t="shared" si="119"/>
        <v/>
      </c>
      <c r="AQ294" s="454" t="str">
        <f t="shared" si="120"/>
        <v/>
      </c>
      <c r="AS294" s="454"/>
      <c r="AU294" s="454"/>
    </row>
    <row r="295" spans="5:47">
      <c r="E295" s="454" t="str">
        <f t="shared" si="101"/>
        <v/>
      </c>
      <c r="G295" s="454" t="str">
        <f t="shared" si="102"/>
        <v/>
      </c>
      <c r="I295" s="454" t="str">
        <f t="shared" si="103"/>
        <v/>
      </c>
      <c r="K295" s="454" t="str">
        <f t="shared" si="104"/>
        <v/>
      </c>
      <c r="M295" s="454" t="str">
        <f t="shared" si="105"/>
        <v/>
      </c>
      <c r="O295" s="454" t="str">
        <f t="shared" si="106"/>
        <v/>
      </c>
      <c r="Q295" s="454" t="str">
        <f t="shared" si="107"/>
        <v/>
      </c>
      <c r="S295" s="454" t="str">
        <f t="shared" si="108"/>
        <v/>
      </c>
      <c r="U295" s="454" t="str">
        <f t="shared" si="109"/>
        <v/>
      </c>
      <c r="W295" s="454" t="str">
        <f t="shared" si="110"/>
        <v/>
      </c>
      <c r="Y295" s="454" t="str">
        <f t="shared" si="111"/>
        <v/>
      </c>
      <c r="AA295" s="454" t="str">
        <f t="shared" si="112"/>
        <v/>
      </c>
      <c r="AC295" s="454" t="str">
        <f t="shared" si="113"/>
        <v/>
      </c>
      <c r="AE295" s="454" t="str">
        <f t="shared" si="114"/>
        <v/>
      </c>
      <c r="AG295" s="454" t="str">
        <f t="shared" si="115"/>
        <v/>
      </c>
      <c r="AI295" s="454" t="str">
        <f t="shared" si="116"/>
        <v/>
      </c>
      <c r="AK295" s="454" t="str">
        <f t="shared" si="117"/>
        <v/>
      </c>
      <c r="AM295" s="454" t="str">
        <f t="shared" si="118"/>
        <v/>
      </c>
      <c r="AO295" s="454" t="str">
        <f t="shared" si="119"/>
        <v/>
      </c>
      <c r="AQ295" s="454" t="str">
        <f t="shared" si="120"/>
        <v/>
      </c>
      <c r="AS295" s="454"/>
      <c r="AU295" s="454"/>
    </row>
    <row r="296" spans="5:47">
      <c r="E296" s="454" t="str">
        <f t="shared" si="101"/>
        <v/>
      </c>
      <c r="G296" s="454" t="str">
        <f t="shared" si="102"/>
        <v/>
      </c>
      <c r="I296" s="454" t="str">
        <f t="shared" si="103"/>
        <v/>
      </c>
      <c r="K296" s="454" t="str">
        <f t="shared" si="104"/>
        <v/>
      </c>
      <c r="M296" s="454" t="str">
        <f t="shared" si="105"/>
        <v/>
      </c>
      <c r="O296" s="454" t="str">
        <f t="shared" si="106"/>
        <v/>
      </c>
      <c r="Q296" s="454" t="str">
        <f t="shared" si="107"/>
        <v/>
      </c>
      <c r="S296" s="454" t="str">
        <f t="shared" si="108"/>
        <v/>
      </c>
      <c r="U296" s="454" t="str">
        <f t="shared" si="109"/>
        <v/>
      </c>
      <c r="W296" s="454" t="str">
        <f t="shared" si="110"/>
        <v/>
      </c>
      <c r="Y296" s="454" t="str">
        <f t="shared" si="111"/>
        <v/>
      </c>
      <c r="AA296" s="454" t="str">
        <f t="shared" si="112"/>
        <v/>
      </c>
      <c r="AC296" s="454" t="str">
        <f t="shared" si="113"/>
        <v/>
      </c>
      <c r="AE296" s="454" t="str">
        <f t="shared" si="114"/>
        <v/>
      </c>
      <c r="AG296" s="454" t="str">
        <f t="shared" si="115"/>
        <v/>
      </c>
      <c r="AI296" s="454" t="str">
        <f t="shared" si="116"/>
        <v/>
      </c>
      <c r="AK296" s="454" t="str">
        <f t="shared" si="117"/>
        <v/>
      </c>
      <c r="AM296" s="454" t="str">
        <f t="shared" si="118"/>
        <v/>
      </c>
      <c r="AO296" s="454" t="str">
        <f t="shared" si="119"/>
        <v/>
      </c>
      <c r="AQ296" s="454" t="str">
        <f t="shared" si="120"/>
        <v/>
      </c>
      <c r="AS296" s="454"/>
      <c r="AU296" s="454"/>
    </row>
    <row r="297" spans="5:47">
      <c r="E297" s="454" t="str">
        <f t="shared" si="101"/>
        <v/>
      </c>
      <c r="G297" s="454" t="str">
        <f t="shared" si="102"/>
        <v/>
      </c>
      <c r="I297" s="454" t="str">
        <f t="shared" si="103"/>
        <v/>
      </c>
      <c r="K297" s="454" t="str">
        <f t="shared" si="104"/>
        <v/>
      </c>
      <c r="M297" s="454" t="str">
        <f t="shared" si="105"/>
        <v/>
      </c>
      <c r="O297" s="454" t="str">
        <f t="shared" si="106"/>
        <v/>
      </c>
      <c r="Q297" s="454" t="str">
        <f t="shared" si="107"/>
        <v/>
      </c>
      <c r="S297" s="454" t="str">
        <f t="shared" si="108"/>
        <v/>
      </c>
      <c r="U297" s="454" t="str">
        <f t="shared" si="109"/>
        <v/>
      </c>
      <c r="W297" s="454" t="str">
        <f t="shared" si="110"/>
        <v/>
      </c>
      <c r="Y297" s="454" t="str">
        <f t="shared" si="111"/>
        <v/>
      </c>
      <c r="AA297" s="454" t="str">
        <f t="shared" si="112"/>
        <v/>
      </c>
      <c r="AC297" s="454" t="str">
        <f t="shared" si="113"/>
        <v/>
      </c>
      <c r="AE297" s="454" t="str">
        <f t="shared" si="114"/>
        <v/>
      </c>
      <c r="AG297" s="454" t="str">
        <f t="shared" si="115"/>
        <v/>
      </c>
      <c r="AI297" s="454" t="str">
        <f t="shared" si="116"/>
        <v/>
      </c>
      <c r="AK297" s="454" t="str">
        <f t="shared" si="117"/>
        <v/>
      </c>
      <c r="AM297" s="454" t="str">
        <f t="shared" si="118"/>
        <v/>
      </c>
      <c r="AO297" s="454" t="str">
        <f t="shared" si="119"/>
        <v/>
      </c>
      <c r="AQ297" s="454" t="str">
        <f t="shared" si="120"/>
        <v/>
      </c>
      <c r="AS297" s="454"/>
      <c r="AU297" s="454"/>
    </row>
    <row r="298" spans="5:47">
      <c r="E298" s="454" t="str">
        <f t="shared" si="101"/>
        <v/>
      </c>
      <c r="G298" s="454" t="str">
        <f t="shared" si="102"/>
        <v/>
      </c>
      <c r="I298" s="454" t="str">
        <f t="shared" si="103"/>
        <v/>
      </c>
      <c r="K298" s="454" t="str">
        <f t="shared" si="104"/>
        <v/>
      </c>
      <c r="M298" s="454" t="str">
        <f t="shared" si="105"/>
        <v/>
      </c>
      <c r="O298" s="454" t="str">
        <f t="shared" si="106"/>
        <v/>
      </c>
      <c r="Q298" s="454" t="str">
        <f t="shared" si="107"/>
        <v/>
      </c>
      <c r="S298" s="454" t="str">
        <f t="shared" si="108"/>
        <v/>
      </c>
      <c r="U298" s="454" t="str">
        <f t="shared" si="109"/>
        <v/>
      </c>
      <c r="W298" s="454" t="str">
        <f t="shared" si="110"/>
        <v/>
      </c>
      <c r="Y298" s="454" t="str">
        <f t="shared" si="111"/>
        <v/>
      </c>
      <c r="AA298" s="454" t="str">
        <f t="shared" si="112"/>
        <v/>
      </c>
      <c r="AC298" s="454" t="str">
        <f t="shared" si="113"/>
        <v/>
      </c>
      <c r="AE298" s="454" t="str">
        <f t="shared" si="114"/>
        <v/>
      </c>
      <c r="AG298" s="454" t="str">
        <f t="shared" si="115"/>
        <v/>
      </c>
      <c r="AI298" s="454" t="str">
        <f t="shared" si="116"/>
        <v/>
      </c>
      <c r="AK298" s="454" t="str">
        <f t="shared" si="117"/>
        <v/>
      </c>
      <c r="AM298" s="454" t="str">
        <f t="shared" si="118"/>
        <v/>
      </c>
      <c r="AO298" s="454" t="str">
        <f t="shared" si="119"/>
        <v/>
      </c>
      <c r="AQ298" s="454" t="str">
        <f t="shared" si="120"/>
        <v/>
      </c>
      <c r="AS298" s="454"/>
      <c r="AU298" s="454"/>
    </row>
    <row r="299" spans="5:47">
      <c r="E299" s="454" t="str">
        <f t="shared" si="101"/>
        <v/>
      </c>
      <c r="G299" s="454" t="str">
        <f t="shared" si="102"/>
        <v/>
      </c>
      <c r="I299" s="454" t="str">
        <f t="shared" si="103"/>
        <v/>
      </c>
      <c r="K299" s="454" t="str">
        <f t="shared" si="104"/>
        <v/>
      </c>
      <c r="M299" s="454" t="str">
        <f t="shared" si="105"/>
        <v/>
      </c>
      <c r="O299" s="454" t="str">
        <f t="shared" si="106"/>
        <v/>
      </c>
      <c r="Q299" s="454" t="str">
        <f t="shared" si="107"/>
        <v/>
      </c>
      <c r="S299" s="454" t="str">
        <f t="shared" si="108"/>
        <v/>
      </c>
      <c r="U299" s="454" t="str">
        <f t="shared" si="109"/>
        <v/>
      </c>
      <c r="W299" s="454" t="str">
        <f t="shared" si="110"/>
        <v/>
      </c>
      <c r="Y299" s="454" t="str">
        <f t="shared" si="111"/>
        <v/>
      </c>
      <c r="AA299" s="454" t="str">
        <f t="shared" si="112"/>
        <v/>
      </c>
      <c r="AC299" s="454" t="str">
        <f t="shared" si="113"/>
        <v/>
      </c>
      <c r="AE299" s="454" t="str">
        <f t="shared" si="114"/>
        <v/>
      </c>
      <c r="AG299" s="454" t="str">
        <f t="shared" si="115"/>
        <v/>
      </c>
      <c r="AI299" s="454" t="str">
        <f t="shared" si="116"/>
        <v/>
      </c>
      <c r="AK299" s="454" t="str">
        <f t="shared" si="117"/>
        <v/>
      </c>
      <c r="AM299" s="454" t="str">
        <f t="shared" si="118"/>
        <v/>
      </c>
      <c r="AO299" s="454" t="str">
        <f t="shared" si="119"/>
        <v/>
      </c>
      <c r="AQ299" s="454" t="str">
        <f t="shared" si="120"/>
        <v/>
      </c>
      <c r="AS299" s="454"/>
      <c r="AU299" s="454"/>
    </row>
    <row r="300" spans="5:47">
      <c r="E300" s="454" t="str">
        <f t="shared" si="101"/>
        <v/>
      </c>
      <c r="G300" s="454" t="str">
        <f t="shared" si="102"/>
        <v/>
      </c>
      <c r="I300" s="454" t="str">
        <f t="shared" si="103"/>
        <v/>
      </c>
      <c r="K300" s="454" t="str">
        <f t="shared" si="104"/>
        <v/>
      </c>
      <c r="M300" s="454" t="str">
        <f t="shared" si="105"/>
        <v/>
      </c>
      <c r="O300" s="454" t="str">
        <f t="shared" si="106"/>
        <v/>
      </c>
      <c r="Q300" s="454" t="str">
        <f t="shared" si="107"/>
        <v/>
      </c>
      <c r="S300" s="454" t="str">
        <f t="shared" si="108"/>
        <v/>
      </c>
      <c r="U300" s="454" t="str">
        <f t="shared" si="109"/>
        <v/>
      </c>
      <c r="W300" s="454" t="str">
        <f t="shared" si="110"/>
        <v/>
      </c>
      <c r="Y300" s="454" t="str">
        <f t="shared" si="111"/>
        <v/>
      </c>
      <c r="AA300" s="454" t="str">
        <f t="shared" si="112"/>
        <v/>
      </c>
      <c r="AC300" s="454" t="str">
        <f t="shared" si="113"/>
        <v/>
      </c>
      <c r="AE300" s="454" t="str">
        <f t="shared" si="114"/>
        <v/>
      </c>
      <c r="AG300" s="454" t="str">
        <f t="shared" si="115"/>
        <v/>
      </c>
      <c r="AI300" s="454" t="str">
        <f t="shared" si="116"/>
        <v/>
      </c>
      <c r="AK300" s="454" t="str">
        <f t="shared" si="117"/>
        <v/>
      </c>
      <c r="AM300" s="454" t="str">
        <f t="shared" si="118"/>
        <v/>
      </c>
      <c r="AO300" s="454" t="str">
        <f t="shared" si="119"/>
        <v/>
      </c>
      <c r="AQ300" s="454" t="str">
        <f t="shared" si="120"/>
        <v/>
      </c>
      <c r="AS300" s="454"/>
      <c r="AU300" s="454"/>
    </row>
  </sheetData>
  <mergeCells count="1">
    <mergeCell ref="A3:A6"/>
  </mergeCells>
  <conditionalFormatting sqref="E12:E300">
    <cfRule type="expression" dxfId="3" priority="4">
      <formula>AND(LEN(E12)&gt;0,OR(E12&lt;E$2,E12&gt;E$3))</formula>
    </cfRule>
  </conditionalFormatting>
  <conditionalFormatting sqref="G12:G22 I12:I22 K12:K22 M12:M22 O12:O22 Q12:Q22 S12:S22 U12:U22 W12:W22 Y12:Y22 AA12:AA22 AC12:AC22 AE12:AE22 AG12:AG22 AI12:AI22 AK12:AK22 AM12:AM22 AO12:AO22 AQ12:AQ22 G24:G300 I24:I300 K24:K300 M24:M300 O24:O300 Q24:Q300 S24:S300 U24:U300 W24:W300 Y24:Y300 AA24:AA300 AC24:AC300 AE24:AE300 AG24:AG300 AI24:AI300 AK24:AK300 AM24:AM300 AO24:AO300 AQ24:AQ300">
    <cfRule type="expression" dxfId="2" priority="3">
      <formula>AND(LEN(G12)&gt;0,OR(G12&lt;G$2,G12&gt;G$3))</formula>
    </cfRule>
  </conditionalFormatting>
  <conditionalFormatting sqref="AS12:AS22 AS24:AS300">
    <cfRule type="expression" dxfId="1" priority="2">
      <formula>AND(LEN(AS12)&gt;0,OR(AS12&lt;AS$2,AS12&gt;AS$3))</formula>
    </cfRule>
  </conditionalFormatting>
  <conditionalFormatting sqref="AU12:AU22 AU24:AU300">
    <cfRule type="expression" dxfId="0" priority="1">
      <formula>AND(LEN(AU12)&gt;0,OR(AU12&lt;AU$2,AU12&gt;AU$3))</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5"/>
  <sheetViews>
    <sheetView topLeftCell="A3" workbookViewId="0">
      <selection activeCell="K21" sqref="K21"/>
    </sheetView>
  </sheetViews>
  <sheetFormatPr defaultColWidth="8.7109375" defaultRowHeight="15"/>
  <cols>
    <col min="1" max="1" width="31.28515625" customWidth="1"/>
    <col min="2" max="2" width="16.28515625" style="50" customWidth="1"/>
    <col min="3" max="3" width="13.28515625" style="268" customWidth="1"/>
    <col min="4" max="4" width="15.140625" style="50" bestFit="1" customWidth="1"/>
    <col min="5" max="5" width="16.5703125" style="50" customWidth="1"/>
    <col min="6" max="6" width="27.140625" style="50" bestFit="1" customWidth="1"/>
    <col min="7" max="7" width="15.140625" style="50" customWidth="1"/>
    <col min="8" max="8" width="2" style="50" customWidth="1"/>
    <col min="9" max="10" width="14.42578125" style="50" customWidth="1"/>
    <col min="11" max="11" width="24.7109375" customWidth="1"/>
    <col min="12" max="12" width="25.85546875" customWidth="1"/>
    <col min="13" max="13" width="14.7109375" customWidth="1"/>
    <col min="14" max="14" width="12" bestFit="1" customWidth="1"/>
    <col min="16" max="16" width="8.85546875" customWidth="1"/>
    <col min="19" max="20" width="10" bestFit="1" customWidth="1"/>
  </cols>
  <sheetData>
    <row r="1" spans="1:12" ht="15.75" thickBot="1"/>
    <row r="2" spans="1:12" ht="18.75">
      <c r="A2" s="55" t="s">
        <v>168</v>
      </c>
      <c r="B2" s="56"/>
      <c r="C2" s="269"/>
      <c r="D2" s="56"/>
      <c r="E2" s="56"/>
      <c r="F2" s="586"/>
      <c r="G2" s="60"/>
      <c r="H2" s="60"/>
      <c r="I2" s="60"/>
      <c r="J2" s="60"/>
      <c r="K2" s="61"/>
      <c r="L2" s="61"/>
    </row>
    <row r="3" spans="1:12">
      <c r="A3" s="749" t="s">
        <v>569</v>
      </c>
      <c r="B3" s="750"/>
      <c r="C3" s="750"/>
      <c r="D3" s="750"/>
      <c r="E3" s="750"/>
      <c r="F3" s="751"/>
      <c r="G3" s="531"/>
      <c r="H3" s="531"/>
      <c r="I3" s="531"/>
      <c r="J3" s="531"/>
      <c r="K3" s="531"/>
      <c r="L3" s="531"/>
    </row>
    <row r="4" spans="1:12" ht="15.75" customHeight="1" thickBot="1">
      <c r="A4" s="59" t="s">
        <v>203</v>
      </c>
      <c r="B4" s="63"/>
      <c r="C4" s="60"/>
      <c r="D4" s="60"/>
      <c r="E4" s="61"/>
      <c r="F4" s="62"/>
      <c r="G4"/>
      <c r="H4"/>
      <c r="I4"/>
      <c r="J4"/>
    </row>
    <row r="5" spans="1:12" ht="15.75" thickBot="1">
      <c r="A5" s="64"/>
      <c r="B5" s="270" t="s">
        <v>171</v>
      </c>
      <c r="C5" s="271" t="s">
        <v>169</v>
      </c>
      <c r="D5" s="272" t="s">
        <v>170</v>
      </c>
      <c r="E5" s="754" t="s">
        <v>0</v>
      </c>
      <c r="F5" s="755"/>
      <c r="G5"/>
      <c r="H5"/>
      <c r="I5"/>
      <c r="J5"/>
    </row>
    <row r="6" spans="1:12">
      <c r="A6" s="65" t="s">
        <v>1</v>
      </c>
      <c r="B6" s="273">
        <f>'M2022 BLS SALARY CHART (53_PCT)'!C6</f>
        <v>41600</v>
      </c>
      <c r="C6" s="273">
        <f>'M2022 BLS SALARY CHART (53_PCT)'!C16</f>
        <v>65676.416000000012</v>
      </c>
      <c r="D6" s="274">
        <f>'M2022 BLS SALARY CHART (53_PCT)'!C32</f>
        <v>102258.624</v>
      </c>
      <c r="E6" s="756" t="s">
        <v>568</v>
      </c>
      <c r="F6" s="757"/>
      <c r="G6"/>
      <c r="H6"/>
      <c r="I6"/>
      <c r="J6"/>
    </row>
    <row r="7" spans="1:12" ht="38.65" customHeight="1">
      <c r="A7" s="65" t="s">
        <v>2</v>
      </c>
      <c r="B7" s="484">
        <f>'M2022 BLS SALARY CHART (53_PCT)'!C38</f>
        <v>0.27379999999999999</v>
      </c>
      <c r="C7" s="484">
        <f>B7</f>
        <v>0.27379999999999999</v>
      </c>
      <c r="D7" s="484">
        <f>B7</f>
        <v>0.27379999999999999</v>
      </c>
      <c r="E7" s="758" t="s">
        <v>567</v>
      </c>
      <c r="F7" s="759"/>
      <c r="G7"/>
      <c r="H7"/>
      <c r="I7"/>
      <c r="J7"/>
    </row>
    <row r="8" spans="1:12">
      <c r="A8" s="275" t="s">
        <v>156</v>
      </c>
      <c r="B8" s="276">
        <f t="shared" ref="B8:D8" si="0">B6*B7</f>
        <v>11390.08</v>
      </c>
      <c r="C8" s="276">
        <f t="shared" si="0"/>
        <v>17982.202700800004</v>
      </c>
      <c r="D8" s="276">
        <f t="shared" si="0"/>
        <v>27998.411251199999</v>
      </c>
      <c r="E8" s="752"/>
      <c r="F8" s="753"/>
      <c r="G8"/>
      <c r="H8"/>
      <c r="I8"/>
      <c r="J8" s="52"/>
    </row>
    <row r="9" spans="1:12">
      <c r="A9" s="65" t="s">
        <v>162</v>
      </c>
      <c r="B9" s="49">
        <f>B6+B8</f>
        <v>52990.080000000002</v>
      </c>
      <c r="C9" s="49">
        <f t="shared" ref="C9:D9" si="1">C6+C8</f>
        <v>83658.618700800012</v>
      </c>
      <c r="D9" s="49">
        <f t="shared" si="1"/>
        <v>130257.0352512</v>
      </c>
      <c r="E9" s="752"/>
      <c r="F9" s="753"/>
      <c r="G9"/>
      <c r="H9"/>
      <c r="I9"/>
      <c r="J9"/>
    </row>
    <row r="10" spans="1:12">
      <c r="A10" s="65" t="s">
        <v>193</v>
      </c>
      <c r="B10" s="530">
        <f>B9*E$10</f>
        <v>1364.9230734679552</v>
      </c>
      <c r="C10" s="530">
        <f>C9*E10</f>
        <v>2154.8859514682695</v>
      </c>
      <c r="D10" s="530">
        <f>D9*E10</f>
        <v>3355.172003814519</v>
      </c>
      <c r="E10" s="279">
        <f>'CAF FALL 2023'!CR30</f>
        <v>2.5758086673353865E-2</v>
      </c>
      <c r="F10" s="280"/>
      <c r="G10"/>
      <c r="H10"/>
      <c r="I10"/>
      <c r="J10"/>
    </row>
    <row r="11" spans="1:12" ht="15.75" thickBot="1">
      <c r="A11" s="65" t="s">
        <v>163</v>
      </c>
      <c r="B11" s="276">
        <f>B9+B10</f>
        <v>54355.00307346796</v>
      </c>
      <c r="C11" s="276">
        <f>C9+C10</f>
        <v>85813.504652268282</v>
      </c>
      <c r="D11" s="276">
        <f>D9+D10</f>
        <v>133612.20725501451</v>
      </c>
      <c r="E11" s="752"/>
      <c r="F11" s="753"/>
      <c r="G11"/>
      <c r="H11"/>
      <c r="I11"/>
      <c r="J11"/>
    </row>
    <row r="12" spans="1:12" ht="15.75" thickBot="1">
      <c r="A12" s="281" t="s">
        <v>123</v>
      </c>
      <c r="B12" s="282">
        <f>D25</f>
        <v>1952</v>
      </c>
      <c r="C12" s="282">
        <f>$J$25</f>
        <v>1760</v>
      </c>
      <c r="D12" s="282">
        <f>$J$25</f>
        <v>1760</v>
      </c>
      <c r="E12" s="240"/>
      <c r="F12" s="243"/>
      <c r="G12"/>
      <c r="H12"/>
      <c r="I12"/>
      <c r="J12"/>
    </row>
    <row r="13" spans="1:12" ht="15.75" thickBot="1">
      <c r="A13" s="283" t="s">
        <v>468</v>
      </c>
      <c r="B13" s="607">
        <f>(B11)/B12-0.01</f>
        <v>27.835800754850389</v>
      </c>
      <c r="C13" s="284">
        <f>(C11)/C12</f>
        <v>48.757673097879703</v>
      </c>
      <c r="D13" s="284">
        <f>(D11)/D12</f>
        <v>75.916026849440058</v>
      </c>
      <c r="E13" s="285" t="s">
        <v>257</v>
      </c>
      <c r="F13" s="243"/>
      <c r="G13" s="381"/>
      <c r="H13"/>
      <c r="I13"/>
      <c r="J13"/>
    </row>
    <row r="14" spans="1:12" ht="15.75" thickBot="1">
      <c r="A14" s="587"/>
      <c r="B14" s="357">
        <f>B13*0.25</f>
        <v>6.9589501887125973</v>
      </c>
      <c r="C14" s="359">
        <f>C13*0.25</f>
        <v>12.189418274469926</v>
      </c>
      <c r="D14" s="358">
        <f>D13*0.25</f>
        <v>18.979006712360015</v>
      </c>
      <c r="E14" s="67" t="s">
        <v>258</v>
      </c>
      <c r="F14" s="68"/>
      <c r="G14" s="381"/>
      <c r="H14"/>
      <c r="I14" s="522"/>
      <c r="J14"/>
    </row>
    <row r="15" spans="1:12">
      <c r="A15" s="281" t="s">
        <v>496</v>
      </c>
      <c r="B15" s="376">
        <v>5.6899423979229633</v>
      </c>
      <c r="C15" s="377">
        <v>10.81892308531234</v>
      </c>
      <c r="D15" s="376">
        <v>16.299736150465574</v>
      </c>
      <c r="E15"/>
      <c r="F15"/>
      <c r="G15"/>
      <c r="H15"/>
      <c r="I15"/>
      <c r="J15"/>
    </row>
    <row r="16" spans="1:12">
      <c r="A16" s="281"/>
      <c r="B16" s="485">
        <f>(B14-B15)/B15</f>
        <v>0.22302647409099752</v>
      </c>
      <c r="C16" s="485">
        <f t="shared" ref="C16:D16" si="2">(C14-C15)/C15</f>
        <v>0.12667574936530937</v>
      </c>
      <c r="D16" s="485">
        <f t="shared" si="2"/>
        <v>0.16437508786410093</v>
      </c>
      <c r="E16" s="485"/>
      <c r="F16" s="485"/>
      <c r="G16"/>
      <c r="H16"/>
      <c r="I16"/>
      <c r="J16"/>
    </row>
    <row r="17" spans="1:11">
      <c r="A17" s="281"/>
      <c r="B17" s="376"/>
      <c r="C17" s="377"/>
      <c r="D17" s="376"/>
      <c r="E17"/>
      <c r="F17"/>
      <c r="G17"/>
      <c r="H17"/>
      <c r="I17"/>
      <c r="J17"/>
    </row>
    <row r="18" spans="1:11">
      <c r="C18" s="608"/>
      <c r="D18" s="609"/>
      <c r="E18"/>
      <c r="F18"/>
      <c r="G18"/>
      <c r="H18"/>
      <c r="I18"/>
      <c r="J18"/>
    </row>
    <row r="19" spans="1:11">
      <c r="B19" s="485"/>
      <c r="C19" s="485"/>
      <c r="D19" s="485"/>
    </row>
    <row r="20" spans="1:11" ht="15.75" thickBot="1">
      <c r="A20" s="244" t="s">
        <v>195</v>
      </c>
      <c r="B20" s="245"/>
      <c r="C20" s="246"/>
      <c r="D20" s="245"/>
      <c r="F20" s="247" t="s">
        <v>253</v>
      </c>
      <c r="G20" s="248"/>
      <c r="H20" s="248"/>
      <c r="I20" s="248"/>
      <c r="J20" s="248"/>
    </row>
    <row r="21" spans="1:11">
      <c r="A21" s="252"/>
      <c r="B21" s="249"/>
      <c r="C21" s="250" t="s">
        <v>196</v>
      </c>
      <c r="D21" s="251" t="s">
        <v>125</v>
      </c>
      <c r="F21" s="252"/>
      <c r="G21" s="249"/>
      <c r="H21" s="249"/>
      <c r="I21" s="250" t="s">
        <v>196</v>
      </c>
      <c r="J21" s="251" t="s">
        <v>125</v>
      </c>
    </row>
    <row r="22" spans="1:11">
      <c r="A22" s="258"/>
      <c r="B22" s="254" t="s">
        <v>200</v>
      </c>
      <c r="C22" s="255">
        <v>15</v>
      </c>
      <c r="D22" s="256">
        <f>C22*8</f>
        <v>120</v>
      </c>
      <c r="E22" s="257"/>
      <c r="F22" s="258"/>
      <c r="G22" s="254" t="s">
        <v>200</v>
      </c>
      <c r="H22" s="254"/>
      <c r="I22" s="255">
        <v>15</v>
      </c>
      <c r="J22" s="256">
        <f>I22*8</f>
        <v>120</v>
      </c>
      <c r="K22" s="257"/>
    </row>
    <row r="23" spans="1:11">
      <c r="A23" s="287"/>
      <c r="B23" s="263" t="s">
        <v>252</v>
      </c>
      <c r="C23" s="264">
        <v>1</v>
      </c>
      <c r="D23" s="265">
        <f>C23*8</f>
        <v>8</v>
      </c>
      <c r="E23" s="259"/>
      <c r="F23" s="260"/>
      <c r="G23" s="261" t="s">
        <v>201</v>
      </c>
      <c r="H23" s="261"/>
      <c r="I23" s="264">
        <v>25</v>
      </c>
      <c r="J23" s="262">
        <f>I23*8</f>
        <v>200</v>
      </c>
      <c r="K23" s="257"/>
    </row>
    <row r="24" spans="1:11">
      <c r="A24" s="258"/>
      <c r="B24" s="253"/>
      <c r="C24" s="254" t="s">
        <v>197</v>
      </c>
      <c r="D24" s="286">
        <f>SUM(D22:D23)</f>
        <v>128</v>
      </c>
      <c r="F24" s="258"/>
      <c r="G24" s="253"/>
      <c r="H24" s="253"/>
      <c r="I24" s="254" t="s">
        <v>197</v>
      </c>
      <c r="J24" s="256">
        <f>SUM(J22:J23)</f>
        <v>320</v>
      </c>
    </row>
    <row r="25" spans="1:11" ht="15.75" thickBot="1">
      <c r="A25" s="266"/>
      <c r="B25" s="267"/>
      <c r="C25" s="288" t="s">
        <v>123</v>
      </c>
      <c r="D25" s="289">
        <f>2080-D24</f>
        <v>1952</v>
      </c>
      <c r="F25" s="266"/>
      <c r="G25" s="267"/>
      <c r="H25" s="267"/>
      <c r="I25" s="288" t="s">
        <v>123</v>
      </c>
      <c r="J25" s="290">
        <f>2080-J24</f>
        <v>1760</v>
      </c>
    </row>
  </sheetData>
  <mergeCells count="7">
    <mergeCell ref="A3:F3"/>
    <mergeCell ref="E11:F11"/>
    <mergeCell ref="E5:F5"/>
    <mergeCell ref="E6:F6"/>
    <mergeCell ref="E7:F7"/>
    <mergeCell ref="E8:F8"/>
    <mergeCell ref="E9:F9"/>
  </mergeCells>
  <pageMargins left="0.25" right="0.25"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4"/>
  <sheetViews>
    <sheetView workbookViewId="0">
      <selection activeCell="H34" sqref="H34"/>
    </sheetView>
  </sheetViews>
  <sheetFormatPr defaultRowHeight="15"/>
  <cols>
    <col min="1" max="1" width="25.5703125" bestFit="1" customWidth="1"/>
    <col min="2" max="2" width="16.28515625" style="50" customWidth="1"/>
    <col min="3" max="3" width="13.28515625" style="268" customWidth="1"/>
    <col min="4" max="4" width="15.140625" style="50" bestFit="1" customWidth="1"/>
    <col min="5" max="5" width="16.5703125" style="50" customWidth="1"/>
    <col min="6" max="6" width="16.28515625" style="50" customWidth="1"/>
    <col min="7" max="7" width="15.140625" style="50" customWidth="1"/>
    <col min="8" max="8" width="2" style="50" customWidth="1"/>
    <col min="9" max="10" width="14.42578125" style="50" customWidth="1"/>
    <col min="11" max="11" width="24.7109375" customWidth="1"/>
    <col min="12" max="12" width="25.85546875" customWidth="1"/>
    <col min="13" max="13" width="14.7109375" customWidth="1"/>
    <col min="14" max="14" width="12" bestFit="1" customWidth="1"/>
    <col min="16" max="16" width="8.85546875" customWidth="1"/>
    <col min="19" max="20" width="10" bestFit="1" customWidth="1"/>
  </cols>
  <sheetData>
    <row r="1" spans="1:12" ht="15.75" thickBot="1"/>
    <row r="2" spans="1:12" ht="18.75">
      <c r="A2" s="55" t="s">
        <v>168</v>
      </c>
      <c r="B2" s="56"/>
      <c r="C2" s="269"/>
      <c r="D2" s="56"/>
      <c r="E2" s="56"/>
      <c r="F2" s="56"/>
      <c r="G2" s="56"/>
      <c r="H2" s="56"/>
      <c r="I2" s="56"/>
      <c r="J2" s="56"/>
      <c r="K2" s="57"/>
      <c r="L2" s="58"/>
    </row>
    <row r="3" spans="1:12" ht="18.75">
      <c r="A3" s="59"/>
      <c r="B3" s="760" t="s">
        <v>199</v>
      </c>
      <c r="C3" s="760"/>
      <c r="D3" s="760"/>
      <c r="E3" s="760"/>
      <c r="F3" s="760"/>
      <c r="G3" s="760"/>
      <c r="H3" s="760"/>
      <c r="I3" s="760"/>
      <c r="J3" s="760"/>
      <c r="K3" s="760"/>
      <c r="L3" s="761"/>
    </row>
    <row r="4" spans="1:12" ht="15.75" customHeight="1" thickBot="1">
      <c r="A4" s="59" t="s">
        <v>203</v>
      </c>
      <c r="B4" s="63"/>
      <c r="C4" s="60"/>
      <c r="D4" s="60"/>
      <c r="E4" s="61"/>
      <c r="F4" s="62"/>
      <c r="G4"/>
      <c r="H4"/>
      <c r="I4"/>
      <c r="J4"/>
    </row>
    <row r="5" spans="1:12" ht="15.75" thickBot="1">
      <c r="A5" s="64"/>
      <c r="B5" s="270" t="s">
        <v>171</v>
      </c>
      <c r="C5" s="271" t="s">
        <v>169</v>
      </c>
      <c r="D5" s="272" t="s">
        <v>170</v>
      </c>
      <c r="E5" s="754" t="s">
        <v>0</v>
      </c>
      <c r="F5" s="755"/>
      <c r="G5"/>
      <c r="H5"/>
      <c r="I5"/>
      <c r="J5"/>
    </row>
    <row r="6" spans="1:12">
      <c r="A6" s="65" t="s">
        <v>1</v>
      </c>
      <c r="B6" s="273">
        <v>32198</v>
      </c>
      <c r="C6" s="273">
        <v>57450</v>
      </c>
      <c r="D6" s="274">
        <v>86861</v>
      </c>
      <c r="E6" s="756" t="s">
        <v>172</v>
      </c>
      <c r="F6" s="757"/>
      <c r="G6"/>
      <c r="H6"/>
      <c r="I6"/>
      <c r="J6"/>
    </row>
    <row r="7" spans="1:12">
      <c r="A7" s="65" t="s">
        <v>2</v>
      </c>
      <c r="B7" s="380">
        <v>0.224</v>
      </c>
      <c r="C7" s="380">
        <v>0.224</v>
      </c>
      <c r="D7" s="380">
        <v>0.224</v>
      </c>
      <c r="E7" s="752" t="s">
        <v>263</v>
      </c>
      <c r="F7" s="753"/>
      <c r="G7"/>
      <c r="H7"/>
      <c r="I7"/>
      <c r="J7"/>
    </row>
    <row r="8" spans="1:12">
      <c r="A8" s="275" t="s">
        <v>156</v>
      </c>
      <c r="B8" s="276">
        <f t="shared" ref="B8:D8" si="0">B6*B7</f>
        <v>7212.3519999999999</v>
      </c>
      <c r="C8" s="276">
        <f t="shared" si="0"/>
        <v>12868.800000000001</v>
      </c>
      <c r="D8" s="276">
        <f t="shared" si="0"/>
        <v>19456.864000000001</v>
      </c>
      <c r="E8" s="752"/>
      <c r="F8" s="753"/>
      <c r="G8"/>
      <c r="H8"/>
      <c r="I8"/>
      <c r="J8" s="52"/>
    </row>
    <row r="9" spans="1:12">
      <c r="A9" s="65" t="s">
        <v>162</v>
      </c>
      <c r="B9" s="49">
        <f>B6+B8</f>
        <v>39410.351999999999</v>
      </c>
      <c r="C9" s="49">
        <f t="shared" ref="C9:D9" si="1">C6+C8</f>
        <v>70318.8</v>
      </c>
      <c r="D9" s="49">
        <f t="shared" si="1"/>
        <v>106317.864</v>
      </c>
      <c r="E9" s="752"/>
      <c r="F9" s="753"/>
      <c r="G9"/>
      <c r="H9"/>
      <c r="I9"/>
      <c r="J9"/>
    </row>
    <row r="10" spans="1:12">
      <c r="A10" s="65" t="s">
        <v>165</v>
      </c>
      <c r="B10" s="277">
        <f>B6*E10</f>
        <v>119.13260000000001</v>
      </c>
      <c r="C10" s="277">
        <f>C6*E10</f>
        <v>212.565</v>
      </c>
      <c r="D10" s="278">
        <f>D6*E10</f>
        <v>321.38570000000004</v>
      </c>
      <c r="E10" s="279">
        <v>3.7000000000000002E-3</v>
      </c>
      <c r="F10" s="280"/>
      <c r="G10"/>
      <c r="H10"/>
      <c r="I10"/>
      <c r="J10"/>
    </row>
    <row r="11" spans="1:12">
      <c r="A11" s="65" t="s">
        <v>193</v>
      </c>
      <c r="B11" s="315">
        <f>(B10+B8)*$E$11</f>
        <v>130.355620772093</v>
      </c>
      <c r="C11" s="315">
        <f t="shared" ref="C11:D11" si="2">(C10+C8)*$E$11</f>
        <v>232.58992525488367</v>
      </c>
      <c r="D11" s="315">
        <f t="shared" si="2"/>
        <v>351.6622018723142</v>
      </c>
      <c r="E11" s="279">
        <f>'CAF 2019 Fall'!BZ25</f>
        <v>1.7780248869661817E-2</v>
      </c>
      <c r="F11" s="280"/>
      <c r="G11"/>
      <c r="H11"/>
      <c r="I11"/>
      <c r="J11"/>
    </row>
    <row r="12" spans="1:12" ht="15.75" thickBot="1">
      <c r="A12" s="65" t="s">
        <v>163</v>
      </c>
      <c r="B12" s="276">
        <f>B10+B9+B11</f>
        <v>39659.840220772086</v>
      </c>
      <c r="C12" s="276">
        <f t="shared" ref="C12:D12" si="3">C10+C9+C11</f>
        <v>70763.95492525489</v>
      </c>
      <c r="D12" s="276">
        <f t="shared" si="3"/>
        <v>106990.91190187231</v>
      </c>
      <c r="E12" s="752"/>
      <c r="F12" s="753"/>
      <c r="G12"/>
      <c r="H12"/>
      <c r="I12"/>
      <c r="J12"/>
    </row>
    <row r="13" spans="1:12" ht="15.75" thickBot="1">
      <c r="A13" s="281" t="s">
        <v>123</v>
      </c>
      <c r="B13" s="282">
        <f>D24</f>
        <v>1952</v>
      </c>
      <c r="C13" s="282">
        <f>$J$24</f>
        <v>1760</v>
      </c>
      <c r="D13" s="282">
        <f>$J$24</f>
        <v>1760</v>
      </c>
      <c r="E13" s="240"/>
      <c r="F13" s="243"/>
      <c r="G13"/>
      <c r="H13"/>
      <c r="I13"/>
      <c r="J13"/>
    </row>
    <row r="14" spans="1:12" ht="15.75" thickBot="1">
      <c r="A14" s="283" t="s">
        <v>262</v>
      </c>
      <c r="B14" s="284">
        <f>(B12)/B13</f>
        <v>20.317541096707011</v>
      </c>
      <c r="C14" s="284">
        <f>(C12)/C13-0.01</f>
        <v>40.196792571167556</v>
      </c>
      <c r="D14" s="284">
        <f>(D12)/D13+0.01</f>
        <v>60.800290853336541</v>
      </c>
      <c r="E14" s="285" t="s">
        <v>257</v>
      </c>
      <c r="F14" s="243"/>
      <c r="G14">
        <v>40.24</v>
      </c>
      <c r="H14"/>
      <c r="I14"/>
      <c r="J14"/>
    </row>
    <row r="15" spans="1:12" ht="15.75" thickBot="1">
      <c r="A15" s="66"/>
      <c r="B15" s="357">
        <f>B14*0.25</f>
        <v>5.0793852741767527</v>
      </c>
      <c r="C15" s="359">
        <f>C14*0.25</f>
        <v>10.049198142791889</v>
      </c>
      <c r="D15" s="358">
        <f>D14*0.25</f>
        <v>15.200072713334135</v>
      </c>
      <c r="E15" t="s">
        <v>258</v>
      </c>
      <c r="F15" s="54"/>
      <c r="G15" s="381">
        <f>G14*0.25</f>
        <v>10.06</v>
      </c>
      <c r="H15"/>
      <c r="I15" s="440">
        <f>10.05*4</f>
        <v>40.200000000000003</v>
      </c>
      <c r="J15"/>
    </row>
    <row r="16" spans="1:12" ht="15.75" thickBot="1">
      <c r="A16" s="379" t="s">
        <v>261</v>
      </c>
      <c r="B16" s="378">
        <v>5.07</v>
      </c>
      <c r="C16" s="378">
        <v>10.050000000000001</v>
      </c>
      <c r="D16" s="378">
        <v>15.19</v>
      </c>
      <c r="E16" s="67"/>
      <c r="F16" s="68"/>
      <c r="G16"/>
      <c r="H16"/>
      <c r="I16" s="440">
        <f>15.2*4</f>
        <v>60.8</v>
      </c>
      <c r="J16"/>
    </row>
    <row r="17" spans="1:11">
      <c r="A17" s="281" t="s">
        <v>260</v>
      </c>
      <c r="B17" s="376">
        <v>4.16</v>
      </c>
      <c r="C17" s="377">
        <v>9.83</v>
      </c>
      <c r="D17" s="376">
        <v>11.92</v>
      </c>
      <c r="E17"/>
      <c r="F17"/>
      <c r="G17"/>
      <c r="H17"/>
      <c r="I17"/>
      <c r="J17"/>
    </row>
    <row r="18" spans="1:11">
      <c r="B18" s="375">
        <f>(B15-B17)/B17</f>
        <v>0.22100607552325782</v>
      </c>
      <c r="C18" s="375">
        <f t="shared" ref="C18:D18" si="4">(C15-C17)/C17</f>
        <v>2.2298895502735401E-2</v>
      </c>
      <c r="D18" s="375">
        <f t="shared" si="4"/>
        <v>0.27517388534682347</v>
      </c>
    </row>
    <row r="19" spans="1:11" ht="15.75" thickBot="1">
      <c r="A19" s="244" t="s">
        <v>195</v>
      </c>
      <c r="B19" s="245"/>
      <c r="C19" s="246"/>
      <c r="D19" s="245"/>
      <c r="F19" s="247" t="s">
        <v>253</v>
      </c>
      <c r="G19" s="248"/>
      <c r="H19" s="248"/>
      <c r="I19" s="248"/>
      <c r="J19" s="248"/>
    </row>
    <row r="20" spans="1:11">
      <c r="A20" s="252"/>
      <c r="B20" s="249"/>
      <c r="C20" s="250" t="s">
        <v>196</v>
      </c>
      <c r="D20" s="251" t="s">
        <v>125</v>
      </c>
      <c r="F20" s="252"/>
      <c r="G20" s="249"/>
      <c r="H20" s="249"/>
      <c r="I20" s="250" t="s">
        <v>196</v>
      </c>
      <c r="J20" s="251" t="s">
        <v>125</v>
      </c>
    </row>
    <row r="21" spans="1:11">
      <c r="A21" s="258"/>
      <c r="B21" s="254" t="s">
        <v>200</v>
      </c>
      <c r="C21" s="255">
        <v>15</v>
      </c>
      <c r="D21" s="256">
        <f>C21*8</f>
        <v>120</v>
      </c>
      <c r="E21" s="257"/>
      <c r="F21" s="258"/>
      <c r="G21" s="254" t="s">
        <v>200</v>
      </c>
      <c r="H21" s="254"/>
      <c r="I21" s="255">
        <v>15</v>
      </c>
      <c r="J21" s="256">
        <f>I21*8</f>
        <v>120</v>
      </c>
      <c r="K21" s="257"/>
    </row>
    <row r="22" spans="1:11">
      <c r="A22" s="287"/>
      <c r="B22" s="263" t="s">
        <v>252</v>
      </c>
      <c r="C22" s="264">
        <v>1</v>
      </c>
      <c r="D22" s="265">
        <f>C22*8</f>
        <v>8</v>
      </c>
      <c r="E22" s="259"/>
      <c r="F22" s="260"/>
      <c r="G22" s="261" t="s">
        <v>201</v>
      </c>
      <c r="H22" s="261"/>
      <c r="I22" s="264">
        <v>25</v>
      </c>
      <c r="J22" s="262">
        <f>I22*8</f>
        <v>200</v>
      </c>
      <c r="K22" s="257"/>
    </row>
    <row r="23" spans="1:11">
      <c r="A23" s="258"/>
      <c r="B23" s="253"/>
      <c r="C23" s="254" t="s">
        <v>197</v>
      </c>
      <c r="D23" s="286">
        <f>SUM(D21:D22)</f>
        <v>128</v>
      </c>
      <c r="F23" s="258"/>
      <c r="G23" s="253"/>
      <c r="H23" s="253"/>
      <c r="I23" s="254" t="s">
        <v>197</v>
      </c>
      <c r="J23" s="256">
        <f>SUM(J21:J22)</f>
        <v>320</v>
      </c>
    </row>
    <row r="24" spans="1:11" ht="15.75" thickBot="1">
      <c r="A24" s="266"/>
      <c r="B24" s="267"/>
      <c r="C24" s="288" t="s">
        <v>123</v>
      </c>
      <c r="D24" s="289">
        <f>2080-D23</f>
        <v>1952</v>
      </c>
      <c r="F24" s="266"/>
      <c r="G24" s="267"/>
      <c r="H24" s="267"/>
      <c r="I24" s="288" t="s">
        <v>123</v>
      </c>
      <c r="J24" s="290">
        <f>2080-J23</f>
        <v>1760</v>
      </c>
    </row>
  </sheetData>
  <mergeCells count="7">
    <mergeCell ref="E12:F12"/>
    <mergeCell ref="B3:L3"/>
    <mergeCell ref="E5:F5"/>
    <mergeCell ref="E6:F6"/>
    <mergeCell ref="E7:F7"/>
    <mergeCell ref="E8:F8"/>
    <mergeCell ref="E9:F9"/>
  </mergeCells>
  <pageMargins left="0.25" right="0.25" top="0.75" bottom="0.75" header="0.3" footer="0.3"/>
  <pageSetup scale="89" orientation="landscape"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Q300"/>
  <sheetViews>
    <sheetView workbookViewId="0">
      <selection activeCell="AF32" sqref="AF32"/>
    </sheetView>
  </sheetViews>
  <sheetFormatPr defaultRowHeight="15"/>
  <cols>
    <col min="1" max="1" width="34.85546875" customWidth="1"/>
    <col min="4" max="4" width="12.7109375" bestFit="1" customWidth="1"/>
    <col min="5" max="5" width="11.7109375" bestFit="1" customWidth="1"/>
    <col min="6" max="6" width="12.7109375" bestFit="1" customWidth="1"/>
    <col min="7" max="7" width="11.140625" bestFit="1" customWidth="1"/>
    <col min="8" max="8" width="12.7109375" bestFit="1" customWidth="1"/>
    <col min="9" max="9" width="11.7109375" bestFit="1" customWidth="1"/>
    <col min="10" max="10" width="12.7109375" bestFit="1" customWidth="1"/>
    <col min="12" max="12" width="12.7109375" bestFit="1" customWidth="1"/>
    <col min="13" max="13" width="8.7109375" bestFit="1" customWidth="1"/>
    <col min="14" max="14" width="12.7109375" bestFit="1" customWidth="1"/>
    <col min="15" max="15" width="10.140625" bestFit="1" customWidth="1"/>
    <col min="16" max="16" width="12.7109375" bestFit="1" customWidth="1"/>
    <col min="17" max="17" width="9.28515625" bestFit="1" customWidth="1"/>
    <col min="18" max="18" width="12.7109375" bestFit="1" customWidth="1"/>
    <col min="19" max="19" width="10.140625" bestFit="1" customWidth="1"/>
    <col min="20" max="20" width="12.7109375" bestFit="1" customWidth="1"/>
    <col min="21" max="21" width="10.140625" bestFit="1" customWidth="1"/>
    <col min="22" max="22" width="12.7109375" bestFit="1" customWidth="1"/>
    <col min="23" max="23" width="10.7109375" bestFit="1" customWidth="1"/>
    <col min="24" max="24" width="12.7109375" bestFit="1" customWidth="1"/>
    <col min="25" max="25" width="10.7109375" bestFit="1" customWidth="1"/>
    <col min="26" max="26" width="12.7109375" bestFit="1" customWidth="1"/>
    <col min="27" max="27" width="10.7109375" bestFit="1" customWidth="1"/>
    <col min="28" max="28" width="12.7109375" bestFit="1" customWidth="1"/>
    <col min="29" max="29" width="10.140625" bestFit="1" customWidth="1"/>
    <col min="30" max="30" width="12.7109375" bestFit="1" customWidth="1"/>
    <col min="32" max="32" width="12.7109375" bestFit="1" customWidth="1"/>
    <col min="33" max="33" width="8.7109375" bestFit="1" customWidth="1"/>
    <col min="34" max="34" width="12.7109375" bestFit="1" customWidth="1"/>
    <col min="36" max="36" width="12.7109375" bestFit="1" customWidth="1"/>
    <col min="37" max="37" width="10.7109375" bestFit="1" customWidth="1"/>
    <col min="38" max="38" width="12.7109375" bestFit="1" customWidth="1"/>
    <col min="39" max="39" width="8.5703125" bestFit="1" customWidth="1"/>
    <col min="40" max="40" width="12.7109375" bestFit="1" customWidth="1"/>
    <col min="41" max="41" width="10.140625" bestFit="1" customWidth="1"/>
    <col min="42" max="42" width="12.7109375" bestFit="1" customWidth="1"/>
    <col min="43" max="43" width="11.7109375" bestFit="1" customWidth="1"/>
  </cols>
  <sheetData>
    <row r="1" spans="1:43">
      <c r="A1" s="301">
        <v>92</v>
      </c>
      <c r="C1" s="293" t="s">
        <v>238</v>
      </c>
      <c r="E1" s="445">
        <v>10072.685793837187</v>
      </c>
      <c r="G1" s="445">
        <v>4355.6051898939895</v>
      </c>
      <c r="I1" s="445">
        <v>10661.969795155455</v>
      </c>
      <c r="K1" s="445">
        <v>507.73989136994567</v>
      </c>
      <c r="M1" s="445">
        <v>470.75862068965517</v>
      </c>
      <c r="O1" s="445">
        <v>174.74224469876401</v>
      </c>
      <c r="Q1" s="445">
        <v>122.2245656154269</v>
      </c>
      <c r="S1" s="445">
        <v>223.93088380355897</v>
      </c>
      <c r="U1" s="445">
        <v>760.56530589440331</v>
      </c>
      <c r="W1" s="445">
        <v>751.99044507789426</v>
      </c>
      <c r="Y1" s="445">
        <v>1132.746337164338</v>
      </c>
      <c r="AA1" s="445">
        <v>464.18305503269391</v>
      </c>
      <c r="AC1" s="445">
        <v>273.99506150447809</v>
      </c>
      <c r="AE1" s="445" t="s">
        <v>446</v>
      </c>
      <c r="AG1" s="445">
        <v>538.74458874458878</v>
      </c>
      <c r="AI1" s="445">
        <v>25.644838810991413</v>
      </c>
      <c r="AK1" s="445">
        <v>784.51178251870124</v>
      </c>
      <c r="AM1" s="445" t="s">
        <v>446</v>
      </c>
      <c r="AO1" s="445">
        <v>388.15010067978693</v>
      </c>
      <c r="AQ1" s="445">
        <v>6800.9923238288538</v>
      </c>
    </row>
    <row r="2" spans="1:43">
      <c r="C2" s="293" t="s">
        <v>342</v>
      </c>
      <c r="E2" s="445">
        <v>-14926.640416145292</v>
      </c>
      <c r="G2" s="445">
        <v>-6542.881911823566</v>
      </c>
      <c r="I2" s="445">
        <v>-22862.979055941643</v>
      </c>
      <c r="K2" s="445">
        <v>507.73989136994567</v>
      </c>
      <c r="M2" s="445">
        <v>470.75862068965517</v>
      </c>
      <c r="O2" s="445">
        <v>-422.66479508021371</v>
      </c>
      <c r="Q2" s="445">
        <v>-263.6359070763009</v>
      </c>
      <c r="S2" s="445">
        <v>-555.51785512471861</v>
      </c>
      <c r="U2" s="445">
        <v>-83.638057440520015</v>
      </c>
      <c r="W2" s="445">
        <v>-1474.6276592530783</v>
      </c>
      <c r="Y2" s="445">
        <v>-2532.8929001066917</v>
      </c>
      <c r="AA2" s="445">
        <v>-1513.5235895032679</v>
      </c>
      <c r="AC2" s="445">
        <v>-492.0644866686859</v>
      </c>
      <c r="AE2" s="445" t="s">
        <v>446</v>
      </c>
      <c r="AG2" s="445">
        <v>538.74458874458878</v>
      </c>
      <c r="AI2" s="445">
        <v>-1.8753458503898486</v>
      </c>
      <c r="AK2" s="445">
        <v>-2405.9728667036411</v>
      </c>
      <c r="AM2" s="445" t="s">
        <v>446</v>
      </c>
      <c r="AO2" s="445">
        <v>-446.68310864212964</v>
      </c>
      <c r="AQ2" s="445">
        <v>-15690.589556676627</v>
      </c>
    </row>
    <row r="3" spans="1:43">
      <c r="A3" s="734" t="s">
        <v>205</v>
      </c>
      <c r="C3" s="293" t="s">
        <v>343</v>
      </c>
      <c r="E3" s="445">
        <v>35072.012003819662</v>
      </c>
      <c r="G3" s="445">
        <v>15254.092291611545</v>
      </c>
      <c r="I3" s="445">
        <v>44186.918646252554</v>
      </c>
      <c r="K3" s="445">
        <v>507.73989136994567</v>
      </c>
      <c r="M3" s="445">
        <v>470.75862068965517</v>
      </c>
      <c r="O3" s="445">
        <v>772.14928447774173</v>
      </c>
      <c r="Q3" s="445">
        <v>508.08503830715472</v>
      </c>
      <c r="S3" s="445">
        <v>1003.3796227318367</v>
      </c>
      <c r="U3" s="445">
        <v>1604.7686692293266</v>
      </c>
      <c r="W3" s="445">
        <v>2978.6085494088666</v>
      </c>
      <c r="Y3" s="445">
        <v>4798.3855744353677</v>
      </c>
      <c r="AA3" s="445">
        <v>2441.8896995686555</v>
      </c>
      <c r="AC3" s="445">
        <v>1040.054609677642</v>
      </c>
      <c r="AE3" s="445" t="s">
        <v>446</v>
      </c>
      <c r="AG3" s="445">
        <v>538.74458874458878</v>
      </c>
      <c r="AI3" s="445">
        <v>53.165023472372674</v>
      </c>
      <c r="AK3" s="445">
        <v>3974.9964317410436</v>
      </c>
      <c r="AM3" s="445" t="s">
        <v>446</v>
      </c>
      <c r="AO3" s="445">
        <v>1222.9833100017036</v>
      </c>
      <c r="AQ3" s="445">
        <v>29292.574204334334</v>
      </c>
    </row>
    <row r="4" spans="1:43">
      <c r="A4" s="734"/>
      <c r="C4" s="293" t="s">
        <v>344</v>
      </c>
      <c r="E4" s="448">
        <v>7005.0594343668681</v>
      </c>
      <c r="G4" s="448">
        <v>3001.7971748509708</v>
      </c>
      <c r="I4" s="448">
        <v>3223.5928529921939</v>
      </c>
      <c r="K4" s="448">
        <v>507.73989136994567</v>
      </c>
      <c r="M4" s="448">
        <v>470.75862068965517</v>
      </c>
      <c r="O4" s="448">
        <v>133.57271110907271</v>
      </c>
      <c r="Q4" s="448">
        <v>77.662451765182539</v>
      </c>
      <c r="S4" s="448">
        <v>154.84566592367653</v>
      </c>
      <c r="U4" s="448">
        <v>760.56530589440331</v>
      </c>
      <c r="W4" s="448">
        <v>614.78540681647871</v>
      </c>
      <c r="Y4" s="448">
        <v>617.83915269895397</v>
      </c>
      <c r="AA4" s="448">
        <v>117.75243651766347</v>
      </c>
      <c r="AC4" s="448">
        <v>144.40283949507378</v>
      </c>
      <c r="AE4" s="448" t="s">
        <v>446</v>
      </c>
      <c r="AG4" s="448">
        <v>538.74458874458878</v>
      </c>
      <c r="AI4" s="448">
        <v>25.644838810991413</v>
      </c>
      <c r="AK4" s="448">
        <v>528.47441170125819</v>
      </c>
      <c r="AM4" s="448" t="s">
        <v>446</v>
      </c>
      <c r="AO4" s="448">
        <v>298.31332075949882</v>
      </c>
      <c r="AQ4" s="448">
        <v>5441.6923824667219</v>
      </c>
    </row>
    <row r="5" spans="1:43">
      <c r="A5" s="734"/>
      <c r="C5" s="293" t="s">
        <v>345</v>
      </c>
      <c r="E5" s="449">
        <v>7627.7006490486065</v>
      </c>
      <c r="G5" s="449">
        <v>2638.6462772398472</v>
      </c>
      <c r="I5" s="449">
        <v>1675.4974107386211</v>
      </c>
      <c r="K5" s="449">
        <v>507.73989136994567</v>
      </c>
      <c r="M5" s="449">
        <v>470.75862068965517</v>
      </c>
      <c r="O5" s="449">
        <v>124.95953167284189</v>
      </c>
      <c r="Q5" s="449">
        <v>66.728060013945864</v>
      </c>
      <c r="S5" s="449">
        <v>207.10035488994592</v>
      </c>
      <c r="U5" s="449">
        <v>547.21564051579412</v>
      </c>
      <c r="W5" s="449">
        <v>533.69986627157687</v>
      </c>
      <c r="Y5" s="449">
        <v>253.76886312124168</v>
      </c>
      <c r="AA5" s="449">
        <v>184.62675873596257</v>
      </c>
      <c r="AC5" s="449">
        <v>138.25579703435233</v>
      </c>
      <c r="AE5" s="449" t="s">
        <v>446</v>
      </c>
      <c r="AG5" s="449">
        <v>538.74458874458878</v>
      </c>
      <c r="AI5" s="449">
        <v>42.172266305146756</v>
      </c>
      <c r="AK5" s="449">
        <v>442.38514060389599</v>
      </c>
      <c r="AM5" s="449" t="s">
        <v>446</v>
      </c>
      <c r="AO5" s="449">
        <v>292.59862169046158</v>
      </c>
      <c r="AQ5" s="449">
        <v>4499.9815106774722</v>
      </c>
    </row>
    <row r="6" spans="1:43">
      <c r="A6" s="734"/>
      <c r="C6" s="293" t="s">
        <v>346</v>
      </c>
      <c r="E6" s="450">
        <v>2833.5071869349131</v>
      </c>
      <c r="G6" s="450">
        <v>1045.5698024761807</v>
      </c>
      <c r="I6" s="450">
        <v>177.1204864281425</v>
      </c>
      <c r="K6" s="450">
        <v>5.5189118627168003</v>
      </c>
      <c r="M6" s="450">
        <v>5.1169415292353824</v>
      </c>
      <c r="O6" s="450">
        <v>51.374119657335662</v>
      </c>
      <c r="Q6" s="450">
        <v>28.476232313900265</v>
      </c>
      <c r="S6" s="450">
        <v>40.838417386464144</v>
      </c>
      <c r="U6" s="450">
        <v>41.335070972521919</v>
      </c>
      <c r="W6" s="450">
        <v>202.6765077416963</v>
      </c>
      <c r="Y6" s="450">
        <v>67.894412384500441</v>
      </c>
      <c r="AA6" s="450">
        <v>20.933766492029061</v>
      </c>
      <c r="AC6" s="450">
        <v>11.107910730390289</v>
      </c>
      <c r="AE6" s="450" t="s">
        <v>446</v>
      </c>
      <c r="AG6" s="450">
        <v>5.8559194428759653</v>
      </c>
      <c r="AI6" s="450">
        <v>0.83624474383667646</v>
      </c>
      <c r="AK6" s="450">
        <v>203.25938911586854</v>
      </c>
      <c r="AM6" s="450" t="s">
        <v>446</v>
      </c>
      <c r="AO6" s="450">
        <v>36.059851959939422</v>
      </c>
      <c r="AQ6" s="450">
        <v>2690.9467825384891</v>
      </c>
    </row>
    <row r="9" spans="1:43">
      <c r="D9" s="299" t="s">
        <v>236</v>
      </c>
      <c r="E9" s="451"/>
      <c r="F9" s="299" t="s">
        <v>207</v>
      </c>
      <c r="G9" s="451"/>
      <c r="H9" s="299" t="s">
        <v>208</v>
      </c>
      <c r="I9" s="451"/>
      <c r="J9" s="299" t="s">
        <v>347</v>
      </c>
      <c r="K9" s="451"/>
      <c r="L9" s="299" t="s">
        <v>348</v>
      </c>
      <c r="M9" s="451"/>
      <c r="N9" s="299" t="s">
        <v>209</v>
      </c>
      <c r="O9" s="451"/>
      <c r="P9" s="299" t="s">
        <v>210</v>
      </c>
      <c r="Q9" s="451"/>
      <c r="R9" s="299" t="s">
        <v>211</v>
      </c>
      <c r="S9" s="451"/>
      <c r="T9" s="299" t="s">
        <v>212</v>
      </c>
      <c r="U9" s="451"/>
      <c r="V9" s="299" t="s">
        <v>349</v>
      </c>
      <c r="W9" s="451"/>
      <c r="X9" s="299" t="s">
        <v>350</v>
      </c>
      <c r="Y9" s="451"/>
      <c r="Z9" s="299" t="s">
        <v>351</v>
      </c>
      <c r="AA9" s="451"/>
      <c r="AB9" s="299" t="s">
        <v>352</v>
      </c>
      <c r="AC9" s="451"/>
      <c r="AD9" s="299" t="s">
        <v>353</v>
      </c>
      <c r="AE9" s="451"/>
      <c r="AF9" s="299" t="s">
        <v>354</v>
      </c>
      <c r="AG9" s="451"/>
      <c r="AH9" s="299" t="s">
        <v>355</v>
      </c>
      <c r="AI9" s="451"/>
      <c r="AJ9" s="299" t="s">
        <v>213</v>
      </c>
      <c r="AK9" s="451"/>
      <c r="AL9" s="299" t="s">
        <v>246</v>
      </c>
      <c r="AM9" s="451"/>
      <c r="AN9" s="299" t="s">
        <v>214</v>
      </c>
      <c r="AO9" s="451"/>
      <c r="AP9" s="299" t="s">
        <v>356</v>
      </c>
      <c r="AQ9" s="451"/>
    </row>
    <row r="10" spans="1:43" ht="120">
      <c r="A10" s="302"/>
      <c r="B10" s="303"/>
      <c r="D10" s="298" t="s">
        <v>237</v>
      </c>
      <c r="E10" s="452" t="s">
        <v>440</v>
      </c>
      <c r="F10" s="298" t="s">
        <v>219</v>
      </c>
      <c r="G10" s="452" t="s">
        <v>441</v>
      </c>
      <c r="H10" s="298" t="s">
        <v>220</v>
      </c>
      <c r="I10" s="452" t="s">
        <v>447</v>
      </c>
      <c r="J10" s="298" t="s">
        <v>357</v>
      </c>
      <c r="K10" s="452" t="s">
        <v>448</v>
      </c>
      <c r="L10" s="298" t="s">
        <v>358</v>
      </c>
      <c r="M10" s="452" t="s">
        <v>449</v>
      </c>
      <c r="N10" s="298" t="s">
        <v>221</v>
      </c>
      <c r="O10" s="452" t="s">
        <v>450</v>
      </c>
      <c r="P10" s="298" t="s">
        <v>222</v>
      </c>
      <c r="Q10" s="452" t="s">
        <v>451</v>
      </c>
      <c r="R10" s="298" t="s">
        <v>223</v>
      </c>
      <c r="S10" s="452" t="s">
        <v>452</v>
      </c>
      <c r="T10" s="298" t="s">
        <v>224</v>
      </c>
      <c r="U10" s="452" t="s">
        <v>453</v>
      </c>
      <c r="V10" s="298" t="s">
        <v>359</v>
      </c>
      <c r="W10" s="452" t="s">
        <v>454</v>
      </c>
      <c r="X10" s="298" t="s">
        <v>360</v>
      </c>
      <c r="Y10" s="452" t="s">
        <v>455</v>
      </c>
      <c r="Z10" s="298" t="s">
        <v>361</v>
      </c>
      <c r="AA10" s="452" t="s">
        <v>456</v>
      </c>
      <c r="AB10" s="298" t="s">
        <v>362</v>
      </c>
      <c r="AC10" s="452" t="s">
        <v>457</v>
      </c>
      <c r="AD10" s="298" t="s">
        <v>363</v>
      </c>
      <c r="AE10" s="452" t="s">
        <v>458</v>
      </c>
      <c r="AF10" s="298" t="s">
        <v>364</v>
      </c>
      <c r="AG10" s="452" t="s">
        <v>459</v>
      </c>
      <c r="AH10" s="298" t="s">
        <v>365</v>
      </c>
      <c r="AI10" s="452" t="s">
        <v>460</v>
      </c>
      <c r="AJ10" s="298" t="s">
        <v>225</v>
      </c>
      <c r="AK10" s="452" t="s">
        <v>461</v>
      </c>
      <c r="AL10" s="298" t="s">
        <v>366</v>
      </c>
      <c r="AM10" s="452" t="s">
        <v>462</v>
      </c>
      <c r="AN10" s="298" t="s">
        <v>226</v>
      </c>
      <c r="AO10" s="452" t="s">
        <v>463</v>
      </c>
      <c r="AP10" s="298" t="s">
        <v>367</v>
      </c>
      <c r="AQ10" s="452" t="s">
        <v>464</v>
      </c>
    </row>
    <row r="11" spans="1:43">
      <c r="A11" s="299" t="s">
        <v>231</v>
      </c>
      <c r="B11" s="300" t="s">
        <v>232</v>
      </c>
      <c r="D11" s="299" t="s">
        <v>233</v>
      </c>
      <c r="E11" s="451"/>
      <c r="F11" s="299" t="s">
        <v>233</v>
      </c>
      <c r="G11" s="451"/>
      <c r="H11" s="299" t="s">
        <v>233</v>
      </c>
      <c r="I11" s="451"/>
      <c r="J11" s="299" t="s">
        <v>233</v>
      </c>
      <c r="K11" s="451"/>
      <c r="L11" s="299" t="s">
        <v>233</v>
      </c>
      <c r="M11" s="451"/>
      <c r="N11" s="299" t="s">
        <v>233</v>
      </c>
      <c r="O11" s="451"/>
      <c r="P11" s="299" t="s">
        <v>233</v>
      </c>
      <c r="Q11" s="451"/>
      <c r="R11" s="299" t="s">
        <v>233</v>
      </c>
      <c r="S11" s="451"/>
      <c r="T11" s="299" t="s">
        <v>233</v>
      </c>
      <c r="U11" s="451"/>
      <c r="V11" s="299" t="s">
        <v>233</v>
      </c>
      <c r="W11" s="451"/>
      <c r="X11" s="299" t="s">
        <v>233</v>
      </c>
      <c r="Y11" s="451"/>
      <c r="Z11" s="299" t="s">
        <v>233</v>
      </c>
      <c r="AA11" s="451"/>
      <c r="AB11" s="299" t="s">
        <v>233</v>
      </c>
      <c r="AC11" s="451"/>
      <c r="AD11" s="299" t="s">
        <v>233</v>
      </c>
      <c r="AE11" s="451"/>
      <c r="AF11" s="299" t="s">
        <v>233</v>
      </c>
      <c r="AG11" s="451"/>
      <c r="AH11" s="299" t="s">
        <v>233</v>
      </c>
      <c r="AI11" s="451"/>
      <c r="AJ11" s="299" t="s">
        <v>233</v>
      </c>
      <c r="AK11" s="451"/>
      <c r="AL11" s="299" t="s">
        <v>233</v>
      </c>
      <c r="AM11" s="451"/>
      <c r="AN11" s="299" t="s">
        <v>233</v>
      </c>
      <c r="AO11" s="451"/>
      <c r="AP11" s="299" t="s">
        <v>233</v>
      </c>
      <c r="AQ11" s="451"/>
    </row>
    <row r="12" spans="1:43">
      <c r="A12" s="299" t="s">
        <v>378</v>
      </c>
      <c r="B12" s="300">
        <v>18.64</v>
      </c>
      <c r="D12" s="453">
        <v>320</v>
      </c>
      <c r="E12" s="454">
        <v>17.167381974248926</v>
      </c>
      <c r="F12" s="455">
        <v>100</v>
      </c>
      <c r="G12" s="454">
        <v>5.3648068669527893</v>
      </c>
      <c r="H12" s="453"/>
      <c r="I12" s="454" t="s">
        <v>442</v>
      </c>
      <c r="J12" s="453"/>
      <c r="K12" s="454" t="s">
        <v>442</v>
      </c>
      <c r="L12" s="453"/>
      <c r="M12" s="454" t="s">
        <v>442</v>
      </c>
      <c r="N12" s="453"/>
      <c r="O12" s="454" t="s">
        <v>442</v>
      </c>
      <c r="P12" s="453">
        <v>50</v>
      </c>
      <c r="Q12" s="454">
        <v>2.6824034334763946</v>
      </c>
      <c r="R12" s="453"/>
      <c r="S12" s="454" t="s">
        <v>442</v>
      </c>
      <c r="T12" s="453"/>
      <c r="U12" s="454" t="s">
        <v>442</v>
      </c>
      <c r="V12" s="453"/>
      <c r="W12" s="454" t="s">
        <v>442</v>
      </c>
      <c r="X12" s="453"/>
      <c r="Y12" s="454" t="s">
        <v>442</v>
      </c>
      <c r="Z12" s="453">
        <v>4232</v>
      </c>
      <c r="AA12" s="454">
        <v>227.03862660944205</v>
      </c>
      <c r="AB12" s="453"/>
      <c r="AC12" s="454" t="s">
        <v>442</v>
      </c>
      <c r="AD12" s="453"/>
      <c r="AE12" s="454" t="s">
        <v>442</v>
      </c>
      <c r="AF12" s="453"/>
      <c r="AG12" s="454" t="s">
        <v>442</v>
      </c>
      <c r="AH12" s="453"/>
      <c r="AI12" s="454" t="s">
        <v>442</v>
      </c>
      <c r="AJ12" s="453">
        <v>392</v>
      </c>
      <c r="AK12" s="454">
        <v>21.030042918454935</v>
      </c>
      <c r="AL12" s="453"/>
      <c r="AM12" s="454" t="s">
        <v>442</v>
      </c>
      <c r="AN12" s="453">
        <v>2642</v>
      </c>
      <c r="AO12" s="454">
        <v>141.73819742489269</v>
      </c>
      <c r="AP12" s="453">
        <v>7416</v>
      </c>
      <c r="AQ12" s="454">
        <v>397.85407725321886</v>
      </c>
    </row>
    <row r="13" spans="1:43">
      <c r="A13" s="299" t="s">
        <v>379</v>
      </c>
      <c r="B13" s="300">
        <v>8.2200000000000006</v>
      </c>
      <c r="D13" s="453"/>
      <c r="E13" s="454" t="s">
        <v>442</v>
      </c>
      <c r="F13" s="453"/>
      <c r="G13" s="454" t="s">
        <v>442</v>
      </c>
      <c r="H13" s="453">
        <v>50901</v>
      </c>
      <c r="I13" s="454">
        <v>6192.3357664233572</v>
      </c>
      <c r="J13" s="453"/>
      <c r="K13" s="454" t="s">
        <v>442</v>
      </c>
      <c r="L13" s="453"/>
      <c r="M13" s="454" t="s">
        <v>442</v>
      </c>
      <c r="N13" s="453"/>
      <c r="O13" s="454" t="s">
        <v>442</v>
      </c>
      <c r="P13" s="453"/>
      <c r="Q13" s="454" t="s">
        <v>442</v>
      </c>
      <c r="R13" s="453"/>
      <c r="S13" s="454" t="s">
        <v>442</v>
      </c>
      <c r="T13" s="453"/>
      <c r="U13" s="454" t="s">
        <v>442</v>
      </c>
      <c r="V13" s="453"/>
      <c r="W13" s="454" t="s">
        <v>442</v>
      </c>
      <c r="X13" s="453"/>
      <c r="Y13" s="454" t="s">
        <v>442</v>
      </c>
      <c r="Z13" s="453"/>
      <c r="AA13" s="454" t="s">
        <v>442</v>
      </c>
      <c r="AB13" s="453"/>
      <c r="AC13" s="454" t="s">
        <v>442</v>
      </c>
      <c r="AD13" s="453"/>
      <c r="AE13" s="454" t="s">
        <v>442</v>
      </c>
      <c r="AF13" s="453"/>
      <c r="AG13" s="454" t="s">
        <v>442</v>
      </c>
      <c r="AH13" s="453"/>
      <c r="AI13" s="454" t="s">
        <v>442</v>
      </c>
      <c r="AJ13" s="453"/>
      <c r="AK13" s="454" t="s">
        <v>442</v>
      </c>
      <c r="AL13" s="453"/>
      <c r="AM13" s="454" t="s">
        <v>442</v>
      </c>
      <c r="AN13" s="453"/>
      <c r="AO13" s="454" t="s">
        <v>442</v>
      </c>
      <c r="AP13" s="453">
        <v>50901</v>
      </c>
      <c r="AQ13" s="454">
        <v>6192.3357664233572</v>
      </c>
    </row>
    <row r="14" spans="1:43">
      <c r="A14" s="299" t="s">
        <v>380</v>
      </c>
      <c r="B14" s="300">
        <v>37.210999999999999</v>
      </c>
      <c r="D14" s="453"/>
      <c r="E14" s="454" t="s">
        <v>442</v>
      </c>
      <c r="F14" s="453"/>
      <c r="G14" s="454" t="s">
        <v>442</v>
      </c>
      <c r="H14" s="453"/>
      <c r="I14" s="454" t="s">
        <v>442</v>
      </c>
      <c r="J14" s="453"/>
      <c r="K14" s="454" t="s">
        <v>442</v>
      </c>
      <c r="L14" s="453"/>
      <c r="M14" s="454" t="s">
        <v>442</v>
      </c>
      <c r="N14" s="453"/>
      <c r="O14" s="454" t="s">
        <v>442</v>
      </c>
      <c r="P14" s="453"/>
      <c r="Q14" s="454" t="s">
        <v>442</v>
      </c>
      <c r="R14" s="453"/>
      <c r="S14" s="454" t="s">
        <v>442</v>
      </c>
      <c r="T14" s="453"/>
      <c r="U14" s="454" t="s">
        <v>442</v>
      </c>
      <c r="V14" s="453"/>
      <c r="W14" s="454" t="s">
        <v>442</v>
      </c>
      <c r="X14" s="453"/>
      <c r="Y14" s="454" t="s">
        <v>442</v>
      </c>
      <c r="Z14" s="453"/>
      <c r="AA14" s="454" t="s">
        <v>442</v>
      </c>
      <c r="AB14" s="453"/>
      <c r="AC14" s="454" t="s">
        <v>442</v>
      </c>
      <c r="AD14" s="453"/>
      <c r="AE14" s="454" t="s">
        <v>442</v>
      </c>
      <c r="AF14" s="453"/>
      <c r="AG14" s="454" t="s">
        <v>442</v>
      </c>
      <c r="AH14" s="453"/>
      <c r="AI14" s="454" t="s">
        <v>442</v>
      </c>
      <c r="AJ14" s="453"/>
      <c r="AK14" s="454" t="s">
        <v>442</v>
      </c>
      <c r="AL14" s="453"/>
      <c r="AM14" s="454" t="s">
        <v>442</v>
      </c>
      <c r="AN14" s="453"/>
      <c r="AO14" s="454" t="s">
        <v>442</v>
      </c>
      <c r="AP14" s="453"/>
      <c r="AQ14" s="454" t="s">
        <v>442</v>
      </c>
    </row>
    <row r="15" spans="1:43">
      <c r="A15" s="299" t="s">
        <v>381</v>
      </c>
      <c r="B15" s="300">
        <v>2.46</v>
      </c>
      <c r="D15" s="453">
        <v>30634</v>
      </c>
      <c r="E15" s="454">
        <v>12452.845528455286</v>
      </c>
      <c r="F15" s="453">
        <v>20144</v>
      </c>
      <c r="G15" s="454">
        <v>8188.6178861788621</v>
      </c>
      <c r="H15" s="453"/>
      <c r="I15" s="454" t="s">
        <v>442</v>
      </c>
      <c r="J15" s="453"/>
      <c r="K15" s="454" t="s">
        <v>442</v>
      </c>
      <c r="L15" s="453"/>
      <c r="M15" s="454" t="s">
        <v>442</v>
      </c>
      <c r="N15" s="453">
        <v>94</v>
      </c>
      <c r="O15" s="454">
        <v>38.211382113821138</v>
      </c>
      <c r="P15" s="453">
        <v>250</v>
      </c>
      <c r="Q15" s="454">
        <v>101.6260162601626</v>
      </c>
      <c r="R15" s="453"/>
      <c r="S15" s="454" t="s">
        <v>442</v>
      </c>
      <c r="T15" s="453"/>
      <c r="U15" s="454" t="s">
        <v>442</v>
      </c>
      <c r="V15" s="453">
        <v>8</v>
      </c>
      <c r="W15" s="454">
        <v>3.2520325203252032</v>
      </c>
      <c r="X15" s="453"/>
      <c r="Y15" s="454" t="s">
        <v>442</v>
      </c>
      <c r="Z15" s="453"/>
      <c r="AA15" s="454" t="s">
        <v>442</v>
      </c>
      <c r="AB15" s="453"/>
      <c r="AC15" s="454" t="s">
        <v>442</v>
      </c>
      <c r="AD15" s="453"/>
      <c r="AE15" s="454" t="s">
        <v>442</v>
      </c>
      <c r="AF15" s="453"/>
      <c r="AG15" s="454" t="s">
        <v>442</v>
      </c>
      <c r="AH15" s="453"/>
      <c r="AI15" s="454" t="s">
        <v>442</v>
      </c>
      <c r="AJ15" s="453">
        <v>2853</v>
      </c>
      <c r="AK15" s="454">
        <v>1159.7560975609756</v>
      </c>
      <c r="AL15" s="453"/>
      <c r="AM15" s="454" t="s">
        <v>442</v>
      </c>
      <c r="AN15" s="453"/>
      <c r="AO15" s="454" t="s">
        <v>442</v>
      </c>
      <c r="AP15" s="453">
        <v>23349</v>
      </c>
      <c r="AQ15" s="454">
        <v>9491.4634146341468</v>
      </c>
    </row>
    <row r="16" spans="1:43">
      <c r="A16" s="299" t="s">
        <v>382</v>
      </c>
      <c r="B16" s="300">
        <v>12.39</v>
      </c>
      <c r="D16" s="453">
        <v>2008</v>
      </c>
      <c r="E16" s="454">
        <v>162.06618240516545</v>
      </c>
      <c r="F16" s="453">
        <v>12180</v>
      </c>
      <c r="G16" s="454">
        <v>983.05084745762713</v>
      </c>
      <c r="H16" s="453"/>
      <c r="I16" s="454" t="s">
        <v>442</v>
      </c>
      <c r="J16" s="453"/>
      <c r="K16" s="454" t="s">
        <v>442</v>
      </c>
      <c r="L16" s="453"/>
      <c r="M16" s="454" t="s">
        <v>442</v>
      </c>
      <c r="N16" s="453">
        <v>172</v>
      </c>
      <c r="O16" s="454">
        <v>13.882163034705407</v>
      </c>
      <c r="P16" s="453"/>
      <c r="Q16" s="454" t="s">
        <v>442</v>
      </c>
      <c r="R16" s="453">
        <v>14</v>
      </c>
      <c r="S16" s="454">
        <v>1.1299435028248588</v>
      </c>
      <c r="T16" s="453"/>
      <c r="U16" s="454" t="s">
        <v>442</v>
      </c>
      <c r="V16" s="453">
        <v>2397</v>
      </c>
      <c r="W16" s="454">
        <v>193.46246973365618</v>
      </c>
      <c r="X16" s="453"/>
      <c r="Y16" s="454" t="s">
        <v>442</v>
      </c>
      <c r="Z16" s="453"/>
      <c r="AA16" s="454" t="s">
        <v>442</v>
      </c>
      <c r="AB16" s="453"/>
      <c r="AC16" s="454" t="s">
        <v>442</v>
      </c>
      <c r="AD16" s="453"/>
      <c r="AE16" s="454" t="s">
        <v>442</v>
      </c>
      <c r="AF16" s="453"/>
      <c r="AG16" s="454" t="s">
        <v>442</v>
      </c>
      <c r="AH16" s="453"/>
      <c r="AI16" s="454" t="s">
        <v>442</v>
      </c>
      <c r="AJ16" s="453">
        <v>886</v>
      </c>
      <c r="AK16" s="454">
        <v>71.509281678773206</v>
      </c>
      <c r="AL16" s="453"/>
      <c r="AM16" s="454" t="s">
        <v>442</v>
      </c>
      <c r="AN16" s="453"/>
      <c r="AO16" s="454" t="s">
        <v>442</v>
      </c>
      <c r="AP16" s="453">
        <v>15649</v>
      </c>
      <c r="AQ16" s="454">
        <v>1263.0347054075867</v>
      </c>
    </row>
    <row r="17" spans="1:43">
      <c r="A17" s="299" t="s">
        <v>383</v>
      </c>
      <c r="B17" s="300">
        <v>0.53</v>
      </c>
      <c r="D17" s="453"/>
      <c r="E17" s="454" t="s">
        <v>442</v>
      </c>
      <c r="F17" s="453"/>
      <c r="G17" s="454" t="s">
        <v>442</v>
      </c>
      <c r="H17" s="453"/>
      <c r="I17" s="454" t="s">
        <v>442</v>
      </c>
      <c r="J17" s="453"/>
      <c r="K17" s="454" t="s">
        <v>442</v>
      </c>
      <c r="L17" s="453"/>
      <c r="M17" s="454" t="s">
        <v>442</v>
      </c>
      <c r="N17" s="453"/>
      <c r="O17" s="454" t="s">
        <v>442</v>
      </c>
      <c r="P17" s="453"/>
      <c r="Q17" s="454" t="s">
        <v>442</v>
      </c>
      <c r="R17" s="453"/>
      <c r="S17" s="454" t="s">
        <v>442</v>
      </c>
      <c r="T17" s="453"/>
      <c r="U17" s="454" t="s">
        <v>442</v>
      </c>
      <c r="V17" s="453"/>
      <c r="W17" s="454" t="s">
        <v>442</v>
      </c>
      <c r="X17" s="453"/>
      <c r="Y17" s="454" t="s">
        <v>442</v>
      </c>
      <c r="Z17" s="453"/>
      <c r="AA17" s="454" t="s">
        <v>442</v>
      </c>
      <c r="AB17" s="453"/>
      <c r="AC17" s="454" t="s">
        <v>442</v>
      </c>
      <c r="AD17" s="453"/>
      <c r="AE17" s="454" t="s">
        <v>442</v>
      </c>
      <c r="AF17" s="453"/>
      <c r="AG17" s="454" t="s">
        <v>442</v>
      </c>
      <c r="AH17" s="453"/>
      <c r="AI17" s="454" t="s">
        <v>442</v>
      </c>
      <c r="AJ17" s="453"/>
      <c r="AK17" s="454" t="s">
        <v>442</v>
      </c>
      <c r="AL17" s="453"/>
      <c r="AM17" s="454" t="s">
        <v>442</v>
      </c>
      <c r="AN17" s="453"/>
      <c r="AO17" s="454" t="s">
        <v>442</v>
      </c>
      <c r="AP17" s="453"/>
      <c r="AQ17" s="454" t="s">
        <v>442</v>
      </c>
    </row>
    <row r="18" spans="1:43">
      <c r="A18" s="456"/>
      <c r="B18">
        <v>1.35</v>
      </c>
      <c r="D18" s="457"/>
      <c r="E18" s="454" t="s">
        <v>442</v>
      </c>
      <c r="F18" s="457"/>
      <c r="G18" s="454" t="s">
        <v>442</v>
      </c>
      <c r="H18" s="457"/>
      <c r="I18" s="454" t="s">
        <v>442</v>
      </c>
      <c r="J18" s="457"/>
      <c r="K18" s="454" t="s">
        <v>442</v>
      </c>
      <c r="L18" s="457"/>
      <c r="M18" s="454" t="s">
        <v>442</v>
      </c>
      <c r="N18" s="457"/>
      <c r="O18" s="454" t="s">
        <v>442</v>
      </c>
      <c r="P18" s="457"/>
      <c r="Q18" s="454" t="s">
        <v>442</v>
      </c>
      <c r="R18" s="457"/>
      <c r="S18" s="454" t="s">
        <v>442</v>
      </c>
      <c r="T18" s="457"/>
      <c r="U18" s="454" t="s">
        <v>442</v>
      </c>
      <c r="V18" s="457"/>
      <c r="W18" s="454" t="s">
        <v>442</v>
      </c>
      <c r="X18" s="457"/>
      <c r="Y18" s="454" t="s">
        <v>442</v>
      </c>
      <c r="Z18" s="457"/>
      <c r="AA18" s="454" t="s">
        <v>442</v>
      </c>
      <c r="AB18" s="457"/>
      <c r="AC18" s="454" t="s">
        <v>442</v>
      </c>
      <c r="AD18" s="457"/>
      <c r="AE18" s="454" t="s">
        <v>442</v>
      </c>
      <c r="AF18" s="457"/>
      <c r="AG18" s="454" t="s">
        <v>442</v>
      </c>
      <c r="AH18" s="457"/>
      <c r="AI18" s="454" t="s">
        <v>442</v>
      </c>
      <c r="AJ18" s="457"/>
      <c r="AK18" s="454" t="s">
        <v>442</v>
      </c>
      <c r="AL18" s="457"/>
      <c r="AM18" s="454" t="s">
        <v>442</v>
      </c>
      <c r="AN18" s="457"/>
      <c r="AO18" s="454" t="s">
        <v>442</v>
      </c>
      <c r="AP18" s="457"/>
      <c r="AQ18" s="454" t="s">
        <v>442</v>
      </c>
    </row>
    <row r="19" spans="1:43">
      <c r="A19" s="456"/>
      <c r="B19">
        <v>1.03</v>
      </c>
      <c r="D19" s="457"/>
      <c r="E19" s="454" t="s">
        <v>442</v>
      </c>
      <c r="F19" s="457"/>
      <c r="G19" s="454" t="s">
        <v>442</v>
      </c>
      <c r="H19" s="457"/>
      <c r="I19" s="454" t="s">
        <v>442</v>
      </c>
      <c r="J19" s="457"/>
      <c r="K19" s="454" t="s">
        <v>442</v>
      </c>
      <c r="L19" s="457"/>
      <c r="M19" s="454" t="s">
        <v>442</v>
      </c>
      <c r="N19" s="457"/>
      <c r="O19" s="454" t="s">
        <v>442</v>
      </c>
      <c r="P19" s="457"/>
      <c r="Q19" s="454" t="s">
        <v>442</v>
      </c>
      <c r="R19" s="457"/>
      <c r="S19" s="454" t="s">
        <v>442</v>
      </c>
      <c r="T19" s="457"/>
      <c r="U19" s="454" t="s">
        <v>442</v>
      </c>
      <c r="V19" s="457"/>
      <c r="W19" s="454" t="s">
        <v>442</v>
      </c>
      <c r="X19" s="457"/>
      <c r="Y19" s="454" t="s">
        <v>442</v>
      </c>
      <c r="Z19" s="457"/>
      <c r="AA19" s="454" t="s">
        <v>442</v>
      </c>
      <c r="AB19" s="457"/>
      <c r="AC19" s="454" t="s">
        <v>442</v>
      </c>
      <c r="AD19" s="457"/>
      <c r="AE19" s="454" t="s">
        <v>442</v>
      </c>
      <c r="AF19" s="457"/>
      <c r="AG19" s="454" t="s">
        <v>442</v>
      </c>
      <c r="AH19" s="457"/>
      <c r="AI19" s="454" t="s">
        <v>442</v>
      </c>
      <c r="AJ19" s="457"/>
      <c r="AK19" s="454" t="s">
        <v>442</v>
      </c>
      <c r="AL19" s="457"/>
      <c r="AM19" s="454" t="s">
        <v>442</v>
      </c>
      <c r="AN19" s="457"/>
      <c r="AO19" s="454" t="s">
        <v>442</v>
      </c>
      <c r="AP19" s="457"/>
      <c r="AQ19" s="454" t="s">
        <v>442</v>
      </c>
    </row>
    <row r="20" spans="1:43">
      <c r="A20" s="456"/>
      <c r="B20">
        <v>3.12</v>
      </c>
      <c r="D20" s="457"/>
      <c r="E20" s="454" t="s">
        <v>442</v>
      </c>
      <c r="F20" s="457"/>
      <c r="G20" s="454" t="s">
        <v>442</v>
      </c>
      <c r="H20" s="457"/>
      <c r="I20" s="454" t="s">
        <v>442</v>
      </c>
      <c r="J20" s="457"/>
      <c r="K20" s="454" t="s">
        <v>442</v>
      </c>
      <c r="L20" s="457"/>
      <c r="M20" s="454" t="s">
        <v>442</v>
      </c>
      <c r="N20" s="457"/>
      <c r="O20" s="454" t="s">
        <v>442</v>
      </c>
      <c r="P20" s="457"/>
      <c r="Q20" s="454" t="s">
        <v>442</v>
      </c>
      <c r="R20" s="457"/>
      <c r="S20" s="454" t="s">
        <v>442</v>
      </c>
      <c r="T20" s="457"/>
      <c r="U20" s="454" t="s">
        <v>442</v>
      </c>
      <c r="V20" s="457"/>
      <c r="W20" s="454" t="s">
        <v>442</v>
      </c>
      <c r="X20" s="457"/>
      <c r="Y20" s="454" t="s">
        <v>442</v>
      </c>
      <c r="Z20" s="457"/>
      <c r="AA20" s="454" t="s">
        <v>442</v>
      </c>
      <c r="AB20" s="457"/>
      <c r="AC20" s="454" t="s">
        <v>442</v>
      </c>
      <c r="AD20" s="457"/>
      <c r="AE20" s="454" t="s">
        <v>442</v>
      </c>
      <c r="AF20" s="457"/>
      <c r="AG20" s="454" t="s">
        <v>442</v>
      </c>
      <c r="AH20" s="457"/>
      <c r="AI20" s="454" t="s">
        <v>442</v>
      </c>
      <c r="AJ20" s="457"/>
      <c r="AK20" s="454" t="s">
        <v>442</v>
      </c>
      <c r="AL20" s="457"/>
      <c r="AM20" s="454" t="s">
        <v>442</v>
      </c>
      <c r="AN20" s="457"/>
      <c r="AO20" s="454" t="s">
        <v>442</v>
      </c>
      <c r="AP20" s="457"/>
      <c r="AQ20" s="454" t="s">
        <v>442</v>
      </c>
    </row>
    <row r="21" spans="1:43">
      <c r="A21" s="456"/>
      <c r="B21">
        <v>0.81</v>
      </c>
      <c r="D21" s="457"/>
      <c r="E21" s="454" t="s">
        <v>442</v>
      </c>
      <c r="F21" s="457"/>
      <c r="G21" s="454" t="s">
        <v>442</v>
      </c>
      <c r="H21" s="457"/>
      <c r="I21" s="454" t="s">
        <v>442</v>
      </c>
      <c r="J21" s="457"/>
      <c r="K21" s="454" t="s">
        <v>442</v>
      </c>
      <c r="L21" s="457"/>
      <c r="M21" s="454" t="s">
        <v>442</v>
      </c>
      <c r="N21" s="457"/>
      <c r="O21" s="454" t="s">
        <v>442</v>
      </c>
      <c r="P21" s="457"/>
      <c r="Q21" s="454" t="s">
        <v>442</v>
      </c>
      <c r="R21" s="457"/>
      <c r="S21" s="454" t="s">
        <v>442</v>
      </c>
      <c r="T21" s="457"/>
      <c r="U21" s="454" t="s">
        <v>442</v>
      </c>
      <c r="V21" s="457"/>
      <c r="W21" s="454" t="s">
        <v>442</v>
      </c>
      <c r="X21" s="457"/>
      <c r="Y21" s="454" t="s">
        <v>442</v>
      </c>
      <c r="Z21" s="457"/>
      <c r="AA21" s="454" t="s">
        <v>442</v>
      </c>
      <c r="AB21" s="457"/>
      <c r="AC21" s="454" t="s">
        <v>442</v>
      </c>
      <c r="AD21" s="457"/>
      <c r="AE21" s="454" t="s">
        <v>442</v>
      </c>
      <c r="AF21" s="457"/>
      <c r="AG21" s="454" t="s">
        <v>442</v>
      </c>
      <c r="AH21" s="457"/>
      <c r="AI21" s="454" t="s">
        <v>442</v>
      </c>
      <c r="AJ21" s="457"/>
      <c r="AK21" s="454" t="s">
        <v>442</v>
      </c>
      <c r="AL21" s="457"/>
      <c r="AM21" s="454" t="s">
        <v>442</v>
      </c>
      <c r="AN21" s="457"/>
      <c r="AO21" s="454" t="s">
        <v>442</v>
      </c>
      <c r="AP21" s="457"/>
      <c r="AQ21" s="454" t="s">
        <v>442</v>
      </c>
    </row>
    <row r="22" spans="1:43">
      <c r="A22" s="299" t="s">
        <v>384</v>
      </c>
      <c r="B22" s="300">
        <v>0.3</v>
      </c>
      <c r="D22" s="453">
        <v>890</v>
      </c>
      <c r="E22" s="454">
        <v>2966.666666666667</v>
      </c>
      <c r="F22" s="453"/>
      <c r="G22" s="454" t="s">
        <v>442</v>
      </c>
      <c r="H22" s="453"/>
      <c r="I22" s="454" t="s">
        <v>442</v>
      </c>
      <c r="J22" s="453"/>
      <c r="K22" s="454" t="s">
        <v>442</v>
      </c>
      <c r="L22" s="453"/>
      <c r="M22" s="454" t="s">
        <v>442</v>
      </c>
      <c r="N22" s="453">
        <v>25</v>
      </c>
      <c r="O22" s="454">
        <v>83.333333333333343</v>
      </c>
      <c r="P22" s="453"/>
      <c r="Q22" s="454" t="s">
        <v>442</v>
      </c>
      <c r="R22" s="453"/>
      <c r="S22" s="454" t="s">
        <v>442</v>
      </c>
      <c r="T22" s="453"/>
      <c r="U22" s="454" t="s">
        <v>442</v>
      </c>
      <c r="V22" s="453"/>
      <c r="W22" s="454" t="s">
        <v>442</v>
      </c>
      <c r="X22" s="453"/>
      <c r="Y22" s="454" t="s">
        <v>442</v>
      </c>
      <c r="Z22" s="453"/>
      <c r="AA22" s="454" t="s">
        <v>442</v>
      </c>
      <c r="AB22" s="453"/>
      <c r="AC22" s="454" t="s">
        <v>442</v>
      </c>
      <c r="AD22" s="453"/>
      <c r="AE22" s="454" t="s">
        <v>442</v>
      </c>
      <c r="AF22" s="453"/>
      <c r="AG22" s="454" t="s">
        <v>442</v>
      </c>
      <c r="AH22" s="453"/>
      <c r="AI22" s="454" t="s">
        <v>442</v>
      </c>
      <c r="AJ22" s="453"/>
      <c r="AK22" s="454" t="s">
        <v>442</v>
      </c>
      <c r="AL22" s="453"/>
      <c r="AM22" s="454" t="s">
        <v>442</v>
      </c>
      <c r="AN22" s="453"/>
      <c r="AO22" s="454" t="s">
        <v>442</v>
      </c>
      <c r="AP22" s="453">
        <v>25</v>
      </c>
      <c r="AQ22" s="454">
        <v>83.333333333333343</v>
      </c>
    </row>
    <row r="23" spans="1:43">
      <c r="A23" s="456"/>
      <c r="B23">
        <v>11.61</v>
      </c>
      <c r="D23" s="457">
        <v>102393</v>
      </c>
      <c r="E23" s="454">
        <v>8819.3798449612405</v>
      </c>
      <c r="F23" s="457">
        <v>14805</v>
      </c>
      <c r="G23" s="454">
        <v>1275.1937984496124</v>
      </c>
      <c r="H23" s="457">
        <v>21999</v>
      </c>
      <c r="I23" s="454">
        <v>1894.8320413436693</v>
      </c>
      <c r="J23" s="457"/>
      <c r="K23" s="454" t="s">
        <v>442</v>
      </c>
      <c r="L23" s="457"/>
      <c r="M23" s="454" t="s">
        <v>442</v>
      </c>
      <c r="N23" s="457">
        <v>590</v>
      </c>
      <c r="O23" s="454">
        <v>50.818260120585705</v>
      </c>
      <c r="P23" s="457">
        <v>237</v>
      </c>
      <c r="Q23" s="454">
        <v>20.413436692506462</v>
      </c>
      <c r="R23" s="457">
        <v>914</v>
      </c>
      <c r="S23" s="454">
        <v>78.725236864771759</v>
      </c>
      <c r="T23" s="457"/>
      <c r="U23" s="454" t="s">
        <v>442</v>
      </c>
      <c r="V23" s="457">
        <v>305</v>
      </c>
      <c r="W23" s="454">
        <v>26.270456503014643</v>
      </c>
      <c r="X23" s="457"/>
      <c r="Y23" s="454" t="s">
        <v>442</v>
      </c>
      <c r="Z23" s="457">
        <v>1069.49</v>
      </c>
      <c r="AA23" s="454">
        <v>92.118001722652892</v>
      </c>
      <c r="AB23" s="457"/>
      <c r="AC23" s="454" t="s">
        <v>442</v>
      </c>
      <c r="AD23" s="457"/>
      <c r="AE23" s="454" t="s">
        <v>442</v>
      </c>
      <c r="AF23" s="457"/>
      <c r="AG23" s="454" t="s">
        <v>442</v>
      </c>
      <c r="AH23" s="457"/>
      <c r="AI23" s="454" t="s">
        <v>442</v>
      </c>
      <c r="AJ23" s="457">
        <v>3056.95</v>
      </c>
      <c r="AK23" s="454">
        <v>263.30318690783804</v>
      </c>
      <c r="AL23" s="457"/>
      <c r="AM23" s="454" t="s">
        <v>442</v>
      </c>
      <c r="AN23" s="457">
        <v>6427.62</v>
      </c>
      <c r="AO23" s="454">
        <v>553.62790697674416</v>
      </c>
      <c r="AP23" s="457">
        <v>49404.06</v>
      </c>
      <c r="AQ23" s="454">
        <v>4255.3023255813951</v>
      </c>
    </row>
    <row r="24" spans="1:43">
      <c r="A24" s="299" t="s">
        <v>385</v>
      </c>
      <c r="B24" s="300">
        <v>4.07</v>
      </c>
      <c r="D24" s="453">
        <v>28886</v>
      </c>
      <c r="E24" s="454">
        <v>7097.2972972972966</v>
      </c>
      <c r="F24" s="453">
        <v>8985</v>
      </c>
      <c r="G24" s="454">
        <v>2207.6167076167076</v>
      </c>
      <c r="H24" s="453"/>
      <c r="I24" s="454" t="s">
        <v>442</v>
      </c>
      <c r="J24" s="453"/>
      <c r="K24" s="454" t="s">
        <v>442</v>
      </c>
      <c r="L24" s="453"/>
      <c r="M24" s="454" t="s">
        <v>442</v>
      </c>
      <c r="N24" s="453">
        <v>60</v>
      </c>
      <c r="O24" s="454">
        <v>14.74201474201474</v>
      </c>
      <c r="P24" s="453">
        <v>74</v>
      </c>
      <c r="Q24" s="454">
        <v>18.18181818181818</v>
      </c>
      <c r="R24" s="453"/>
      <c r="S24" s="454" t="s">
        <v>442</v>
      </c>
      <c r="T24" s="453"/>
      <c r="U24" s="454" t="s">
        <v>442</v>
      </c>
      <c r="V24" s="453"/>
      <c r="W24" s="454" t="s">
        <v>442</v>
      </c>
      <c r="X24" s="453"/>
      <c r="Y24" s="454" t="s">
        <v>442</v>
      </c>
      <c r="Z24" s="453"/>
      <c r="AA24" s="454" t="s">
        <v>442</v>
      </c>
      <c r="AB24" s="453">
        <v>44</v>
      </c>
      <c r="AC24" s="454">
        <v>10.810810810810811</v>
      </c>
      <c r="AD24" s="453"/>
      <c r="AE24" s="454" t="s">
        <v>442</v>
      </c>
      <c r="AF24" s="453"/>
      <c r="AG24" s="454" t="s">
        <v>442</v>
      </c>
      <c r="AH24" s="453"/>
      <c r="AI24" s="454" t="s">
        <v>442</v>
      </c>
      <c r="AJ24" s="453">
        <v>2406</v>
      </c>
      <c r="AK24" s="454">
        <v>591.15479115479116</v>
      </c>
      <c r="AL24" s="453"/>
      <c r="AM24" s="454" t="s">
        <v>442</v>
      </c>
      <c r="AN24" s="453"/>
      <c r="AO24" s="454" t="s">
        <v>442</v>
      </c>
      <c r="AP24" s="453">
        <v>11569</v>
      </c>
      <c r="AQ24" s="454">
        <v>2842.5061425061422</v>
      </c>
    </row>
    <row r="25" spans="1:43">
      <c r="A25" s="299" t="s">
        <v>386</v>
      </c>
      <c r="B25" s="300">
        <v>1.9</v>
      </c>
      <c r="D25" s="453">
        <v>24986</v>
      </c>
      <c r="E25" s="454">
        <v>13150.526315789475</v>
      </c>
      <c r="F25" s="453">
        <v>10514</v>
      </c>
      <c r="G25" s="454">
        <v>5533.6842105263158</v>
      </c>
      <c r="H25" s="453">
        <v>10441</v>
      </c>
      <c r="I25" s="454">
        <v>5495.2631578947367</v>
      </c>
      <c r="J25" s="453"/>
      <c r="K25" s="454" t="s">
        <v>442</v>
      </c>
      <c r="L25" s="453"/>
      <c r="M25" s="454" t="s">
        <v>442</v>
      </c>
      <c r="N25" s="453">
        <v>477</v>
      </c>
      <c r="O25" s="454">
        <v>251.05263157894737</v>
      </c>
      <c r="P25" s="453">
        <v>1778</v>
      </c>
      <c r="Q25" s="454">
        <v>935.78947368421052</v>
      </c>
      <c r="R25" s="453"/>
      <c r="S25" s="454" t="s">
        <v>442</v>
      </c>
      <c r="T25" s="453"/>
      <c r="U25" s="454" t="s">
        <v>442</v>
      </c>
      <c r="V25" s="453">
        <v>1127</v>
      </c>
      <c r="W25" s="454">
        <v>593.15789473684208</v>
      </c>
      <c r="X25" s="453">
        <v>5236</v>
      </c>
      <c r="Y25" s="454">
        <v>2755.7894736842109</v>
      </c>
      <c r="Z25" s="453"/>
      <c r="AA25" s="454" t="s">
        <v>442</v>
      </c>
      <c r="AB25" s="453">
        <v>1057</v>
      </c>
      <c r="AC25" s="454">
        <v>556.31578947368428</v>
      </c>
      <c r="AD25" s="453"/>
      <c r="AE25" s="454" t="s">
        <v>442</v>
      </c>
      <c r="AF25" s="453"/>
      <c r="AG25" s="454" t="s">
        <v>442</v>
      </c>
      <c r="AH25" s="453"/>
      <c r="AI25" s="454" t="s">
        <v>442</v>
      </c>
      <c r="AJ25" s="453">
        <v>248</v>
      </c>
      <c r="AK25" s="454">
        <v>130.5263157894737</v>
      </c>
      <c r="AL25" s="453"/>
      <c r="AM25" s="454" t="s">
        <v>442</v>
      </c>
      <c r="AN25" s="453"/>
      <c r="AO25" s="454" t="s">
        <v>442</v>
      </c>
      <c r="AP25" s="453">
        <v>30878</v>
      </c>
      <c r="AQ25" s="454">
        <v>16251.578947368422</v>
      </c>
    </row>
    <row r="26" spans="1:43">
      <c r="A26" s="299" t="s">
        <v>387</v>
      </c>
      <c r="B26" s="300">
        <v>13</v>
      </c>
      <c r="D26" s="453"/>
      <c r="E26" s="454" t="s">
        <v>442</v>
      </c>
      <c r="F26" s="453"/>
      <c r="G26" s="454" t="s">
        <v>442</v>
      </c>
      <c r="H26" s="453"/>
      <c r="I26" s="454" t="s">
        <v>442</v>
      </c>
      <c r="J26" s="453"/>
      <c r="K26" s="454" t="s">
        <v>442</v>
      </c>
      <c r="L26" s="453"/>
      <c r="M26" s="454" t="s">
        <v>442</v>
      </c>
      <c r="N26" s="453"/>
      <c r="O26" s="454" t="s">
        <v>442</v>
      </c>
      <c r="P26" s="453"/>
      <c r="Q26" s="454" t="s">
        <v>442</v>
      </c>
      <c r="R26" s="453"/>
      <c r="S26" s="454" t="s">
        <v>442</v>
      </c>
      <c r="T26" s="453"/>
      <c r="U26" s="454" t="s">
        <v>442</v>
      </c>
      <c r="V26" s="453"/>
      <c r="W26" s="454" t="s">
        <v>442</v>
      </c>
      <c r="X26" s="453"/>
      <c r="Y26" s="454" t="s">
        <v>442</v>
      </c>
      <c r="Z26" s="453"/>
      <c r="AA26" s="454" t="s">
        <v>442</v>
      </c>
      <c r="AB26" s="453"/>
      <c r="AC26" s="454" t="s">
        <v>442</v>
      </c>
      <c r="AD26" s="453"/>
      <c r="AE26" s="454" t="s">
        <v>442</v>
      </c>
      <c r="AF26" s="453"/>
      <c r="AG26" s="454" t="s">
        <v>442</v>
      </c>
      <c r="AH26" s="453"/>
      <c r="AI26" s="454" t="s">
        <v>442</v>
      </c>
      <c r="AJ26" s="453"/>
      <c r="AK26" s="454" t="s">
        <v>442</v>
      </c>
      <c r="AL26" s="453"/>
      <c r="AM26" s="454" t="s">
        <v>442</v>
      </c>
      <c r="AN26" s="453"/>
      <c r="AO26" s="454" t="s">
        <v>442</v>
      </c>
      <c r="AP26" s="453"/>
      <c r="AQ26" s="454" t="s">
        <v>442</v>
      </c>
    </row>
    <row r="27" spans="1:43">
      <c r="A27" s="299" t="s">
        <v>388</v>
      </c>
      <c r="B27" s="300">
        <v>8.5</v>
      </c>
      <c r="D27" s="453"/>
      <c r="E27" s="454" t="s">
        <v>442</v>
      </c>
      <c r="F27" s="453"/>
      <c r="G27" s="454" t="s">
        <v>442</v>
      </c>
      <c r="H27" s="453"/>
      <c r="I27" s="454" t="s">
        <v>442</v>
      </c>
      <c r="J27" s="453"/>
      <c r="K27" s="454" t="s">
        <v>442</v>
      </c>
      <c r="L27" s="453"/>
      <c r="M27" s="454" t="s">
        <v>442</v>
      </c>
      <c r="N27" s="453"/>
      <c r="O27" s="454" t="s">
        <v>442</v>
      </c>
      <c r="P27" s="453"/>
      <c r="Q27" s="454" t="s">
        <v>442</v>
      </c>
      <c r="R27" s="453"/>
      <c r="S27" s="454" t="s">
        <v>442</v>
      </c>
      <c r="T27" s="453"/>
      <c r="U27" s="454" t="s">
        <v>442</v>
      </c>
      <c r="V27" s="453"/>
      <c r="W27" s="454" t="s">
        <v>442</v>
      </c>
      <c r="X27" s="453"/>
      <c r="Y27" s="454" t="s">
        <v>442</v>
      </c>
      <c r="Z27" s="453"/>
      <c r="AA27" s="454" t="s">
        <v>442</v>
      </c>
      <c r="AB27" s="453"/>
      <c r="AC27" s="454" t="s">
        <v>442</v>
      </c>
      <c r="AD27" s="453"/>
      <c r="AE27" s="454" t="s">
        <v>442</v>
      </c>
      <c r="AF27" s="453"/>
      <c r="AG27" s="454" t="s">
        <v>442</v>
      </c>
      <c r="AH27" s="453"/>
      <c r="AI27" s="454" t="s">
        <v>442</v>
      </c>
      <c r="AJ27" s="453"/>
      <c r="AK27" s="454" t="s">
        <v>442</v>
      </c>
      <c r="AL27" s="453"/>
      <c r="AM27" s="454" t="s">
        <v>442</v>
      </c>
      <c r="AN27" s="453"/>
      <c r="AO27" s="454" t="s">
        <v>442</v>
      </c>
      <c r="AP27" s="453"/>
      <c r="AQ27" s="454" t="s">
        <v>442</v>
      </c>
    </row>
    <row r="28" spans="1:43">
      <c r="A28" s="456"/>
      <c r="B28">
        <v>14.805</v>
      </c>
      <c r="D28" s="457">
        <v>109135</v>
      </c>
      <c r="E28" s="454">
        <v>7371.496116176967</v>
      </c>
      <c r="F28" s="457">
        <v>35654</v>
      </c>
      <c r="G28" s="454">
        <v>2408.2404593042893</v>
      </c>
      <c r="H28" s="457"/>
      <c r="I28" s="454" t="s">
        <v>442</v>
      </c>
      <c r="J28" s="457"/>
      <c r="K28" s="454" t="s">
        <v>442</v>
      </c>
      <c r="L28" s="457"/>
      <c r="M28" s="454" t="s">
        <v>442</v>
      </c>
      <c r="N28" s="457">
        <v>519</v>
      </c>
      <c r="O28" s="454">
        <v>35.055724417426546</v>
      </c>
      <c r="P28" s="457">
        <v>3909</v>
      </c>
      <c r="Q28" s="454">
        <v>264.03242147922998</v>
      </c>
      <c r="R28" s="457">
        <v>672</v>
      </c>
      <c r="S28" s="454">
        <v>45.390070921985817</v>
      </c>
      <c r="T28" s="457"/>
      <c r="U28" s="454" t="s">
        <v>442</v>
      </c>
      <c r="V28" s="457">
        <v>38331</v>
      </c>
      <c r="W28" s="454">
        <v>2589.0577507598787</v>
      </c>
      <c r="X28" s="457">
        <v>9075</v>
      </c>
      <c r="Y28" s="454">
        <v>612.96859169199593</v>
      </c>
      <c r="Z28" s="457">
        <v>703</v>
      </c>
      <c r="AA28" s="454">
        <v>47.483958122255999</v>
      </c>
      <c r="AB28" s="457">
        <v>2857</v>
      </c>
      <c r="AC28" s="454">
        <v>192.97534616683552</v>
      </c>
      <c r="AD28" s="457"/>
      <c r="AE28" s="454" t="s">
        <v>442</v>
      </c>
      <c r="AF28" s="457"/>
      <c r="AG28" s="454" t="s">
        <v>442</v>
      </c>
      <c r="AH28" s="457"/>
      <c r="AI28" s="454" t="s">
        <v>442</v>
      </c>
      <c r="AJ28" s="457">
        <v>1636</v>
      </c>
      <c r="AK28" s="454">
        <v>110.50320837554881</v>
      </c>
      <c r="AL28" s="457"/>
      <c r="AM28" s="454" t="s">
        <v>442</v>
      </c>
      <c r="AN28" s="457"/>
      <c r="AO28" s="454" t="s">
        <v>442</v>
      </c>
      <c r="AP28" s="457">
        <v>93356</v>
      </c>
      <c r="AQ28" s="454">
        <v>6305.7075312394463</v>
      </c>
    </row>
    <row r="29" spans="1:43">
      <c r="A29" s="299" t="s">
        <v>389</v>
      </c>
      <c r="B29" s="300"/>
      <c r="D29" s="453">
        <v>75</v>
      </c>
      <c r="E29" s="454" t="s">
        <v>442</v>
      </c>
      <c r="F29" s="453"/>
      <c r="G29" s="454" t="s">
        <v>442</v>
      </c>
      <c r="H29" s="453"/>
      <c r="I29" s="454" t="s">
        <v>442</v>
      </c>
      <c r="J29" s="453"/>
      <c r="K29" s="454" t="s">
        <v>442</v>
      </c>
      <c r="L29" s="453"/>
      <c r="M29" s="454" t="s">
        <v>442</v>
      </c>
      <c r="N29" s="453"/>
      <c r="O29" s="454" t="s">
        <v>442</v>
      </c>
      <c r="P29" s="453">
        <v>238</v>
      </c>
      <c r="Q29" s="454" t="s">
        <v>442</v>
      </c>
      <c r="R29" s="453"/>
      <c r="S29" s="454" t="s">
        <v>442</v>
      </c>
      <c r="T29" s="453"/>
      <c r="U29" s="454" t="s">
        <v>442</v>
      </c>
      <c r="V29" s="453"/>
      <c r="W29" s="454" t="s">
        <v>442</v>
      </c>
      <c r="X29" s="453"/>
      <c r="Y29" s="454" t="s">
        <v>442</v>
      </c>
      <c r="Z29" s="453"/>
      <c r="AA29" s="454" t="s">
        <v>442</v>
      </c>
      <c r="AB29" s="453"/>
      <c r="AC29" s="454" t="s">
        <v>442</v>
      </c>
      <c r="AD29" s="453"/>
      <c r="AE29" s="454" t="s">
        <v>442</v>
      </c>
      <c r="AF29" s="453"/>
      <c r="AG29" s="454" t="s">
        <v>442</v>
      </c>
      <c r="AH29" s="453"/>
      <c r="AI29" s="454" t="s">
        <v>442</v>
      </c>
      <c r="AJ29" s="453"/>
      <c r="AK29" s="454" t="s">
        <v>442</v>
      </c>
      <c r="AL29" s="453"/>
      <c r="AM29" s="454" t="s">
        <v>442</v>
      </c>
      <c r="AN29" s="453"/>
      <c r="AO29" s="454" t="s">
        <v>442</v>
      </c>
      <c r="AP29" s="453">
        <v>238</v>
      </c>
      <c r="AQ29" s="454" t="s">
        <v>442</v>
      </c>
    </row>
    <row r="30" spans="1:43">
      <c r="A30" s="456"/>
      <c r="D30" s="457">
        <v>51</v>
      </c>
      <c r="E30" s="454" t="s">
        <v>442</v>
      </c>
      <c r="F30" s="457"/>
      <c r="G30" s="454" t="s">
        <v>442</v>
      </c>
      <c r="H30" s="457"/>
      <c r="I30" s="454" t="s">
        <v>442</v>
      </c>
      <c r="J30" s="457"/>
      <c r="K30" s="454" t="s">
        <v>442</v>
      </c>
      <c r="L30" s="457"/>
      <c r="M30" s="454" t="s">
        <v>442</v>
      </c>
      <c r="N30" s="457">
        <v>21</v>
      </c>
      <c r="O30" s="454" t="s">
        <v>442</v>
      </c>
      <c r="P30" s="457">
        <v>118</v>
      </c>
      <c r="Q30" s="454" t="s">
        <v>442</v>
      </c>
      <c r="R30" s="457"/>
      <c r="S30" s="454" t="s">
        <v>442</v>
      </c>
      <c r="T30" s="457"/>
      <c r="U30" s="454" t="s">
        <v>442</v>
      </c>
      <c r="V30" s="457"/>
      <c r="W30" s="454" t="s">
        <v>442</v>
      </c>
      <c r="X30" s="457"/>
      <c r="Y30" s="454" t="s">
        <v>442</v>
      </c>
      <c r="Z30" s="457"/>
      <c r="AA30" s="454" t="s">
        <v>442</v>
      </c>
      <c r="AB30" s="457"/>
      <c r="AC30" s="454" t="s">
        <v>442</v>
      </c>
      <c r="AD30" s="457"/>
      <c r="AE30" s="454" t="s">
        <v>442</v>
      </c>
      <c r="AF30" s="457"/>
      <c r="AG30" s="454" t="s">
        <v>442</v>
      </c>
      <c r="AH30" s="457"/>
      <c r="AI30" s="454" t="s">
        <v>442</v>
      </c>
      <c r="AJ30" s="457"/>
      <c r="AK30" s="454" t="s">
        <v>442</v>
      </c>
      <c r="AL30" s="457"/>
      <c r="AM30" s="454" t="s">
        <v>442</v>
      </c>
      <c r="AN30" s="457"/>
      <c r="AO30" s="454" t="s">
        <v>442</v>
      </c>
      <c r="AP30" s="457">
        <v>139</v>
      </c>
      <c r="AQ30" s="454" t="s">
        <v>442</v>
      </c>
    </row>
    <row r="31" spans="1:43">
      <c r="A31" s="299" t="s">
        <v>390</v>
      </c>
      <c r="B31" s="300">
        <v>37.15</v>
      </c>
      <c r="D31" s="453">
        <v>435829</v>
      </c>
      <c r="E31" s="454">
        <v>11731.601615074025</v>
      </c>
      <c r="F31" s="453">
        <v>46397</v>
      </c>
      <c r="G31" s="454">
        <v>1248.9098250336474</v>
      </c>
      <c r="H31" s="453">
        <v>4661</v>
      </c>
      <c r="I31" s="454">
        <v>125.46433378196501</v>
      </c>
      <c r="J31" s="453"/>
      <c r="K31" s="454" t="s">
        <v>442</v>
      </c>
      <c r="L31" s="453"/>
      <c r="M31" s="454" t="s">
        <v>442</v>
      </c>
      <c r="N31" s="453"/>
      <c r="O31" s="454" t="s">
        <v>442</v>
      </c>
      <c r="P31" s="453">
        <v>2460</v>
      </c>
      <c r="Q31" s="454">
        <v>66.218034993270521</v>
      </c>
      <c r="R31" s="453">
        <v>7892</v>
      </c>
      <c r="S31" s="454">
        <v>212.43606998654107</v>
      </c>
      <c r="T31" s="453"/>
      <c r="U31" s="454" t="s">
        <v>442</v>
      </c>
      <c r="V31" s="453">
        <v>19519</v>
      </c>
      <c r="W31" s="454">
        <v>525.4104979811575</v>
      </c>
      <c r="X31" s="453">
        <v>87</v>
      </c>
      <c r="Y31" s="454">
        <v>2.3418573351278602</v>
      </c>
      <c r="Z31" s="453"/>
      <c r="AA31" s="454" t="s">
        <v>442</v>
      </c>
      <c r="AB31" s="453">
        <v>6324</v>
      </c>
      <c r="AC31" s="454">
        <v>170.22880215343204</v>
      </c>
      <c r="AD31" s="453"/>
      <c r="AE31" s="454" t="s">
        <v>442</v>
      </c>
      <c r="AF31" s="453"/>
      <c r="AG31" s="454" t="s">
        <v>442</v>
      </c>
      <c r="AH31" s="453"/>
      <c r="AI31" s="454" t="s">
        <v>442</v>
      </c>
      <c r="AJ31" s="453">
        <v>19507</v>
      </c>
      <c r="AK31" s="454">
        <v>525.08748317631228</v>
      </c>
      <c r="AL31" s="453"/>
      <c r="AM31" s="454" t="s">
        <v>442</v>
      </c>
      <c r="AN31" s="453">
        <v>92</v>
      </c>
      <c r="AO31" s="454">
        <v>2.4764468371467028</v>
      </c>
      <c r="AP31" s="453">
        <v>106939</v>
      </c>
      <c r="AQ31" s="454">
        <v>2878.5733512786005</v>
      </c>
    </row>
    <row r="32" spans="1:43">
      <c r="A32" s="299" t="s">
        <v>391</v>
      </c>
      <c r="B32" s="300"/>
      <c r="D32" s="453"/>
      <c r="E32" s="454" t="s">
        <v>442</v>
      </c>
      <c r="F32" s="453"/>
      <c r="G32" s="454" t="s">
        <v>442</v>
      </c>
      <c r="H32" s="453"/>
      <c r="I32" s="454" t="s">
        <v>442</v>
      </c>
      <c r="J32" s="453"/>
      <c r="K32" s="454" t="s">
        <v>442</v>
      </c>
      <c r="L32" s="453"/>
      <c r="M32" s="454" t="s">
        <v>442</v>
      </c>
      <c r="N32" s="453"/>
      <c r="O32" s="454" t="s">
        <v>442</v>
      </c>
      <c r="P32" s="453"/>
      <c r="Q32" s="454" t="s">
        <v>442</v>
      </c>
      <c r="R32" s="453"/>
      <c r="S32" s="454" t="s">
        <v>442</v>
      </c>
      <c r="T32" s="453"/>
      <c r="U32" s="454" t="s">
        <v>442</v>
      </c>
      <c r="V32" s="453"/>
      <c r="W32" s="454" t="s">
        <v>442</v>
      </c>
      <c r="X32" s="453"/>
      <c r="Y32" s="454" t="s">
        <v>442</v>
      </c>
      <c r="Z32" s="453"/>
      <c r="AA32" s="454" t="s">
        <v>442</v>
      </c>
      <c r="AB32" s="453"/>
      <c r="AC32" s="454" t="s">
        <v>442</v>
      </c>
      <c r="AD32" s="453"/>
      <c r="AE32" s="454" t="s">
        <v>442</v>
      </c>
      <c r="AF32" s="453"/>
      <c r="AG32" s="454" t="s">
        <v>442</v>
      </c>
      <c r="AH32" s="453"/>
      <c r="AI32" s="454" t="s">
        <v>442</v>
      </c>
      <c r="AJ32" s="453"/>
      <c r="AK32" s="454" t="s">
        <v>442</v>
      </c>
      <c r="AL32" s="453"/>
      <c r="AM32" s="454" t="s">
        <v>442</v>
      </c>
      <c r="AN32" s="453"/>
      <c r="AO32" s="454" t="s">
        <v>442</v>
      </c>
      <c r="AP32" s="453"/>
      <c r="AQ32" s="454" t="s">
        <v>442</v>
      </c>
    </row>
    <row r="33" spans="1:43">
      <c r="A33" s="299" t="s">
        <v>392</v>
      </c>
      <c r="B33" s="300">
        <v>3.33</v>
      </c>
      <c r="D33" s="453">
        <v>5559</v>
      </c>
      <c r="E33" s="454">
        <v>1669.3693693693692</v>
      </c>
      <c r="F33" s="453">
        <v>1257</v>
      </c>
      <c r="G33" s="454">
        <v>377.47747747747746</v>
      </c>
      <c r="H33" s="453"/>
      <c r="I33" s="454" t="s">
        <v>442</v>
      </c>
      <c r="J33" s="453"/>
      <c r="K33" s="454" t="s">
        <v>442</v>
      </c>
      <c r="L33" s="453"/>
      <c r="M33" s="454" t="s">
        <v>442</v>
      </c>
      <c r="N33" s="453">
        <v>123</v>
      </c>
      <c r="O33" s="454">
        <v>36.936936936936938</v>
      </c>
      <c r="P33" s="453">
        <v>114</v>
      </c>
      <c r="Q33" s="454">
        <v>34.234234234234236</v>
      </c>
      <c r="R33" s="453">
        <v>141</v>
      </c>
      <c r="S33" s="454">
        <v>42.342342342342342</v>
      </c>
      <c r="T33" s="453"/>
      <c r="U33" s="454" t="s">
        <v>442</v>
      </c>
      <c r="V33" s="453">
        <v>1593</v>
      </c>
      <c r="W33" s="454">
        <v>478.37837837837839</v>
      </c>
      <c r="X33" s="453"/>
      <c r="Y33" s="454" t="s">
        <v>442</v>
      </c>
      <c r="Z33" s="453"/>
      <c r="AA33" s="454" t="s">
        <v>442</v>
      </c>
      <c r="AB33" s="453"/>
      <c r="AC33" s="454" t="s">
        <v>442</v>
      </c>
      <c r="AD33" s="453"/>
      <c r="AE33" s="454" t="s">
        <v>442</v>
      </c>
      <c r="AF33" s="453"/>
      <c r="AG33" s="454" t="s">
        <v>442</v>
      </c>
      <c r="AH33" s="453"/>
      <c r="AI33" s="454" t="s">
        <v>442</v>
      </c>
      <c r="AJ33" s="453">
        <v>543</v>
      </c>
      <c r="AK33" s="454">
        <v>163.06306306306305</v>
      </c>
      <c r="AL33" s="453"/>
      <c r="AM33" s="454" t="s">
        <v>442</v>
      </c>
      <c r="AN33" s="453"/>
      <c r="AO33" s="454" t="s">
        <v>442</v>
      </c>
      <c r="AP33" s="453">
        <v>3771</v>
      </c>
      <c r="AQ33" s="454">
        <v>1132.4324324324325</v>
      </c>
    </row>
    <row r="34" spans="1:43">
      <c r="A34" s="299" t="s">
        <v>393</v>
      </c>
      <c r="B34" s="300">
        <v>1</v>
      </c>
      <c r="D34" s="453"/>
      <c r="E34" s="454" t="s">
        <v>442</v>
      </c>
      <c r="F34" s="453"/>
      <c r="G34" s="454" t="s">
        <v>442</v>
      </c>
      <c r="H34" s="453"/>
      <c r="I34" s="454" t="s">
        <v>442</v>
      </c>
      <c r="J34" s="453"/>
      <c r="K34" s="454" t="s">
        <v>442</v>
      </c>
      <c r="L34" s="453"/>
      <c r="M34" s="454" t="s">
        <v>442</v>
      </c>
      <c r="N34" s="453"/>
      <c r="O34" s="454" t="s">
        <v>442</v>
      </c>
      <c r="P34" s="453"/>
      <c r="Q34" s="454" t="s">
        <v>442</v>
      </c>
      <c r="R34" s="453"/>
      <c r="S34" s="454" t="s">
        <v>442</v>
      </c>
      <c r="T34" s="453"/>
      <c r="U34" s="454" t="s">
        <v>442</v>
      </c>
      <c r="V34" s="453"/>
      <c r="W34" s="454" t="s">
        <v>442</v>
      </c>
      <c r="X34" s="453"/>
      <c r="Y34" s="454" t="s">
        <v>442</v>
      </c>
      <c r="Z34" s="453"/>
      <c r="AA34" s="454" t="s">
        <v>442</v>
      </c>
      <c r="AB34" s="453"/>
      <c r="AC34" s="454" t="s">
        <v>442</v>
      </c>
      <c r="AD34" s="453"/>
      <c r="AE34" s="454" t="s">
        <v>442</v>
      </c>
      <c r="AF34" s="453"/>
      <c r="AG34" s="454" t="s">
        <v>442</v>
      </c>
      <c r="AH34" s="453"/>
      <c r="AI34" s="454" t="s">
        <v>442</v>
      </c>
      <c r="AJ34" s="453"/>
      <c r="AK34" s="454" t="s">
        <v>442</v>
      </c>
      <c r="AL34" s="453"/>
      <c r="AM34" s="454" t="s">
        <v>442</v>
      </c>
      <c r="AN34" s="453"/>
      <c r="AO34" s="454" t="s">
        <v>442</v>
      </c>
      <c r="AP34" s="453"/>
      <c r="AQ34" s="454" t="s">
        <v>442</v>
      </c>
    </row>
    <row r="35" spans="1:43">
      <c r="A35" s="299" t="s">
        <v>394</v>
      </c>
      <c r="B35" s="300">
        <v>37.549999999999997</v>
      </c>
      <c r="D35" s="453"/>
      <c r="E35" s="454" t="s">
        <v>442</v>
      </c>
      <c r="F35" s="453"/>
      <c r="G35" s="454" t="s">
        <v>442</v>
      </c>
      <c r="H35" s="453"/>
      <c r="I35" s="454" t="s">
        <v>442</v>
      </c>
      <c r="J35" s="453"/>
      <c r="K35" s="454" t="s">
        <v>442</v>
      </c>
      <c r="L35" s="453"/>
      <c r="M35" s="454" t="s">
        <v>442</v>
      </c>
      <c r="N35" s="453"/>
      <c r="O35" s="454" t="s">
        <v>442</v>
      </c>
      <c r="P35" s="453">
        <v>1198</v>
      </c>
      <c r="Q35" s="454">
        <v>31.90412782956059</v>
      </c>
      <c r="R35" s="453"/>
      <c r="S35" s="454" t="s">
        <v>442</v>
      </c>
      <c r="T35" s="453"/>
      <c r="U35" s="454" t="s">
        <v>442</v>
      </c>
      <c r="V35" s="453"/>
      <c r="W35" s="454" t="s">
        <v>442</v>
      </c>
      <c r="X35" s="453"/>
      <c r="Y35" s="454" t="s">
        <v>442</v>
      </c>
      <c r="Z35" s="453"/>
      <c r="AA35" s="454" t="s">
        <v>442</v>
      </c>
      <c r="AB35" s="453"/>
      <c r="AC35" s="454" t="s">
        <v>442</v>
      </c>
      <c r="AD35" s="453"/>
      <c r="AE35" s="454" t="s">
        <v>442</v>
      </c>
      <c r="AF35" s="453"/>
      <c r="AG35" s="454" t="s">
        <v>442</v>
      </c>
      <c r="AH35" s="453"/>
      <c r="AI35" s="454" t="s">
        <v>442</v>
      </c>
      <c r="AJ35" s="453"/>
      <c r="AK35" s="454" t="s">
        <v>442</v>
      </c>
      <c r="AL35" s="453"/>
      <c r="AM35" s="454" t="s">
        <v>442</v>
      </c>
      <c r="AN35" s="453"/>
      <c r="AO35" s="454" t="s">
        <v>442</v>
      </c>
      <c r="AP35" s="453">
        <v>1198</v>
      </c>
      <c r="AQ35" s="454">
        <v>31.90412782956059</v>
      </c>
    </row>
    <row r="36" spans="1:43">
      <c r="A36" s="299" t="s">
        <v>395</v>
      </c>
      <c r="B36" s="300">
        <v>13.48</v>
      </c>
      <c r="D36" s="453"/>
      <c r="E36" s="454" t="s">
        <v>442</v>
      </c>
      <c r="F36" s="453"/>
      <c r="G36" s="454" t="s">
        <v>442</v>
      </c>
      <c r="H36" s="453"/>
      <c r="I36" s="454" t="s">
        <v>442</v>
      </c>
      <c r="J36" s="453"/>
      <c r="K36" s="454" t="s">
        <v>442</v>
      </c>
      <c r="L36" s="453"/>
      <c r="M36" s="454" t="s">
        <v>442</v>
      </c>
      <c r="N36" s="453"/>
      <c r="O36" s="454" t="s">
        <v>442</v>
      </c>
      <c r="P36" s="453"/>
      <c r="Q36" s="454" t="s">
        <v>442</v>
      </c>
      <c r="R36" s="453"/>
      <c r="S36" s="454" t="s">
        <v>442</v>
      </c>
      <c r="T36" s="453"/>
      <c r="U36" s="454" t="s">
        <v>442</v>
      </c>
      <c r="V36" s="453"/>
      <c r="W36" s="454" t="s">
        <v>442</v>
      </c>
      <c r="X36" s="453"/>
      <c r="Y36" s="454" t="s">
        <v>442</v>
      </c>
      <c r="Z36" s="453"/>
      <c r="AA36" s="454" t="s">
        <v>442</v>
      </c>
      <c r="AB36" s="453"/>
      <c r="AC36" s="454" t="s">
        <v>442</v>
      </c>
      <c r="AD36" s="453"/>
      <c r="AE36" s="454" t="s">
        <v>442</v>
      </c>
      <c r="AF36" s="453"/>
      <c r="AG36" s="454" t="s">
        <v>442</v>
      </c>
      <c r="AH36" s="453"/>
      <c r="AI36" s="454" t="s">
        <v>442</v>
      </c>
      <c r="AJ36" s="453"/>
      <c r="AK36" s="454" t="s">
        <v>442</v>
      </c>
      <c r="AL36" s="453"/>
      <c r="AM36" s="454" t="s">
        <v>442</v>
      </c>
      <c r="AN36" s="453"/>
      <c r="AO36" s="454" t="s">
        <v>442</v>
      </c>
      <c r="AP36" s="453"/>
      <c r="AQ36" s="454" t="s">
        <v>442</v>
      </c>
    </row>
    <row r="37" spans="1:43">
      <c r="A37" s="456"/>
      <c r="B37">
        <v>0.81</v>
      </c>
      <c r="D37" s="457"/>
      <c r="E37" s="454" t="s">
        <v>442</v>
      </c>
      <c r="F37" s="457"/>
      <c r="G37" s="454" t="s">
        <v>442</v>
      </c>
      <c r="H37" s="457"/>
      <c r="I37" s="454" t="s">
        <v>442</v>
      </c>
      <c r="J37" s="457"/>
      <c r="K37" s="454" t="s">
        <v>442</v>
      </c>
      <c r="L37" s="457"/>
      <c r="M37" s="454" t="s">
        <v>442</v>
      </c>
      <c r="N37" s="457"/>
      <c r="O37" s="454" t="s">
        <v>442</v>
      </c>
      <c r="P37" s="457"/>
      <c r="Q37" s="454" t="s">
        <v>442</v>
      </c>
      <c r="R37" s="457"/>
      <c r="S37" s="454" t="s">
        <v>442</v>
      </c>
      <c r="T37" s="457"/>
      <c r="U37" s="454" t="s">
        <v>442</v>
      </c>
      <c r="V37" s="457"/>
      <c r="W37" s="454" t="s">
        <v>442</v>
      </c>
      <c r="X37" s="457"/>
      <c r="Y37" s="454" t="s">
        <v>442</v>
      </c>
      <c r="Z37" s="457"/>
      <c r="AA37" s="454" t="s">
        <v>442</v>
      </c>
      <c r="AB37" s="457"/>
      <c r="AC37" s="454" t="s">
        <v>442</v>
      </c>
      <c r="AD37" s="457"/>
      <c r="AE37" s="454" t="s">
        <v>442</v>
      </c>
      <c r="AF37" s="457"/>
      <c r="AG37" s="454" t="s">
        <v>442</v>
      </c>
      <c r="AH37" s="457"/>
      <c r="AI37" s="454" t="s">
        <v>442</v>
      </c>
      <c r="AJ37" s="457"/>
      <c r="AK37" s="454" t="s">
        <v>442</v>
      </c>
      <c r="AL37" s="457"/>
      <c r="AM37" s="454" t="s">
        <v>442</v>
      </c>
      <c r="AN37" s="457"/>
      <c r="AO37" s="454" t="s">
        <v>442</v>
      </c>
      <c r="AP37" s="457"/>
      <c r="AQ37" s="454" t="s">
        <v>442</v>
      </c>
    </row>
    <row r="38" spans="1:43">
      <c r="A38" s="299" t="s">
        <v>396</v>
      </c>
      <c r="B38" s="300">
        <v>8.24</v>
      </c>
      <c r="D38" s="453">
        <v>500</v>
      </c>
      <c r="E38" s="454">
        <v>60.679611650485434</v>
      </c>
      <c r="F38" s="453"/>
      <c r="G38" s="454" t="s">
        <v>442</v>
      </c>
      <c r="H38" s="453"/>
      <c r="I38" s="454" t="s">
        <v>442</v>
      </c>
      <c r="J38" s="453"/>
      <c r="K38" s="454" t="s">
        <v>442</v>
      </c>
      <c r="L38" s="453"/>
      <c r="M38" s="454" t="s">
        <v>442</v>
      </c>
      <c r="N38" s="453"/>
      <c r="O38" s="454" t="s">
        <v>442</v>
      </c>
      <c r="P38" s="453"/>
      <c r="Q38" s="454" t="s">
        <v>442</v>
      </c>
      <c r="R38" s="453"/>
      <c r="S38" s="454" t="s">
        <v>442</v>
      </c>
      <c r="T38" s="453"/>
      <c r="U38" s="454" t="s">
        <v>442</v>
      </c>
      <c r="V38" s="453"/>
      <c r="W38" s="454" t="s">
        <v>442</v>
      </c>
      <c r="X38" s="453"/>
      <c r="Y38" s="454" t="s">
        <v>442</v>
      </c>
      <c r="Z38" s="453"/>
      <c r="AA38" s="454" t="s">
        <v>442</v>
      </c>
      <c r="AB38" s="453"/>
      <c r="AC38" s="454" t="s">
        <v>442</v>
      </c>
      <c r="AD38" s="453"/>
      <c r="AE38" s="454" t="s">
        <v>442</v>
      </c>
      <c r="AF38" s="453"/>
      <c r="AG38" s="454" t="s">
        <v>442</v>
      </c>
      <c r="AH38" s="453"/>
      <c r="AI38" s="454" t="s">
        <v>442</v>
      </c>
      <c r="AJ38" s="453"/>
      <c r="AK38" s="454" t="s">
        <v>442</v>
      </c>
      <c r="AL38" s="453"/>
      <c r="AM38" s="454" t="s">
        <v>442</v>
      </c>
      <c r="AN38" s="453"/>
      <c r="AO38" s="454" t="s">
        <v>442</v>
      </c>
      <c r="AP38" s="453"/>
      <c r="AQ38" s="454" t="s">
        <v>442</v>
      </c>
    </row>
    <row r="39" spans="1:43">
      <c r="A39" s="299" t="s">
        <v>397</v>
      </c>
      <c r="B39" s="300">
        <v>9.43</v>
      </c>
      <c r="D39" s="453"/>
      <c r="E39" s="454" t="s">
        <v>442</v>
      </c>
      <c r="F39" s="453"/>
      <c r="G39" s="454" t="s">
        <v>442</v>
      </c>
      <c r="H39" s="453"/>
      <c r="I39" s="454" t="s">
        <v>442</v>
      </c>
      <c r="J39" s="453"/>
      <c r="K39" s="454" t="s">
        <v>442</v>
      </c>
      <c r="L39" s="453"/>
      <c r="M39" s="454" t="s">
        <v>442</v>
      </c>
      <c r="N39" s="453"/>
      <c r="O39" s="454" t="s">
        <v>442</v>
      </c>
      <c r="P39" s="453"/>
      <c r="Q39" s="454" t="s">
        <v>442</v>
      </c>
      <c r="R39" s="453"/>
      <c r="S39" s="454" t="s">
        <v>442</v>
      </c>
      <c r="T39" s="453"/>
      <c r="U39" s="454" t="s">
        <v>442</v>
      </c>
      <c r="V39" s="453"/>
      <c r="W39" s="454" t="s">
        <v>442</v>
      </c>
      <c r="X39" s="453"/>
      <c r="Y39" s="454" t="s">
        <v>442</v>
      </c>
      <c r="Z39" s="453"/>
      <c r="AA39" s="454" t="s">
        <v>442</v>
      </c>
      <c r="AB39" s="453"/>
      <c r="AC39" s="454" t="s">
        <v>442</v>
      </c>
      <c r="AD39" s="453"/>
      <c r="AE39" s="454" t="s">
        <v>442</v>
      </c>
      <c r="AF39" s="453"/>
      <c r="AG39" s="454" t="s">
        <v>442</v>
      </c>
      <c r="AH39" s="453"/>
      <c r="AI39" s="454" t="s">
        <v>442</v>
      </c>
      <c r="AJ39" s="453"/>
      <c r="AK39" s="454" t="s">
        <v>442</v>
      </c>
      <c r="AL39" s="453"/>
      <c r="AM39" s="454" t="s">
        <v>442</v>
      </c>
      <c r="AN39" s="453"/>
      <c r="AO39" s="454" t="s">
        <v>442</v>
      </c>
      <c r="AP39" s="453"/>
      <c r="AQ39" s="454" t="s">
        <v>442</v>
      </c>
    </row>
    <row r="40" spans="1:43">
      <c r="A40" s="299" t="s">
        <v>398</v>
      </c>
      <c r="B40" s="300">
        <v>7.14</v>
      </c>
      <c r="D40" s="453"/>
      <c r="E40" s="454" t="s">
        <v>442</v>
      </c>
      <c r="F40" s="453"/>
      <c r="G40" s="454" t="s">
        <v>442</v>
      </c>
      <c r="H40" s="453"/>
      <c r="I40" s="454" t="s">
        <v>442</v>
      </c>
      <c r="J40" s="453"/>
      <c r="K40" s="454" t="s">
        <v>442</v>
      </c>
      <c r="L40" s="453"/>
      <c r="M40" s="454" t="s">
        <v>442</v>
      </c>
      <c r="N40" s="453"/>
      <c r="O40" s="454" t="s">
        <v>442</v>
      </c>
      <c r="P40" s="453"/>
      <c r="Q40" s="454" t="s">
        <v>442</v>
      </c>
      <c r="R40" s="453"/>
      <c r="S40" s="454" t="s">
        <v>442</v>
      </c>
      <c r="T40" s="453"/>
      <c r="U40" s="454" t="s">
        <v>442</v>
      </c>
      <c r="V40" s="453"/>
      <c r="W40" s="454" t="s">
        <v>442</v>
      </c>
      <c r="X40" s="453"/>
      <c r="Y40" s="454" t="s">
        <v>442</v>
      </c>
      <c r="Z40" s="453"/>
      <c r="AA40" s="454" t="s">
        <v>442</v>
      </c>
      <c r="AB40" s="453"/>
      <c r="AC40" s="454" t="s">
        <v>442</v>
      </c>
      <c r="AD40" s="453"/>
      <c r="AE40" s="454" t="s">
        <v>442</v>
      </c>
      <c r="AF40" s="453"/>
      <c r="AG40" s="454" t="s">
        <v>442</v>
      </c>
      <c r="AH40" s="453"/>
      <c r="AI40" s="454" t="s">
        <v>442</v>
      </c>
      <c r="AJ40" s="453"/>
      <c r="AK40" s="454" t="s">
        <v>442</v>
      </c>
      <c r="AL40" s="453"/>
      <c r="AM40" s="454" t="s">
        <v>442</v>
      </c>
      <c r="AN40" s="453"/>
      <c r="AO40" s="454" t="s">
        <v>442</v>
      </c>
      <c r="AP40" s="453"/>
      <c r="AQ40" s="454" t="s">
        <v>442</v>
      </c>
    </row>
    <row r="41" spans="1:43">
      <c r="A41" s="456"/>
      <c r="B41">
        <v>3.21</v>
      </c>
      <c r="D41" s="457"/>
      <c r="E41" s="454" t="s">
        <v>442</v>
      </c>
      <c r="F41" s="457"/>
      <c r="G41" s="454" t="s">
        <v>442</v>
      </c>
      <c r="H41" s="457"/>
      <c r="I41" s="454" t="s">
        <v>442</v>
      </c>
      <c r="J41" s="457"/>
      <c r="K41" s="454" t="s">
        <v>442</v>
      </c>
      <c r="L41" s="457"/>
      <c r="M41" s="454" t="s">
        <v>442</v>
      </c>
      <c r="N41" s="457"/>
      <c r="O41" s="454" t="s">
        <v>442</v>
      </c>
      <c r="P41" s="457"/>
      <c r="Q41" s="454" t="s">
        <v>442</v>
      </c>
      <c r="R41" s="457"/>
      <c r="S41" s="454" t="s">
        <v>442</v>
      </c>
      <c r="T41" s="457"/>
      <c r="U41" s="454" t="s">
        <v>442</v>
      </c>
      <c r="V41" s="457"/>
      <c r="W41" s="454" t="s">
        <v>442</v>
      </c>
      <c r="X41" s="457"/>
      <c r="Y41" s="454" t="s">
        <v>442</v>
      </c>
      <c r="Z41" s="457"/>
      <c r="AA41" s="454" t="s">
        <v>442</v>
      </c>
      <c r="AB41" s="457"/>
      <c r="AC41" s="454" t="s">
        <v>442</v>
      </c>
      <c r="AD41" s="457"/>
      <c r="AE41" s="454" t="s">
        <v>442</v>
      </c>
      <c r="AF41" s="457"/>
      <c r="AG41" s="454" t="s">
        <v>442</v>
      </c>
      <c r="AH41" s="457"/>
      <c r="AI41" s="454" t="s">
        <v>442</v>
      </c>
      <c r="AJ41" s="457"/>
      <c r="AK41" s="454" t="s">
        <v>442</v>
      </c>
      <c r="AL41" s="457"/>
      <c r="AM41" s="454" t="s">
        <v>442</v>
      </c>
      <c r="AN41" s="457"/>
      <c r="AO41" s="454" t="s">
        <v>442</v>
      </c>
      <c r="AP41" s="457"/>
      <c r="AQ41" s="454" t="s">
        <v>442</v>
      </c>
    </row>
    <row r="42" spans="1:43">
      <c r="A42" s="456"/>
      <c r="B42">
        <v>3.99</v>
      </c>
      <c r="D42" s="457"/>
      <c r="E42" s="454" t="s">
        <v>442</v>
      </c>
      <c r="F42" s="457"/>
      <c r="G42" s="454" t="s">
        <v>442</v>
      </c>
      <c r="H42" s="457"/>
      <c r="I42" s="454" t="s">
        <v>442</v>
      </c>
      <c r="J42" s="457"/>
      <c r="K42" s="454" t="s">
        <v>442</v>
      </c>
      <c r="L42" s="457"/>
      <c r="M42" s="454" t="s">
        <v>442</v>
      </c>
      <c r="N42" s="457"/>
      <c r="O42" s="454" t="s">
        <v>442</v>
      </c>
      <c r="P42" s="457"/>
      <c r="Q42" s="454" t="s">
        <v>442</v>
      </c>
      <c r="R42" s="457"/>
      <c r="S42" s="454" t="s">
        <v>442</v>
      </c>
      <c r="T42" s="457"/>
      <c r="U42" s="454" t="s">
        <v>442</v>
      </c>
      <c r="V42" s="457"/>
      <c r="W42" s="454" t="s">
        <v>442</v>
      </c>
      <c r="X42" s="457"/>
      <c r="Y42" s="454" t="s">
        <v>442</v>
      </c>
      <c r="Z42" s="457"/>
      <c r="AA42" s="454" t="s">
        <v>442</v>
      </c>
      <c r="AB42" s="457"/>
      <c r="AC42" s="454" t="s">
        <v>442</v>
      </c>
      <c r="AD42" s="457"/>
      <c r="AE42" s="454" t="s">
        <v>442</v>
      </c>
      <c r="AF42" s="457"/>
      <c r="AG42" s="454" t="s">
        <v>442</v>
      </c>
      <c r="AH42" s="457"/>
      <c r="AI42" s="454" t="s">
        <v>442</v>
      </c>
      <c r="AJ42" s="457"/>
      <c r="AK42" s="454" t="s">
        <v>442</v>
      </c>
      <c r="AL42" s="457"/>
      <c r="AM42" s="454" t="s">
        <v>442</v>
      </c>
      <c r="AN42" s="457"/>
      <c r="AO42" s="454" t="s">
        <v>442</v>
      </c>
      <c r="AP42" s="457"/>
      <c r="AQ42" s="454" t="s">
        <v>442</v>
      </c>
    </row>
    <row r="43" spans="1:43">
      <c r="A43" s="456"/>
      <c r="B43">
        <v>4.42</v>
      </c>
      <c r="D43" s="457"/>
      <c r="E43" s="454" t="s">
        <v>442</v>
      </c>
      <c r="F43" s="457"/>
      <c r="G43" s="454" t="s">
        <v>442</v>
      </c>
      <c r="H43" s="457"/>
      <c r="I43" s="454" t="s">
        <v>442</v>
      </c>
      <c r="J43" s="457"/>
      <c r="K43" s="454" t="s">
        <v>442</v>
      </c>
      <c r="L43" s="457"/>
      <c r="M43" s="454" t="s">
        <v>442</v>
      </c>
      <c r="N43" s="457"/>
      <c r="O43" s="454" t="s">
        <v>442</v>
      </c>
      <c r="P43" s="457"/>
      <c r="Q43" s="454" t="s">
        <v>442</v>
      </c>
      <c r="R43" s="457"/>
      <c r="S43" s="454" t="s">
        <v>442</v>
      </c>
      <c r="T43" s="457"/>
      <c r="U43" s="454" t="s">
        <v>442</v>
      </c>
      <c r="V43" s="457"/>
      <c r="W43" s="454" t="s">
        <v>442</v>
      </c>
      <c r="X43" s="457"/>
      <c r="Y43" s="454" t="s">
        <v>442</v>
      </c>
      <c r="Z43" s="457"/>
      <c r="AA43" s="454" t="s">
        <v>442</v>
      </c>
      <c r="AB43" s="457"/>
      <c r="AC43" s="454" t="s">
        <v>442</v>
      </c>
      <c r="AD43" s="457"/>
      <c r="AE43" s="454" t="s">
        <v>442</v>
      </c>
      <c r="AF43" s="457"/>
      <c r="AG43" s="454" t="s">
        <v>442</v>
      </c>
      <c r="AH43" s="457"/>
      <c r="AI43" s="454" t="s">
        <v>442</v>
      </c>
      <c r="AJ43" s="457"/>
      <c r="AK43" s="454" t="s">
        <v>442</v>
      </c>
      <c r="AL43" s="457"/>
      <c r="AM43" s="454" t="s">
        <v>442</v>
      </c>
      <c r="AN43" s="457"/>
      <c r="AO43" s="454" t="s">
        <v>442</v>
      </c>
      <c r="AP43" s="457"/>
      <c r="AQ43" s="454" t="s">
        <v>442</v>
      </c>
    </row>
    <row r="44" spans="1:43">
      <c r="A44" s="456"/>
      <c r="B44">
        <v>5.58</v>
      </c>
      <c r="D44" s="457"/>
      <c r="E44" s="454" t="s">
        <v>442</v>
      </c>
      <c r="F44" s="457"/>
      <c r="G44" s="454" t="s">
        <v>442</v>
      </c>
      <c r="H44" s="457"/>
      <c r="I44" s="454" t="s">
        <v>442</v>
      </c>
      <c r="J44" s="457"/>
      <c r="K44" s="454" t="s">
        <v>442</v>
      </c>
      <c r="L44" s="457"/>
      <c r="M44" s="454" t="s">
        <v>442</v>
      </c>
      <c r="N44" s="457"/>
      <c r="O44" s="454" t="s">
        <v>442</v>
      </c>
      <c r="P44" s="457"/>
      <c r="Q44" s="454" t="s">
        <v>442</v>
      </c>
      <c r="R44" s="457"/>
      <c r="S44" s="454" t="s">
        <v>442</v>
      </c>
      <c r="T44" s="457"/>
      <c r="U44" s="454" t="s">
        <v>442</v>
      </c>
      <c r="V44" s="457"/>
      <c r="W44" s="454" t="s">
        <v>442</v>
      </c>
      <c r="X44" s="457"/>
      <c r="Y44" s="454" t="s">
        <v>442</v>
      </c>
      <c r="Z44" s="457"/>
      <c r="AA44" s="454" t="s">
        <v>442</v>
      </c>
      <c r="AB44" s="457"/>
      <c r="AC44" s="454" t="s">
        <v>442</v>
      </c>
      <c r="AD44" s="457"/>
      <c r="AE44" s="454" t="s">
        <v>442</v>
      </c>
      <c r="AF44" s="457"/>
      <c r="AG44" s="454" t="s">
        <v>442</v>
      </c>
      <c r="AH44" s="457"/>
      <c r="AI44" s="454" t="s">
        <v>442</v>
      </c>
      <c r="AJ44" s="457"/>
      <c r="AK44" s="454" t="s">
        <v>442</v>
      </c>
      <c r="AL44" s="457"/>
      <c r="AM44" s="454" t="s">
        <v>442</v>
      </c>
      <c r="AN44" s="457"/>
      <c r="AO44" s="454" t="s">
        <v>442</v>
      </c>
      <c r="AP44" s="457"/>
      <c r="AQ44" s="454" t="s">
        <v>442</v>
      </c>
    </row>
    <row r="45" spans="1:43">
      <c r="A45" s="456"/>
      <c r="B45">
        <v>1.34</v>
      </c>
      <c r="D45" s="457"/>
      <c r="E45" s="454" t="s">
        <v>442</v>
      </c>
      <c r="F45" s="457"/>
      <c r="G45" s="454" t="s">
        <v>442</v>
      </c>
      <c r="H45" s="457"/>
      <c r="I45" s="454" t="s">
        <v>442</v>
      </c>
      <c r="J45" s="457"/>
      <c r="K45" s="454" t="s">
        <v>442</v>
      </c>
      <c r="L45" s="457"/>
      <c r="M45" s="454" t="s">
        <v>442</v>
      </c>
      <c r="N45" s="457"/>
      <c r="O45" s="454" t="s">
        <v>442</v>
      </c>
      <c r="P45" s="457"/>
      <c r="Q45" s="454" t="s">
        <v>442</v>
      </c>
      <c r="R45" s="457"/>
      <c r="S45" s="454" t="s">
        <v>442</v>
      </c>
      <c r="T45" s="457"/>
      <c r="U45" s="454" t="s">
        <v>442</v>
      </c>
      <c r="V45" s="457"/>
      <c r="W45" s="454" t="s">
        <v>442</v>
      </c>
      <c r="X45" s="457"/>
      <c r="Y45" s="454" t="s">
        <v>442</v>
      </c>
      <c r="Z45" s="457"/>
      <c r="AA45" s="454" t="s">
        <v>442</v>
      </c>
      <c r="AB45" s="457"/>
      <c r="AC45" s="454" t="s">
        <v>442</v>
      </c>
      <c r="AD45" s="457"/>
      <c r="AE45" s="454" t="s">
        <v>442</v>
      </c>
      <c r="AF45" s="457"/>
      <c r="AG45" s="454" t="s">
        <v>442</v>
      </c>
      <c r="AH45" s="457"/>
      <c r="AI45" s="454" t="s">
        <v>442</v>
      </c>
      <c r="AJ45" s="457"/>
      <c r="AK45" s="454" t="s">
        <v>442</v>
      </c>
      <c r="AL45" s="457"/>
      <c r="AM45" s="454" t="s">
        <v>442</v>
      </c>
      <c r="AN45" s="457"/>
      <c r="AO45" s="454" t="s">
        <v>442</v>
      </c>
      <c r="AP45" s="457"/>
      <c r="AQ45" s="454" t="s">
        <v>442</v>
      </c>
    </row>
    <row r="46" spans="1:43">
      <c r="A46" s="456"/>
      <c r="B46">
        <v>7.5</v>
      </c>
      <c r="D46" s="457"/>
      <c r="E46" s="454" t="s">
        <v>442</v>
      </c>
      <c r="F46" s="457"/>
      <c r="G46" s="454" t="s">
        <v>442</v>
      </c>
      <c r="H46" s="457"/>
      <c r="I46" s="454" t="s">
        <v>442</v>
      </c>
      <c r="J46" s="457"/>
      <c r="K46" s="454" t="s">
        <v>442</v>
      </c>
      <c r="L46" s="457"/>
      <c r="M46" s="454" t="s">
        <v>442</v>
      </c>
      <c r="N46" s="457"/>
      <c r="O46" s="454" t="s">
        <v>442</v>
      </c>
      <c r="P46" s="457"/>
      <c r="Q46" s="454" t="s">
        <v>442</v>
      </c>
      <c r="R46" s="457"/>
      <c r="S46" s="454" t="s">
        <v>442</v>
      </c>
      <c r="T46" s="457"/>
      <c r="U46" s="454" t="s">
        <v>442</v>
      </c>
      <c r="V46" s="457"/>
      <c r="W46" s="454" t="s">
        <v>442</v>
      </c>
      <c r="X46" s="457"/>
      <c r="Y46" s="454" t="s">
        <v>442</v>
      </c>
      <c r="Z46" s="457"/>
      <c r="AA46" s="454" t="s">
        <v>442</v>
      </c>
      <c r="AB46" s="457"/>
      <c r="AC46" s="454" t="s">
        <v>442</v>
      </c>
      <c r="AD46" s="457"/>
      <c r="AE46" s="454" t="s">
        <v>442</v>
      </c>
      <c r="AF46" s="457"/>
      <c r="AG46" s="454" t="s">
        <v>442</v>
      </c>
      <c r="AH46" s="457"/>
      <c r="AI46" s="454" t="s">
        <v>442</v>
      </c>
      <c r="AJ46" s="457"/>
      <c r="AK46" s="454" t="s">
        <v>442</v>
      </c>
      <c r="AL46" s="457"/>
      <c r="AM46" s="454" t="s">
        <v>442</v>
      </c>
      <c r="AN46" s="457"/>
      <c r="AO46" s="454" t="s">
        <v>442</v>
      </c>
      <c r="AP46" s="457"/>
      <c r="AQ46" s="454" t="s">
        <v>442</v>
      </c>
    </row>
    <row r="47" spans="1:43">
      <c r="A47" s="456"/>
      <c r="B47">
        <v>3.14</v>
      </c>
      <c r="D47" s="457"/>
      <c r="E47" s="454" t="s">
        <v>442</v>
      </c>
      <c r="F47" s="457"/>
      <c r="G47" s="454" t="s">
        <v>442</v>
      </c>
      <c r="H47" s="457"/>
      <c r="I47" s="454" t="s">
        <v>442</v>
      </c>
      <c r="J47" s="457"/>
      <c r="K47" s="454" t="s">
        <v>442</v>
      </c>
      <c r="L47" s="457"/>
      <c r="M47" s="454" t="s">
        <v>442</v>
      </c>
      <c r="N47" s="457"/>
      <c r="O47" s="454" t="s">
        <v>442</v>
      </c>
      <c r="P47" s="457"/>
      <c r="Q47" s="454" t="s">
        <v>442</v>
      </c>
      <c r="R47" s="457"/>
      <c r="S47" s="454" t="s">
        <v>442</v>
      </c>
      <c r="T47" s="457"/>
      <c r="U47" s="454" t="s">
        <v>442</v>
      </c>
      <c r="V47" s="457"/>
      <c r="W47" s="454" t="s">
        <v>442</v>
      </c>
      <c r="X47" s="457"/>
      <c r="Y47" s="454" t="s">
        <v>442</v>
      </c>
      <c r="Z47" s="457"/>
      <c r="AA47" s="454" t="s">
        <v>442</v>
      </c>
      <c r="AB47" s="457"/>
      <c r="AC47" s="454" t="s">
        <v>442</v>
      </c>
      <c r="AD47" s="457"/>
      <c r="AE47" s="454" t="s">
        <v>442</v>
      </c>
      <c r="AF47" s="457"/>
      <c r="AG47" s="454" t="s">
        <v>442</v>
      </c>
      <c r="AH47" s="457"/>
      <c r="AI47" s="454" t="s">
        <v>442</v>
      </c>
      <c r="AJ47" s="457"/>
      <c r="AK47" s="454" t="s">
        <v>442</v>
      </c>
      <c r="AL47" s="457"/>
      <c r="AM47" s="454" t="s">
        <v>442</v>
      </c>
      <c r="AN47" s="457"/>
      <c r="AO47" s="454" t="s">
        <v>442</v>
      </c>
      <c r="AP47" s="457"/>
      <c r="AQ47" s="454" t="s">
        <v>442</v>
      </c>
    </row>
    <row r="48" spans="1:43">
      <c r="A48" s="299" t="s">
        <v>399</v>
      </c>
      <c r="B48" s="300">
        <v>13.5</v>
      </c>
      <c r="D48" s="453"/>
      <c r="E48" s="454" t="s">
        <v>442</v>
      </c>
      <c r="F48" s="453"/>
      <c r="G48" s="454" t="s">
        <v>442</v>
      </c>
      <c r="H48" s="453"/>
      <c r="I48" s="454" t="s">
        <v>442</v>
      </c>
      <c r="J48" s="453"/>
      <c r="K48" s="454" t="s">
        <v>442</v>
      </c>
      <c r="L48" s="453"/>
      <c r="M48" s="454" t="s">
        <v>442</v>
      </c>
      <c r="N48" s="453">
        <v>60</v>
      </c>
      <c r="O48" s="454">
        <v>4.4444444444444446</v>
      </c>
      <c r="P48" s="453"/>
      <c r="Q48" s="454" t="s">
        <v>442</v>
      </c>
      <c r="R48" s="453"/>
      <c r="S48" s="454" t="s">
        <v>442</v>
      </c>
      <c r="T48" s="453"/>
      <c r="U48" s="454" t="s">
        <v>442</v>
      </c>
      <c r="V48" s="453"/>
      <c r="W48" s="454" t="s">
        <v>442</v>
      </c>
      <c r="X48" s="453"/>
      <c r="Y48" s="454" t="s">
        <v>442</v>
      </c>
      <c r="Z48" s="453"/>
      <c r="AA48" s="454" t="s">
        <v>442</v>
      </c>
      <c r="AB48" s="453"/>
      <c r="AC48" s="454" t="s">
        <v>442</v>
      </c>
      <c r="AD48" s="453"/>
      <c r="AE48" s="454" t="s">
        <v>442</v>
      </c>
      <c r="AF48" s="453"/>
      <c r="AG48" s="454" t="s">
        <v>442</v>
      </c>
      <c r="AH48" s="453"/>
      <c r="AI48" s="454" t="s">
        <v>442</v>
      </c>
      <c r="AJ48" s="453"/>
      <c r="AK48" s="454" t="s">
        <v>442</v>
      </c>
      <c r="AL48" s="453"/>
      <c r="AM48" s="454" t="s">
        <v>442</v>
      </c>
      <c r="AN48" s="453">
        <v>1848</v>
      </c>
      <c r="AO48" s="454">
        <v>136.88888888888889</v>
      </c>
      <c r="AP48" s="453">
        <v>1908</v>
      </c>
      <c r="AQ48" s="454">
        <v>141.33333333333334</v>
      </c>
    </row>
    <row r="49" spans="1:43">
      <c r="A49" s="299" t="s">
        <v>400</v>
      </c>
      <c r="B49" s="300">
        <v>9.89</v>
      </c>
      <c r="D49" s="453"/>
      <c r="E49" s="454" t="s">
        <v>442</v>
      </c>
      <c r="F49" s="453"/>
      <c r="G49" s="454" t="s">
        <v>442</v>
      </c>
      <c r="H49" s="453"/>
      <c r="I49" s="454" t="s">
        <v>442</v>
      </c>
      <c r="J49" s="453"/>
      <c r="K49" s="454" t="s">
        <v>442</v>
      </c>
      <c r="L49" s="453"/>
      <c r="M49" s="454" t="s">
        <v>442</v>
      </c>
      <c r="N49" s="453"/>
      <c r="O49" s="454" t="s">
        <v>442</v>
      </c>
      <c r="P49" s="453"/>
      <c r="Q49" s="454" t="s">
        <v>442</v>
      </c>
      <c r="R49" s="453"/>
      <c r="S49" s="454" t="s">
        <v>442</v>
      </c>
      <c r="T49" s="453"/>
      <c r="U49" s="454" t="s">
        <v>442</v>
      </c>
      <c r="V49" s="453"/>
      <c r="W49" s="454" t="s">
        <v>442</v>
      </c>
      <c r="X49" s="453"/>
      <c r="Y49" s="454" t="s">
        <v>442</v>
      </c>
      <c r="Z49" s="453"/>
      <c r="AA49" s="454" t="s">
        <v>442</v>
      </c>
      <c r="AB49" s="453"/>
      <c r="AC49" s="454" t="s">
        <v>442</v>
      </c>
      <c r="AD49" s="453"/>
      <c r="AE49" s="454" t="s">
        <v>442</v>
      </c>
      <c r="AF49" s="453"/>
      <c r="AG49" s="454" t="s">
        <v>442</v>
      </c>
      <c r="AH49" s="453"/>
      <c r="AI49" s="454" t="s">
        <v>442</v>
      </c>
      <c r="AJ49" s="453"/>
      <c r="AK49" s="454" t="s">
        <v>442</v>
      </c>
      <c r="AL49" s="453"/>
      <c r="AM49" s="454" t="s">
        <v>442</v>
      </c>
      <c r="AN49" s="453"/>
      <c r="AO49" s="454" t="s">
        <v>442</v>
      </c>
      <c r="AP49" s="453"/>
      <c r="AQ49" s="454" t="s">
        <v>442</v>
      </c>
    </row>
    <row r="50" spans="1:43">
      <c r="A50" s="299" t="s">
        <v>401</v>
      </c>
      <c r="B50" s="300">
        <v>3.39</v>
      </c>
      <c r="D50" s="453">
        <v>51651</v>
      </c>
      <c r="E50" s="454">
        <v>15236.283185840708</v>
      </c>
      <c r="F50" s="453">
        <v>60964</v>
      </c>
      <c r="G50" s="454">
        <v>17983.480825958701</v>
      </c>
      <c r="H50" s="453"/>
      <c r="I50" s="454" t="s">
        <v>442</v>
      </c>
      <c r="J50" s="453"/>
      <c r="K50" s="454" t="s">
        <v>442</v>
      </c>
      <c r="L50" s="453"/>
      <c r="M50" s="454" t="s">
        <v>442</v>
      </c>
      <c r="N50" s="453">
        <v>1065</v>
      </c>
      <c r="O50" s="454">
        <v>314.15929203539821</v>
      </c>
      <c r="P50" s="453">
        <v>257</v>
      </c>
      <c r="Q50" s="454">
        <v>75.811209439528014</v>
      </c>
      <c r="R50" s="453">
        <v>875</v>
      </c>
      <c r="S50" s="454">
        <v>258.11209439528022</v>
      </c>
      <c r="T50" s="453"/>
      <c r="U50" s="454" t="s">
        <v>442</v>
      </c>
      <c r="V50" s="453">
        <v>16503</v>
      </c>
      <c r="W50" s="454">
        <v>4868.141592920354</v>
      </c>
      <c r="X50" s="453"/>
      <c r="Y50" s="454" t="s">
        <v>442</v>
      </c>
      <c r="Z50" s="453">
        <v>372</v>
      </c>
      <c r="AA50" s="454">
        <v>109.73451327433628</v>
      </c>
      <c r="AB50" s="453"/>
      <c r="AC50" s="454" t="s">
        <v>442</v>
      </c>
      <c r="AD50" s="453"/>
      <c r="AE50" s="454" t="s">
        <v>442</v>
      </c>
      <c r="AF50" s="453"/>
      <c r="AG50" s="454" t="s">
        <v>442</v>
      </c>
      <c r="AH50" s="453"/>
      <c r="AI50" s="454" t="s">
        <v>442</v>
      </c>
      <c r="AJ50" s="453">
        <v>679</v>
      </c>
      <c r="AK50" s="454">
        <v>200.29498525073745</v>
      </c>
      <c r="AL50" s="453"/>
      <c r="AM50" s="454" t="s">
        <v>442</v>
      </c>
      <c r="AN50" s="453">
        <v>1</v>
      </c>
      <c r="AO50" s="454">
        <v>0.29498525073746312</v>
      </c>
      <c r="AP50" s="453">
        <v>80716</v>
      </c>
      <c r="AQ50" s="454">
        <v>23810.029498525073</v>
      </c>
    </row>
    <row r="51" spans="1:43">
      <c r="A51" s="299" t="s">
        <v>402</v>
      </c>
      <c r="B51" s="300">
        <v>3.3538461538461499</v>
      </c>
      <c r="D51" s="453"/>
      <c r="E51" s="454" t="s">
        <v>442</v>
      </c>
      <c r="F51" s="453">
        <v>70277</v>
      </c>
      <c r="G51" s="454">
        <v>20954.151376146812</v>
      </c>
      <c r="H51" s="453"/>
      <c r="I51" s="454" t="s">
        <v>442</v>
      </c>
      <c r="J51" s="453"/>
      <c r="K51" s="454" t="s">
        <v>442</v>
      </c>
      <c r="L51" s="453"/>
      <c r="M51" s="454" t="s">
        <v>442</v>
      </c>
      <c r="N51" s="453"/>
      <c r="O51" s="454" t="s">
        <v>442</v>
      </c>
      <c r="P51" s="453">
        <v>16</v>
      </c>
      <c r="Q51" s="454">
        <v>4.7706422018348675</v>
      </c>
      <c r="R51" s="453"/>
      <c r="S51" s="454" t="s">
        <v>442</v>
      </c>
      <c r="T51" s="453"/>
      <c r="U51" s="454" t="s">
        <v>442</v>
      </c>
      <c r="V51" s="453">
        <v>653</v>
      </c>
      <c r="W51" s="454">
        <v>194.70183486238554</v>
      </c>
      <c r="X51" s="453">
        <v>44</v>
      </c>
      <c r="Y51" s="454">
        <v>13.119266055045887</v>
      </c>
      <c r="Z51" s="453"/>
      <c r="AA51" s="454" t="s">
        <v>442</v>
      </c>
      <c r="AB51" s="453"/>
      <c r="AC51" s="454" t="s">
        <v>442</v>
      </c>
      <c r="AD51" s="453"/>
      <c r="AE51" s="454" t="s">
        <v>442</v>
      </c>
      <c r="AF51" s="453"/>
      <c r="AG51" s="454" t="s">
        <v>442</v>
      </c>
      <c r="AH51" s="453"/>
      <c r="AI51" s="454" t="s">
        <v>442</v>
      </c>
      <c r="AJ51" s="453"/>
      <c r="AK51" s="454" t="s">
        <v>442</v>
      </c>
      <c r="AL51" s="453"/>
      <c r="AM51" s="454" t="s">
        <v>442</v>
      </c>
      <c r="AN51" s="453"/>
      <c r="AO51" s="454" t="s">
        <v>442</v>
      </c>
      <c r="AP51" s="453">
        <v>70990</v>
      </c>
      <c r="AQ51" s="454">
        <v>21166.743119266081</v>
      </c>
    </row>
    <row r="52" spans="1:43">
      <c r="A52" s="299" t="s">
        <v>403</v>
      </c>
      <c r="B52" s="300">
        <v>1.5</v>
      </c>
      <c r="D52" s="453"/>
      <c r="E52" s="454" t="s">
        <v>442</v>
      </c>
      <c r="F52" s="453"/>
      <c r="G52" s="454" t="s">
        <v>442</v>
      </c>
      <c r="H52" s="453"/>
      <c r="I52" s="454" t="s">
        <v>442</v>
      </c>
      <c r="J52" s="453"/>
      <c r="K52" s="454" t="s">
        <v>442</v>
      </c>
      <c r="L52" s="453"/>
      <c r="M52" s="454" t="s">
        <v>442</v>
      </c>
      <c r="N52" s="453"/>
      <c r="O52" s="454" t="s">
        <v>442</v>
      </c>
      <c r="P52" s="453"/>
      <c r="Q52" s="454" t="s">
        <v>442</v>
      </c>
      <c r="R52" s="453"/>
      <c r="S52" s="454" t="s">
        <v>442</v>
      </c>
      <c r="T52" s="453"/>
      <c r="U52" s="454" t="s">
        <v>442</v>
      </c>
      <c r="V52" s="453"/>
      <c r="W52" s="454" t="s">
        <v>442</v>
      </c>
      <c r="X52" s="453"/>
      <c r="Y52" s="454" t="s">
        <v>442</v>
      </c>
      <c r="Z52" s="453"/>
      <c r="AA52" s="454" t="s">
        <v>442</v>
      </c>
      <c r="AB52" s="453"/>
      <c r="AC52" s="454" t="s">
        <v>442</v>
      </c>
      <c r="AD52" s="453"/>
      <c r="AE52" s="454" t="s">
        <v>442</v>
      </c>
      <c r="AF52" s="453"/>
      <c r="AG52" s="454" t="s">
        <v>442</v>
      </c>
      <c r="AH52" s="453"/>
      <c r="AI52" s="454" t="s">
        <v>442</v>
      </c>
      <c r="AJ52" s="453"/>
      <c r="AK52" s="454" t="s">
        <v>442</v>
      </c>
      <c r="AL52" s="453"/>
      <c r="AM52" s="454" t="s">
        <v>442</v>
      </c>
      <c r="AN52" s="453"/>
      <c r="AO52" s="454" t="s">
        <v>442</v>
      </c>
      <c r="AP52" s="453"/>
      <c r="AQ52" s="454" t="s">
        <v>442</v>
      </c>
    </row>
    <row r="53" spans="1:43">
      <c r="A53" s="456"/>
      <c r="B53">
        <v>60.37</v>
      </c>
      <c r="D53" s="457"/>
      <c r="E53" s="454" t="s">
        <v>442</v>
      </c>
      <c r="F53" s="457"/>
      <c r="G53" s="454" t="s">
        <v>442</v>
      </c>
      <c r="H53" s="457"/>
      <c r="I53" s="454" t="s">
        <v>442</v>
      </c>
      <c r="J53" s="457"/>
      <c r="K53" s="454" t="s">
        <v>442</v>
      </c>
      <c r="L53" s="457"/>
      <c r="M53" s="454" t="s">
        <v>442</v>
      </c>
      <c r="N53" s="457"/>
      <c r="O53" s="454" t="s">
        <v>442</v>
      </c>
      <c r="P53" s="457"/>
      <c r="Q53" s="454" t="s">
        <v>442</v>
      </c>
      <c r="R53" s="457"/>
      <c r="S53" s="454" t="s">
        <v>442</v>
      </c>
      <c r="T53" s="457"/>
      <c r="U53" s="454" t="s">
        <v>442</v>
      </c>
      <c r="V53" s="457"/>
      <c r="W53" s="454" t="s">
        <v>442</v>
      </c>
      <c r="X53" s="457"/>
      <c r="Y53" s="454" t="s">
        <v>442</v>
      </c>
      <c r="Z53" s="457"/>
      <c r="AA53" s="454" t="s">
        <v>442</v>
      </c>
      <c r="AB53" s="457"/>
      <c r="AC53" s="454" t="s">
        <v>442</v>
      </c>
      <c r="AD53" s="457"/>
      <c r="AE53" s="454" t="s">
        <v>442</v>
      </c>
      <c r="AF53" s="457"/>
      <c r="AG53" s="454" t="s">
        <v>442</v>
      </c>
      <c r="AH53" s="457"/>
      <c r="AI53" s="454" t="s">
        <v>442</v>
      </c>
      <c r="AJ53" s="457"/>
      <c r="AK53" s="454" t="s">
        <v>442</v>
      </c>
      <c r="AL53" s="457"/>
      <c r="AM53" s="454" t="s">
        <v>442</v>
      </c>
      <c r="AN53" s="457"/>
      <c r="AO53" s="454" t="s">
        <v>442</v>
      </c>
      <c r="AP53" s="457"/>
      <c r="AQ53" s="454" t="s">
        <v>442</v>
      </c>
    </row>
    <row r="54" spans="1:43">
      <c r="A54" s="299" t="s">
        <v>443</v>
      </c>
      <c r="B54" s="300">
        <v>14.5</v>
      </c>
      <c r="D54" s="453">
        <v>181426</v>
      </c>
      <c r="E54" s="454">
        <v>12512.137931034482</v>
      </c>
      <c r="F54" s="453"/>
      <c r="G54" s="454" t="s">
        <v>442</v>
      </c>
      <c r="H54" s="453">
        <v>34946</v>
      </c>
      <c r="I54" s="454">
        <v>2410.0689655172414</v>
      </c>
      <c r="J54" s="453"/>
      <c r="K54" s="454" t="s">
        <v>442</v>
      </c>
      <c r="L54" s="453">
        <v>6826</v>
      </c>
      <c r="M54" s="454">
        <v>470.75862068965517</v>
      </c>
      <c r="N54" s="453">
        <v>1169</v>
      </c>
      <c r="O54" s="454">
        <v>80.620689655172413</v>
      </c>
      <c r="P54" s="453">
        <v>196</v>
      </c>
      <c r="Q54" s="454">
        <v>13.517241379310345</v>
      </c>
      <c r="R54" s="453">
        <v>1300</v>
      </c>
      <c r="S54" s="454">
        <v>89.65517241379311</v>
      </c>
      <c r="T54" s="453"/>
      <c r="U54" s="454" t="s">
        <v>442</v>
      </c>
      <c r="V54" s="453"/>
      <c r="W54" s="454" t="s">
        <v>442</v>
      </c>
      <c r="X54" s="453"/>
      <c r="Y54" s="454" t="s">
        <v>442</v>
      </c>
      <c r="Z54" s="453">
        <v>3831</v>
      </c>
      <c r="AA54" s="454">
        <v>264.20689655172413</v>
      </c>
      <c r="AB54" s="453"/>
      <c r="AC54" s="454" t="s">
        <v>442</v>
      </c>
      <c r="AD54" s="453"/>
      <c r="AE54" s="454" t="s">
        <v>442</v>
      </c>
      <c r="AF54" s="453"/>
      <c r="AG54" s="454" t="s">
        <v>442</v>
      </c>
      <c r="AH54" s="453">
        <v>654</v>
      </c>
      <c r="AI54" s="454">
        <v>45.103448275862071</v>
      </c>
      <c r="AJ54" s="453">
        <v>15315</v>
      </c>
      <c r="AK54" s="454">
        <v>1056.2068965517242</v>
      </c>
      <c r="AL54" s="453"/>
      <c r="AM54" s="454" t="s">
        <v>442</v>
      </c>
      <c r="AN54" s="453"/>
      <c r="AO54" s="454" t="s">
        <v>442</v>
      </c>
      <c r="AP54" s="453">
        <v>64237</v>
      </c>
      <c r="AQ54" s="454">
        <v>4430.1379310344828</v>
      </c>
    </row>
    <row r="55" spans="1:43">
      <c r="A55" s="299" t="s">
        <v>404</v>
      </c>
      <c r="B55" s="300">
        <v>29.79</v>
      </c>
      <c r="D55" s="453">
        <v>102119</v>
      </c>
      <c r="E55" s="454">
        <v>3427.9624034911044</v>
      </c>
      <c r="F55" s="453">
        <v>71684</v>
      </c>
      <c r="G55" s="454">
        <v>2406.3108425646192</v>
      </c>
      <c r="H55" s="453"/>
      <c r="I55" s="454" t="s">
        <v>442</v>
      </c>
      <c r="J55" s="453"/>
      <c r="K55" s="454" t="s">
        <v>442</v>
      </c>
      <c r="L55" s="453"/>
      <c r="M55" s="454" t="s">
        <v>442</v>
      </c>
      <c r="N55" s="453">
        <v>275</v>
      </c>
      <c r="O55" s="454">
        <v>9.231285666330983</v>
      </c>
      <c r="P55" s="453">
        <v>1353</v>
      </c>
      <c r="Q55" s="454">
        <v>45.417925478348444</v>
      </c>
      <c r="R55" s="453"/>
      <c r="S55" s="454" t="s">
        <v>442</v>
      </c>
      <c r="T55" s="453"/>
      <c r="U55" s="454" t="s">
        <v>442</v>
      </c>
      <c r="V55" s="453">
        <v>13515</v>
      </c>
      <c r="W55" s="454">
        <v>453.67573011077542</v>
      </c>
      <c r="X55" s="453">
        <v>1353</v>
      </c>
      <c r="Y55" s="454">
        <v>45.417925478348444</v>
      </c>
      <c r="Z55" s="453"/>
      <c r="AA55" s="454" t="s">
        <v>442</v>
      </c>
      <c r="AB55" s="453"/>
      <c r="AC55" s="454" t="s">
        <v>442</v>
      </c>
      <c r="AD55" s="453"/>
      <c r="AE55" s="454" t="s">
        <v>442</v>
      </c>
      <c r="AF55" s="453"/>
      <c r="AG55" s="454" t="s">
        <v>442</v>
      </c>
      <c r="AH55" s="453"/>
      <c r="AI55" s="454" t="s">
        <v>442</v>
      </c>
      <c r="AJ55" s="453">
        <v>14997</v>
      </c>
      <c r="AK55" s="454">
        <v>503.42396777442099</v>
      </c>
      <c r="AL55" s="453"/>
      <c r="AM55" s="454" t="s">
        <v>442</v>
      </c>
      <c r="AN55" s="453">
        <v>10936</v>
      </c>
      <c r="AO55" s="454">
        <v>367.1030547163478</v>
      </c>
      <c r="AP55" s="453">
        <v>114113</v>
      </c>
      <c r="AQ55" s="454">
        <v>3830.5807317891913</v>
      </c>
    </row>
    <row r="56" spans="1:43">
      <c r="A56" s="456"/>
      <c r="B56">
        <v>0.36</v>
      </c>
      <c r="D56" s="457"/>
      <c r="E56" s="454" t="s">
        <v>442</v>
      </c>
      <c r="F56" s="457"/>
      <c r="G56" s="454" t="s">
        <v>442</v>
      </c>
      <c r="H56" s="457"/>
      <c r="I56" s="454" t="s">
        <v>442</v>
      </c>
      <c r="J56" s="457"/>
      <c r="K56" s="454" t="s">
        <v>442</v>
      </c>
      <c r="L56" s="457"/>
      <c r="M56" s="454" t="s">
        <v>442</v>
      </c>
      <c r="N56" s="457"/>
      <c r="O56" s="454" t="s">
        <v>442</v>
      </c>
      <c r="P56" s="457"/>
      <c r="Q56" s="454" t="s">
        <v>442</v>
      </c>
      <c r="R56" s="457"/>
      <c r="S56" s="454" t="s">
        <v>442</v>
      </c>
      <c r="T56" s="457"/>
      <c r="U56" s="454" t="s">
        <v>442</v>
      </c>
      <c r="V56" s="457"/>
      <c r="W56" s="454" t="s">
        <v>442</v>
      </c>
      <c r="X56" s="457"/>
      <c r="Y56" s="454" t="s">
        <v>442</v>
      </c>
      <c r="Z56" s="457"/>
      <c r="AA56" s="454" t="s">
        <v>442</v>
      </c>
      <c r="AB56" s="457"/>
      <c r="AC56" s="454" t="s">
        <v>442</v>
      </c>
      <c r="AD56" s="457"/>
      <c r="AE56" s="454" t="s">
        <v>442</v>
      </c>
      <c r="AF56" s="457"/>
      <c r="AG56" s="454" t="s">
        <v>442</v>
      </c>
      <c r="AH56" s="457"/>
      <c r="AI56" s="454" t="s">
        <v>442</v>
      </c>
      <c r="AJ56" s="457"/>
      <c r="AK56" s="454" t="s">
        <v>442</v>
      </c>
      <c r="AL56" s="457"/>
      <c r="AM56" s="454" t="s">
        <v>442</v>
      </c>
      <c r="AN56" s="457"/>
      <c r="AO56" s="454" t="s">
        <v>442</v>
      </c>
      <c r="AP56" s="457"/>
      <c r="AQ56" s="454" t="s">
        <v>442</v>
      </c>
    </row>
    <row r="57" spans="1:43">
      <c r="A57" s="299" t="s">
        <v>405</v>
      </c>
      <c r="B57" s="300">
        <v>4.6500000000000004</v>
      </c>
      <c r="D57" s="453">
        <v>100</v>
      </c>
      <c r="E57" s="454">
        <v>21.50537634408602</v>
      </c>
      <c r="F57" s="453">
        <v>4</v>
      </c>
      <c r="G57" s="454">
        <v>0.86021505376344076</v>
      </c>
      <c r="H57" s="453"/>
      <c r="I57" s="454" t="s">
        <v>442</v>
      </c>
      <c r="J57" s="453"/>
      <c r="K57" s="454" t="s">
        <v>442</v>
      </c>
      <c r="L57" s="453"/>
      <c r="M57" s="454" t="s">
        <v>442</v>
      </c>
      <c r="N57" s="453">
        <v>52</v>
      </c>
      <c r="O57" s="454">
        <v>11.18279569892473</v>
      </c>
      <c r="P57" s="453">
        <v>406</v>
      </c>
      <c r="Q57" s="454">
        <v>87.311827956989234</v>
      </c>
      <c r="R57" s="453">
        <v>27</v>
      </c>
      <c r="S57" s="454">
        <v>5.8064516129032251</v>
      </c>
      <c r="T57" s="453"/>
      <c r="U57" s="454" t="s">
        <v>442</v>
      </c>
      <c r="V57" s="453">
        <v>311</v>
      </c>
      <c r="W57" s="454">
        <v>66.881720430107521</v>
      </c>
      <c r="X57" s="453"/>
      <c r="Y57" s="454" t="s">
        <v>442</v>
      </c>
      <c r="Z57" s="453">
        <v>8</v>
      </c>
      <c r="AA57" s="454">
        <v>1.7204301075268815</v>
      </c>
      <c r="AB57" s="453"/>
      <c r="AC57" s="454" t="s">
        <v>442</v>
      </c>
      <c r="AD57" s="453"/>
      <c r="AE57" s="454" t="s">
        <v>442</v>
      </c>
      <c r="AF57" s="453"/>
      <c r="AG57" s="454" t="s">
        <v>442</v>
      </c>
      <c r="AH57" s="453"/>
      <c r="AI57" s="454" t="s">
        <v>442</v>
      </c>
      <c r="AJ57" s="453">
        <v>3</v>
      </c>
      <c r="AK57" s="454">
        <v>0.64516129032258063</v>
      </c>
      <c r="AL57" s="453"/>
      <c r="AM57" s="454" t="s">
        <v>442</v>
      </c>
      <c r="AN57" s="453"/>
      <c r="AO57" s="454" t="s">
        <v>442</v>
      </c>
      <c r="AP57" s="453">
        <v>811</v>
      </c>
      <c r="AQ57" s="454">
        <v>174.40860215053763</v>
      </c>
    </row>
    <row r="58" spans="1:43">
      <c r="A58" s="456"/>
      <c r="B58">
        <v>8.27</v>
      </c>
      <c r="D58" s="457">
        <v>175</v>
      </c>
      <c r="E58" s="454">
        <v>21.160822249093108</v>
      </c>
      <c r="F58" s="457">
        <v>6</v>
      </c>
      <c r="G58" s="454">
        <v>0.7255139056831923</v>
      </c>
      <c r="H58" s="457"/>
      <c r="I58" s="454" t="s">
        <v>442</v>
      </c>
      <c r="J58" s="457"/>
      <c r="K58" s="454" t="s">
        <v>442</v>
      </c>
      <c r="L58" s="457"/>
      <c r="M58" s="454" t="s">
        <v>442</v>
      </c>
      <c r="N58" s="457">
        <v>91</v>
      </c>
      <c r="O58" s="454">
        <v>11.003627569528417</v>
      </c>
      <c r="P58" s="457">
        <v>790</v>
      </c>
      <c r="Q58" s="454">
        <v>95.525997581620317</v>
      </c>
      <c r="R58" s="457">
        <v>47</v>
      </c>
      <c r="S58" s="454">
        <v>5.6831922611850061</v>
      </c>
      <c r="T58" s="457"/>
      <c r="U58" s="454" t="s">
        <v>442</v>
      </c>
      <c r="V58" s="457">
        <v>545</v>
      </c>
      <c r="W58" s="454">
        <v>65.900846432889963</v>
      </c>
      <c r="X58" s="457"/>
      <c r="Y58" s="454" t="s">
        <v>442</v>
      </c>
      <c r="Z58" s="457">
        <v>14</v>
      </c>
      <c r="AA58" s="454">
        <v>1.6928657799274487</v>
      </c>
      <c r="AB58" s="457"/>
      <c r="AC58" s="454" t="s">
        <v>442</v>
      </c>
      <c r="AD58" s="457"/>
      <c r="AE58" s="454" t="s">
        <v>442</v>
      </c>
      <c r="AF58" s="457"/>
      <c r="AG58" s="454" t="s">
        <v>442</v>
      </c>
      <c r="AH58" s="457"/>
      <c r="AI58" s="454" t="s">
        <v>442</v>
      </c>
      <c r="AJ58" s="457">
        <v>5</v>
      </c>
      <c r="AK58" s="454">
        <v>0.60459492140266025</v>
      </c>
      <c r="AL58" s="457"/>
      <c r="AM58" s="454" t="s">
        <v>442</v>
      </c>
      <c r="AN58" s="457"/>
      <c r="AO58" s="454" t="s">
        <v>442</v>
      </c>
      <c r="AP58" s="457">
        <v>1498</v>
      </c>
      <c r="AQ58" s="454">
        <v>181.13663845223701</v>
      </c>
    </row>
    <row r="59" spans="1:43">
      <c r="A59" s="456"/>
      <c r="B59">
        <v>4.3899999999999997</v>
      </c>
      <c r="D59" s="457">
        <v>83</v>
      </c>
      <c r="E59" s="454">
        <v>18.906605922551254</v>
      </c>
      <c r="F59" s="457">
        <v>3</v>
      </c>
      <c r="G59" s="454">
        <v>0.68337129840546706</v>
      </c>
      <c r="H59" s="457"/>
      <c r="I59" s="454" t="s">
        <v>442</v>
      </c>
      <c r="J59" s="457"/>
      <c r="K59" s="454" t="s">
        <v>442</v>
      </c>
      <c r="L59" s="457"/>
      <c r="M59" s="454" t="s">
        <v>442</v>
      </c>
      <c r="N59" s="457">
        <v>43</v>
      </c>
      <c r="O59" s="454">
        <v>9.7949886104783612</v>
      </c>
      <c r="P59" s="457">
        <v>337</v>
      </c>
      <c r="Q59" s="454">
        <v>76.765375854214128</v>
      </c>
      <c r="R59" s="457">
        <v>22</v>
      </c>
      <c r="S59" s="454">
        <v>5.0113895216400914</v>
      </c>
      <c r="T59" s="457"/>
      <c r="U59" s="454" t="s">
        <v>442</v>
      </c>
      <c r="V59" s="457">
        <v>259</v>
      </c>
      <c r="W59" s="454">
        <v>58.997722095671989</v>
      </c>
      <c r="X59" s="457"/>
      <c r="Y59" s="454" t="s">
        <v>442</v>
      </c>
      <c r="Z59" s="457">
        <v>7</v>
      </c>
      <c r="AA59" s="454">
        <v>1.5945330296127564</v>
      </c>
      <c r="AB59" s="457"/>
      <c r="AC59" s="454" t="s">
        <v>442</v>
      </c>
      <c r="AD59" s="457"/>
      <c r="AE59" s="454" t="s">
        <v>442</v>
      </c>
      <c r="AF59" s="457"/>
      <c r="AG59" s="454" t="s">
        <v>442</v>
      </c>
      <c r="AH59" s="457"/>
      <c r="AI59" s="454" t="s">
        <v>442</v>
      </c>
      <c r="AJ59" s="457">
        <v>2</v>
      </c>
      <c r="AK59" s="454">
        <v>0.45558086560364469</v>
      </c>
      <c r="AL59" s="457"/>
      <c r="AM59" s="454" t="s">
        <v>442</v>
      </c>
      <c r="AN59" s="457"/>
      <c r="AO59" s="454" t="s">
        <v>442</v>
      </c>
      <c r="AP59" s="457">
        <v>673</v>
      </c>
      <c r="AQ59" s="454">
        <v>153.30296127562644</v>
      </c>
    </row>
    <row r="60" spans="1:43">
      <c r="A60" s="456"/>
      <c r="B60">
        <v>4.84</v>
      </c>
      <c r="D60" s="457">
        <v>96</v>
      </c>
      <c r="E60" s="454">
        <v>19.834710743801654</v>
      </c>
      <c r="F60" s="457">
        <v>3</v>
      </c>
      <c r="G60" s="454">
        <v>0.6198347107438017</v>
      </c>
      <c r="H60" s="457"/>
      <c r="I60" s="454" t="s">
        <v>442</v>
      </c>
      <c r="J60" s="457"/>
      <c r="K60" s="454" t="s">
        <v>442</v>
      </c>
      <c r="L60" s="457"/>
      <c r="M60" s="454" t="s">
        <v>442</v>
      </c>
      <c r="N60" s="457">
        <v>98</v>
      </c>
      <c r="O60" s="454">
        <v>20.24793388429752</v>
      </c>
      <c r="P60" s="457">
        <v>567</v>
      </c>
      <c r="Q60" s="454">
        <v>117.14876033057851</v>
      </c>
      <c r="R60" s="457">
        <v>26</v>
      </c>
      <c r="S60" s="454">
        <v>5.3719008264462813</v>
      </c>
      <c r="T60" s="457"/>
      <c r="U60" s="454" t="s">
        <v>442</v>
      </c>
      <c r="V60" s="457">
        <v>298</v>
      </c>
      <c r="W60" s="454">
        <v>61.570247933884296</v>
      </c>
      <c r="X60" s="457"/>
      <c r="Y60" s="454" t="s">
        <v>442</v>
      </c>
      <c r="Z60" s="457">
        <v>8</v>
      </c>
      <c r="AA60" s="454">
        <v>1.6528925619834711</v>
      </c>
      <c r="AB60" s="457"/>
      <c r="AC60" s="454" t="s">
        <v>442</v>
      </c>
      <c r="AD60" s="457"/>
      <c r="AE60" s="454" t="s">
        <v>442</v>
      </c>
      <c r="AF60" s="457"/>
      <c r="AG60" s="454" t="s">
        <v>442</v>
      </c>
      <c r="AH60" s="457"/>
      <c r="AI60" s="454" t="s">
        <v>442</v>
      </c>
      <c r="AJ60" s="457">
        <v>3</v>
      </c>
      <c r="AK60" s="454">
        <v>0.6198347107438017</v>
      </c>
      <c r="AL60" s="457"/>
      <c r="AM60" s="454" t="s">
        <v>442</v>
      </c>
      <c r="AN60" s="457"/>
      <c r="AO60" s="454" t="s">
        <v>442</v>
      </c>
      <c r="AP60" s="457">
        <v>1003</v>
      </c>
      <c r="AQ60" s="454">
        <v>207.2314049586777</v>
      </c>
    </row>
    <row r="61" spans="1:43">
      <c r="A61" s="456"/>
      <c r="B61">
        <v>2.56</v>
      </c>
      <c r="D61" s="457">
        <v>51</v>
      </c>
      <c r="E61" s="454">
        <v>19.921875</v>
      </c>
      <c r="F61" s="457">
        <v>559</v>
      </c>
      <c r="G61" s="454">
        <v>218.359375</v>
      </c>
      <c r="H61" s="457"/>
      <c r="I61" s="454" t="s">
        <v>442</v>
      </c>
      <c r="J61" s="457"/>
      <c r="K61" s="454" t="s">
        <v>442</v>
      </c>
      <c r="L61" s="457"/>
      <c r="M61" s="454" t="s">
        <v>442</v>
      </c>
      <c r="N61" s="457">
        <v>27</v>
      </c>
      <c r="O61" s="454">
        <v>10.546875</v>
      </c>
      <c r="P61" s="457">
        <v>209</v>
      </c>
      <c r="Q61" s="454">
        <v>81.640625</v>
      </c>
      <c r="R61" s="457">
        <v>14</v>
      </c>
      <c r="S61" s="454">
        <v>5.46875</v>
      </c>
      <c r="T61" s="457"/>
      <c r="U61" s="454" t="s">
        <v>442</v>
      </c>
      <c r="V61" s="457">
        <v>161</v>
      </c>
      <c r="W61" s="454">
        <v>62.890625</v>
      </c>
      <c r="X61" s="457"/>
      <c r="Y61" s="454" t="s">
        <v>442</v>
      </c>
      <c r="Z61" s="457">
        <v>4</v>
      </c>
      <c r="AA61" s="454">
        <v>1.5625</v>
      </c>
      <c r="AB61" s="457"/>
      <c r="AC61" s="454" t="s">
        <v>442</v>
      </c>
      <c r="AD61" s="457"/>
      <c r="AE61" s="454" t="s">
        <v>442</v>
      </c>
      <c r="AF61" s="457"/>
      <c r="AG61" s="454" t="s">
        <v>442</v>
      </c>
      <c r="AH61" s="457"/>
      <c r="AI61" s="454" t="s">
        <v>442</v>
      </c>
      <c r="AJ61" s="457">
        <v>1</v>
      </c>
      <c r="AK61" s="454">
        <v>0.390625</v>
      </c>
      <c r="AL61" s="457"/>
      <c r="AM61" s="454" t="s">
        <v>442</v>
      </c>
      <c r="AN61" s="457"/>
      <c r="AO61" s="454" t="s">
        <v>442</v>
      </c>
      <c r="AP61" s="457">
        <v>975</v>
      </c>
      <c r="AQ61" s="454">
        <v>380.859375</v>
      </c>
    </row>
    <row r="62" spans="1:43">
      <c r="A62" s="299" t="s">
        <v>406</v>
      </c>
      <c r="B62" s="300">
        <v>2.5823645695736499E-2</v>
      </c>
      <c r="D62" s="453"/>
      <c r="E62" s="454" t="s">
        <v>442</v>
      </c>
      <c r="F62" s="453"/>
      <c r="G62" s="454" t="s">
        <v>442</v>
      </c>
      <c r="H62" s="453"/>
      <c r="I62" s="454" t="s">
        <v>442</v>
      </c>
      <c r="J62" s="453"/>
      <c r="K62" s="454" t="s">
        <v>442</v>
      </c>
      <c r="L62" s="453"/>
      <c r="M62" s="454" t="s">
        <v>442</v>
      </c>
      <c r="N62" s="453"/>
      <c r="O62" s="454" t="s">
        <v>442</v>
      </c>
      <c r="P62" s="453"/>
      <c r="Q62" s="454" t="s">
        <v>442</v>
      </c>
      <c r="R62" s="453"/>
      <c r="S62" s="454" t="s">
        <v>442</v>
      </c>
      <c r="T62" s="453"/>
      <c r="U62" s="454" t="s">
        <v>442</v>
      </c>
      <c r="V62" s="453"/>
      <c r="W62" s="454" t="s">
        <v>442</v>
      </c>
      <c r="X62" s="453"/>
      <c r="Y62" s="454" t="s">
        <v>442</v>
      </c>
      <c r="Z62" s="453"/>
      <c r="AA62" s="454" t="s">
        <v>442</v>
      </c>
      <c r="AB62" s="453"/>
      <c r="AC62" s="454" t="s">
        <v>442</v>
      </c>
      <c r="AD62" s="453"/>
      <c r="AE62" s="454" t="s">
        <v>442</v>
      </c>
      <c r="AF62" s="453"/>
      <c r="AG62" s="454" t="s">
        <v>442</v>
      </c>
      <c r="AH62" s="453"/>
      <c r="AI62" s="454" t="s">
        <v>442</v>
      </c>
      <c r="AJ62" s="453"/>
      <c r="AK62" s="454" t="s">
        <v>442</v>
      </c>
      <c r="AL62" s="453"/>
      <c r="AM62" s="454" t="s">
        <v>442</v>
      </c>
      <c r="AN62" s="453"/>
      <c r="AO62" s="454" t="s">
        <v>442</v>
      </c>
      <c r="AP62" s="453"/>
      <c r="AQ62" s="454" t="s">
        <v>442</v>
      </c>
    </row>
    <row r="63" spans="1:43">
      <c r="A63" s="299" t="s">
        <v>407</v>
      </c>
      <c r="B63" s="300">
        <v>13.37</v>
      </c>
      <c r="D63" s="453"/>
      <c r="E63" s="454" t="s">
        <v>442</v>
      </c>
      <c r="F63" s="453"/>
      <c r="G63" s="454" t="s">
        <v>442</v>
      </c>
      <c r="H63" s="453"/>
      <c r="I63" s="454" t="s">
        <v>442</v>
      </c>
      <c r="J63" s="453"/>
      <c r="K63" s="454" t="s">
        <v>442</v>
      </c>
      <c r="L63" s="453"/>
      <c r="M63" s="454" t="s">
        <v>442</v>
      </c>
      <c r="N63" s="453"/>
      <c r="O63" s="454" t="s">
        <v>442</v>
      </c>
      <c r="P63" s="453"/>
      <c r="Q63" s="454" t="s">
        <v>442</v>
      </c>
      <c r="R63" s="453"/>
      <c r="S63" s="454" t="s">
        <v>442</v>
      </c>
      <c r="T63" s="453"/>
      <c r="U63" s="454" t="s">
        <v>442</v>
      </c>
      <c r="V63" s="453"/>
      <c r="W63" s="454" t="s">
        <v>442</v>
      </c>
      <c r="X63" s="453"/>
      <c r="Y63" s="454" t="s">
        <v>442</v>
      </c>
      <c r="Z63" s="453"/>
      <c r="AA63" s="454" t="s">
        <v>442</v>
      </c>
      <c r="AB63" s="453"/>
      <c r="AC63" s="454" t="s">
        <v>442</v>
      </c>
      <c r="AD63" s="453"/>
      <c r="AE63" s="454" t="s">
        <v>442</v>
      </c>
      <c r="AF63" s="453"/>
      <c r="AG63" s="454" t="s">
        <v>442</v>
      </c>
      <c r="AH63" s="453"/>
      <c r="AI63" s="454" t="s">
        <v>442</v>
      </c>
      <c r="AJ63" s="453"/>
      <c r="AK63" s="454" t="s">
        <v>442</v>
      </c>
      <c r="AL63" s="453"/>
      <c r="AM63" s="454" t="s">
        <v>442</v>
      </c>
      <c r="AN63" s="453"/>
      <c r="AO63" s="454" t="s">
        <v>442</v>
      </c>
      <c r="AP63" s="453"/>
      <c r="AQ63" s="454" t="s">
        <v>442</v>
      </c>
    </row>
    <row r="64" spans="1:43">
      <c r="A64" s="299" t="s">
        <v>408</v>
      </c>
      <c r="B64" s="300">
        <v>18.079999999999998</v>
      </c>
      <c r="D64" s="453">
        <v>79782</v>
      </c>
      <c r="E64" s="454">
        <v>4412.7212389380538</v>
      </c>
      <c r="F64" s="453">
        <v>31592</v>
      </c>
      <c r="G64" s="454">
        <v>1747.3451327433629</v>
      </c>
      <c r="H64" s="453"/>
      <c r="I64" s="454" t="s">
        <v>442</v>
      </c>
      <c r="J64" s="453"/>
      <c r="K64" s="454" t="s">
        <v>442</v>
      </c>
      <c r="L64" s="453"/>
      <c r="M64" s="454" t="s">
        <v>442</v>
      </c>
      <c r="N64" s="453">
        <v>143</v>
      </c>
      <c r="O64" s="454">
        <v>7.9092920353982308</v>
      </c>
      <c r="P64" s="453">
        <v>1991</v>
      </c>
      <c r="Q64" s="454">
        <v>110.12168141592922</v>
      </c>
      <c r="R64" s="453">
        <v>3460</v>
      </c>
      <c r="S64" s="454">
        <v>191.37168141592923</v>
      </c>
      <c r="T64" s="453"/>
      <c r="U64" s="454" t="s">
        <v>442</v>
      </c>
      <c r="V64" s="453">
        <v>6596</v>
      </c>
      <c r="W64" s="454">
        <v>364.82300884955754</v>
      </c>
      <c r="X64" s="453"/>
      <c r="Y64" s="454" t="s">
        <v>442</v>
      </c>
      <c r="Z64" s="453"/>
      <c r="AA64" s="454" t="s">
        <v>442</v>
      </c>
      <c r="AB64" s="453"/>
      <c r="AC64" s="454" t="s">
        <v>442</v>
      </c>
      <c r="AD64" s="453"/>
      <c r="AE64" s="454" t="s">
        <v>442</v>
      </c>
      <c r="AF64" s="453"/>
      <c r="AG64" s="454" t="s">
        <v>442</v>
      </c>
      <c r="AH64" s="453"/>
      <c r="AI64" s="454" t="s">
        <v>442</v>
      </c>
      <c r="AJ64" s="453">
        <v>8320</v>
      </c>
      <c r="AK64" s="454">
        <v>460.17699115044252</v>
      </c>
      <c r="AL64" s="453"/>
      <c r="AM64" s="454" t="s">
        <v>442</v>
      </c>
      <c r="AN64" s="453">
        <v>20476</v>
      </c>
      <c r="AO64" s="454">
        <v>1132.5221238938054</v>
      </c>
      <c r="AP64" s="453">
        <v>72578</v>
      </c>
      <c r="AQ64" s="454">
        <v>4014.2699115044252</v>
      </c>
    </row>
    <row r="65" spans="1:43">
      <c r="A65" s="299" t="s">
        <v>444</v>
      </c>
      <c r="B65" s="300">
        <v>3.85</v>
      </c>
      <c r="D65" s="453">
        <v>11051</v>
      </c>
      <c r="E65" s="454">
        <v>2870.3896103896104</v>
      </c>
      <c r="F65" s="453"/>
      <c r="G65" s="454" t="s">
        <v>442</v>
      </c>
      <c r="H65" s="453"/>
      <c r="I65" s="454" t="s">
        <v>442</v>
      </c>
      <c r="J65" s="453"/>
      <c r="K65" s="454" t="s">
        <v>442</v>
      </c>
      <c r="L65" s="453"/>
      <c r="M65" s="454" t="s">
        <v>442</v>
      </c>
      <c r="N65" s="453">
        <v>264</v>
      </c>
      <c r="O65" s="454">
        <v>68.571428571428569</v>
      </c>
      <c r="P65" s="453"/>
      <c r="Q65" s="454" t="s">
        <v>442</v>
      </c>
      <c r="R65" s="453"/>
      <c r="S65" s="454" t="s">
        <v>442</v>
      </c>
      <c r="T65" s="453"/>
      <c r="U65" s="454" t="s">
        <v>442</v>
      </c>
      <c r="V65" s="453">
        <v>7215</v>
      </c>
      <c r="W65" s="454">
        <v>1874.0259740259739</v>
      </c>
      <c r="X65" s="453">
        <v>7031</v>
      </c>
      <c r="Y65" s="454">
        <v>1826.2337662337661</v>
      </c>
      <c r="Z65" s="453"/>
      <c r="AA65" s="454" t="s">
        <v>442</v>
      </c>
      <c r="AB65" s="453"/>
      <c r="AC65" s="454" t="s">
        <v>442</v>
      </c>
      <c r="AD65" s="453"/>
      <c r="AE65" s="454" t="s">
        <v>442</v>
      </c>
      <c r="AF65" s="453"/>
      <c r="AG65" s="454" t="s">
        <v>442</v>
      </c>
      <c r="AH65" s="453"/>
      <c r="AI65" s="454" t="s">
        <v>442</v>
      </c>
      <c r="AJ65" s="453"/>
      <c r="AK65" s="454" t="s">
        <v>442</v>
      </c>
      <c r="AL65" s="453"/>
      <c r="AM65" s="454" t="s">
        <v>442</v>
      </c>
      <c r="AN65" s="453"/>
      <c r="AO65" s="454" t="s">
        <v>442</v>
      </c>
      <c r="AP65" s="453">
        <v>14510</v>
      </c>
      <c r="AQ65" s="454">
        <v>3768.8311688311687</v>
      </c>
    </row>
    <row r="66" spans="1:43">
      <c r="A66" s="456"/>
      <c r="B66">
        <v>8.14</v>
      </c>
      <c r="D66" s="457">
        <v>104216</v>
      </c>
      <c r="E66" s="454">
        <v>12802.948402948403</v>
      </c>
      <c r="F66" s="457">
        <v>83879</v>
      </c>
      <c r="G66" s="454">
        <v>10304.545454545454</v>
      </c>
      <c r="H66" s="457"/>
      <c r="I66" s="454" t="s">
        <v>442</v>
      </c>
      <c r="J66" s="457"/>
      <c r="K66" s="454" t="s">
        <v>442</v>
      </c>
      <c r="L66" s="457"/>
      <c r="M66" s="454" t="s">
        <v>442</v>
      </c>
      <c r="N66" s="457">
        <v>1378</v>
      </c>
      <c r="O66" s="454">
        <v>169.28746928746926</v>
      </c>
      <c r="P66" s="457"/>
      <c r="Q66" s="454" t="s">
        <v>442</v>
      </c>
      <c r="R66" s="457"/>
      <c r="S66" s="454" t="s">
        <v>442</v>
      </c>
      <c r="T66" s="457"/>
      <c r="U66" s="454" t="s">
        <v>442</v>
      </c>
      <c r="V66" s="457">
        <v>21208</v>
      </c>
      <c r="W66" s="454">
        <v>2605.4054054054054</v>
      </c>
      <c r="X66" s="457">
        <v>51134</v>
      </c>
      <c r="Y66" s="454">
        <v>6281.8181818181811</v>
      </c>
      <c r="Z66" s="457"/>
      <c r="AA66" s="454" t="s">
        <v>442</v>
      </c>
      <c r="AB66" s="457"/>
      <c r="AC66" s="454" t="s">
        <v>442</v>
      </c>
      <c r="AD66" s="457"/>
      <c r="AE66" s="454" t="s">
        <v>442</v>
      </c>
      <c r="AF66" s="457"/>
      <c r="AG66" s="454" t="s">
        <v>442</v>
      </c>
      <c r="AH66" s="457"/>
      <c r="AI66" s="454" t="s">
        <v>442</v>
      </c>
      <c r="AJ66" s="457">
        <v>5121</v>
      </c>
      <c r="AK66" s="454">
        <v>629.11547911547905</v>
      </c>
      <c r="AL66" s="457"/>
      <c r="AM66" s="454" t="s">
        <v>442</v>
      </c>
      <c r="AN66" s="457"/>
      <c r="AO66" s="454" t="s">
        <v>442</v>
      </c>
      <c r="AP66" s="457">
        <v>162720</v>
      </c>
      <c r="AQ66" s="454">
        <v>19990.171990171988</v>
      </c>
    </row>
    <row r="67" spans="1:43">
      <c r="A67" s="299" t="s">
        <v>409</v>
      </c>
      <c r="B67" s="300">
        <v>8.7200000000000006</v>
      </c>
      <c r="D67" s="453"/>
      <c r="E67" s="454" t="s">
        <v>442</v>
      </c>
      <c r="F67" s="453"/>
      <c r="G67" s="454" t="s">
        <v>442</v>
      </c>
      <c r="H67" s="453"/>
      <c r="I67" s="454" t="s">
        <v>442</v>
      </c>
      <c r="J67" s="453"/>
      <c r="K67" s="454" t="s">
        <v>442</v>
      </c>
      <c r="L67" s="453"/>
      <c r="M67" s="454" t="s">
        <v>442</v>
      </c>
      <c r="N67" s="453"/>
      <c r="O67" s="454" t="s">
        <v>442</v>
      </c>
      <c r="P67" s="453"/>
      <c r="Q67" s="454" t="s">
        <v>442</v>
      </c>
      <c r="R67" s="453"/>
      <c r="S67" s="454" t="s">
        <v>442</v>
      </c>
      <c r="T67" s="453"/>
      <c r="U67" s="454" t="s">
        <v>442</v>
      </c>
      <c r="V67" s="453"/>
      <c r="W67" s="454" t="s">
        <v>442</v>
      </c>
      <c r="X67" s="453"/>
      <c r="Y67" s="454" t="s">
        <v>442</v>
      </c>
      <c r="Z67" s="453"/>
      <c r="AA67" s="454" t="s">
        <v>442</v>
      </c>
      <c r="AB67" s="453"/>
      <c r="AC67" s="454" t="s">
        <v>442</v>
      </c>
      <c r="AD67" s="453"/>
      <c r="AE67" s="454" t="s">
        <v>442</v>
      </c>
      <c r="AF67" s="453"/>
      <c r="AG67" s="454" t="s">
        <v>442</v>
      </c>
      <c r="AH67" s="453"/>
      <c r="AI67" s="454" t="s">
        <v>442</v>
      </c>
      <c r="AJ67" s="453"/>
      <c r="AK67" s="454" t="s">
        <v>442</v>
      </c>
      <c r="AL67" s="453"/>
      <c r="AM67" s="454" t="s">
        <v>442</v>
      </c>
      <c r="AN67" s="453"/>
      <c r="AO67" s="454" t="s">
        <v>442</v>
      </c>
      <c r="AP67" s="453"/>
      <c r="AQ67" s="454" t="s">
        <v>442</v>
      </c>
    </row>
    <row r="68" spans="1:43">
      <c r="A68" s="456"/>
      <c r="B68">
        <v>0.47</v>
      </c>
      <c r="D68" s="457"/>
      <c r="E68" s="454" t="s">
        <v>442</v>
      </c>
      <c r="F68" s="457"/>
      <c r="G68" s="454" t="s">
        <v>442</v>
      </c>
      <c r="H68" s="457"/>
      <c r="I68" s="454" t="s">
        <v>442</v>
      </c>
      <c r="J68" s="457"/>
      <c r="K68" s="454" t="s">
        <v>442</v>
      </c>
      <c r="L68" s="457"/>
      <c r="M68" s="454" t="s">
        <v>442</v>
      </c>
      <c r="N68" s="457"/>
      <c r="O68" s="454" t="s">
        <v>442</v>
      </c>
      <c r="P68" s="457"/>
      <c r="Q68" s="454" t="s">
        <v>442</v>
      </c>
      <c r="R68" s="457"/>
      <c r="S68" s="454" t="s">
        <v>442</v>
      </c>
      <c r="T68" s="457"/>
      <c r="U68" s="454" t="s">
        <v>442</v>
      </c>
      <c r="V68" s="457"/>
      <c r="W68" s="454" t="s">
        <v>442</v>
      </c>
      <c r="X68" s="457"/>
      <c r="Y68" s="454" t="s">
        <v>442</v>
      </c>
      <c r="Z68" s="457"/>
      <c r="AA68" s="454" t="s">
        <v>442</v>
      </c>
      <c r="AB68" s="457"/>
      <c r="AC68" s="454" t="s">
        <v>442</v>
      </c>
      <c r="AD68" s="457"/>
      <c r="AE68" s="454" t="s">
        <v>442</v>
      </c>
      <c r="AF68" s="457"/>
      <c r="AG68" s="454" t="s">
        <v>442</v>
      </c>
      <c r="AH68" s="457"/>
      <c r="AI68" s="454" t="s">
        <v>442</v>
      </c>
      <c r="AJ68" s="457"/>
      <c r="AK68" s="454" t="s">
        <v>442</v>
      </c>
      <c r="AL68" s="457"/>
      <c r="AM68" s="454" t="s">
        <v>442</v>
      </c>
      <c r="AN68" s="457"/>
      <c r="AO68" s="454" t="s">
        <v>442</v>
      </c>
      <c r="AP68" s="457"/>
      <c r="AQ68" s="454" t="s">
        <v>442</v>
      </c>
    </row>
    <row r="69" spans="1:43">
      <c r="A69" s="299" t="s">
        <v>410</v>
      </c>
      <c r="B69" s="300">
        <v>3.52839789946343</v>
      </c>
      <c r="D69" s="453">
        <v>28813.989600000001</v>
      </c>
      <c r="E69" s="454">
        <v>8166.3095889445458</v>
      </c>
      <c r="F69" s="453">
        <v>9731.8292000000001</v>
      </c>
      <c r="G69" s="454">
        <v>2758.143916104229</v>
      </c>
      <c r="H69" s="453"/>
      <c r="I69" s="454" t="s">
        <v>442</v>
      </c>
      <c r="J69" s="453"/>
      <c r="K69" s="454" t="s">
        <v>442</v>
      </c>
      <c r="L69" s="453"/>
      <c r="M69" s="454" t="s">
        <v>442</v>
      </c>
      <c r="N69" s="453"/>
      <c r="O69" s="454" t="s">
        <v>442</v>
      </c>
      <c r="P69" s="453">
        <v>171.255</v>
      </c>
      <c r="Q69" s="454">
        <v>48.536192594957349</v>
      </c>
      <c r="R69" s="453">
        <v>907.7287</v>
      </c>
      <c r="S69" s="454">
        <v>257.26370037178629</v>
      </c>
      <c r="T69" s="453"/>
      <c r="U69" s="454" t="s">
        <v>442</v>
      </c>
      <c r="V69" s="453">
        <v>1250.8050000000001</v>
      </c>
      <c r="W69" s="454">
        <v>354.49658333324942</v>
      </c>
      <c r="X69" s="453">
        <v>1628.0941</v>
      </c>
      <c r="Y69" s="454">
        <v>461.42587837034688</v>
      </c>
      <c r="Z69" s="453"/>
      <c r="AA69" s="454" t="s">
        <v>442</v>
      </c>
      <c r="AB69" s="453"/>
      <c r="AC69" s="454" t="s">
        <v>442</v>
      </c>
      <c r="AD69" s="453"/>
      <c r="AE69" s="454" t="s">
        <v>442</v>
      </c>
      <c r="AF69" s="453"/>
      <c r="AG69" s="454" t="s">
        <v>442</v>
      </c>
      <c r="AH69" s="453"/>
      <c r="AI69" s="454" t="s">
        <v>442</v>
      </c>
      <c r="AJ69" s="453">
        <v>2853.6831000000002</v>
      </c>
      <c r="AK69" s="454">
        <v>808.77587542889228</v>
      </c>
      <c r="AL69" s="453"/>
      <c r="AM69" s="454" t="s">
        <v>442</v>
      </c>
      <c r="AN69" s="453"/>
      <c r="AO69" s="454" t="s">
        <v>442</v>
      </c>
      <c r="AP69" s="453">
        <v>16543.395100000002</v>
      </c>
      <c r="AQ69" s="454">
        <v>4688.6421462034614</v>
      </c>
    </row>
    <row r="70" spans="1:43">
      <c r="A70" s="299" t="s">
        <v>411</v>
      </c>
      <c r="B70" s="300">
        <v>1.34776315789474</v>
      </c>
      <c r="D70" s="453">
        <v>50322.763200000001</v>
      </c>
      <c r="E70" s="454">
        <v>37337.986949135906</v>
      </c>
      <c r="F70" s="453">
        <v>15337.3766</v>
      </c>
      <c r="G70" s="454">
        <v>11379.875247486061</v>
      </c>
      <c r="H70" s="453"/>
      <c r="I70" s="454" t="s">
        <v>442</v>
      </c>
      <c r="J70" s="453"/>
      <c r="K70" s="454" t="s">
        <v>442</v>
      </c>
      <c r="L70" s="453"/>
      <c r="M70" s="454" t="s">
        <v>442</v>
      </c>
      <c r="N70" s="453">
        <v>731.76480000000004</v>
      </c>
      <c r="O70" s="454">
        <v>542.94762081421334</v>
      </c>
      <c r="P70" s="453">
        <v>57.3947</v>
      </c>
      <c r="Q70" s="454">
        <v>42.585152787269259</v>
      </c>
      <c r="R70" s="453">
        <v>49.307600000000001</v>
      </c>
      <c r="S70" s="454">
        <v>36.584766181782598</v>
      </c>
      <c r="T70" s="453"/>
      <c r="U70" s="454" t="s">
        <v>442</v>
      </c>
      <c r="V70" s="453">
        <v>3359.2220000000002</v>
      </c>
      <c r="W70" s="454">
        <v>2492.4423703992916</v>
      </c>
      <c r="X70" s="453"/>
      <c r="Y70" s="454" t="s">
        <v>442</v>
      </c>
      <c r="Z70" s="453">
        <v>4311.7795999999998</v>
      </c>
      <c r="AA70" s="454">
        <v>3199.2116528360757</v>
      </c>
      <c r="AB70" s="453"/>
      <c r="AC70" s="454" t="s">
        <v>442</v>
      </c>
      <c r="AD70" s="453"/>
      <c r="AE70" s="454" t="s">
        <v>442</v>
      </c>
      <c r="AF70" s="453"/>
      <c r="AG70" s="454" t="s">
        <v>442</v>
      </c>
      <c r="AH70" s="453">
        <v>21.2089</v>
      </c>
      <c r="AI70" s="454">
        <v>15.736370204041748</v>
      </c>
      <c r="AJ70" s="453">
        <v>2648</v>
      </c>
      <c r="AK70" s="454">
        <v>1964.7368934882313</v>
      </c>
      <c r="AL70" s="453"/>
      <c r="AM70" s="454" t="s">
        <v>442</v>
      </c>
      <c r="AN70" s="453"/>
      <c r="AO70" s="454" t="s">
        <v>442</v>
      </c>
      <c r="AP70" s="453">
        <v>26516.0543</v>
      </c>
      <c r="AQ70" s="454">
        <v>19674.12014839398</v>
      </c>
    </row>
    <row r="71" spans="1:43">
      <c r="A71" s="456"/>
      <c r="B71">
        <v>0.26355263157894698</v>
      </c>
      <c r="D71" s="457">
        <v>10064.552600000001</v>
      </c>
      <c r="E71" s="454">
        <v>38188.017853220226</v>
      </c>
      <c r="F71" s="457">
        <v>3067.4753000000001</v>
      </c>
      <c r="G71" s="454">
        <v>11638.947718422383</v>
      </c>
      <c r="H71" s="457"/>
      <c r="I71" s="454" t="s">
        <v>442</v>
      </c>
      <c r="J71" s="457"/>
      <c r="K71" s="454" t="s">
        <v>442</v>
      </c>
      <c r="L71" s="457"/>
      <c r="M71" s="454" t="s">
        <v>442</v>
      </c>
      <c r="N71" s="457">
        <v>146.35300000000001</v>
      </c>
      <c r="O71" s="454">
        <v>555.30843734398491</v>
      </c>
      <c r="P71" s="457">
        <v>11.478899999999999</v>
      </c>
      <c r="Q71" s="454">
        <v>43.554488267598664</v>
      </c>
      <c r="R71" s="457">
        <v>9.8614999999999995</v>
      </c>
      <c r="S71" s="454">
        <v>37.417573639540741</v>
      </c>
      <c r="T71" s="457"/>
      <c r="U71" s="454" t="s">
        <v>442</v>
      </c>
      <c r="V71" s="457">
        <v>671.84439999999995</v>
      </c>
      <c r="W71" s="454">
        <v>2549.1849425861242</v>
      </c>
      <c r="X71" s="457"/>
      <c r="Y71" s="454" t="s">
        <v>442</v>
      </c>
      <c r="Z71" s="457">
        <v>862.35590000000002</v>
      </c>
      <c r="AA71" s="454">
        <v>3272.0443534698002</v>
      </c>
      <c r="AB71" s="457"/>
      <c r="AC71" s="454" t="s">
        <v>442</v>
      </c>
      <c r="AD71" s="457"/>
      <c r="AE71" s="454" t="s">
        <v>442</v>
      </c>
      <c r="AF71" s="457"/>
      <c r="AG71" s="454" t="s">
        <v>442</v>
      </c>
      <c r="AH71" s="457">
        <v>4.2417999999999996</v>
      </c>
      <c r="AI71" s="454">
        <v>16.094697953070416</v>
      </c>
      <c r="AJ71" s="457">
        <v>529</v>
      </c>
      <c r="AK71" s="454">
        <v>2007.1892161757394</v>
      </c>
      <c r="AL71" s="457"/>
      <c r="AM71" s="454" t="s">
        <v>442</v>
      </c>
      <c r="AN71" s="457"/>
      <c r="AO71" s="454" t="s">
        <v>442</v>
      </c>
      <c r="AP71" s="457">
        <v>5302.6108999999997</v>
      </c>
      <c r="AQ71" s="454">
        <v>20119.741807289094</v>
      </c>
    </row>
    <row r="72" spans="1:43">
      <c r="A72" s="299" t="s">
        <v>412</v>
      </c>
      <c r="B72" s="300">
        <v>37.940264423076897</v>
      </c>
      <c r="D72" s="453"/>
      <c r="E72" s="454" t="s">
        <v>442</v>
      </c>
      <c r="F72" s="453"/>
      <c r="G72" s="454" t="s">
        <v>442</v>
      </c>
      <c r="H72" s="453"/>
      <c r="I72" s="454" t="s">
        <v>442</v>
      </c>
      <c r="J72" s="453"/>
      <c r="K72" s="454" t="s">
        <v>442</v>
      </c>
      <c r="L72" s="453"/>
      <c r="M72" s="454" t="s">
        <v>442</v>
      </c>
      <c r="N72" s="453"/>
      <c r="O72" s="454" t="s">
        <v>442</v>
      </c>
      <c r="P72" s="453"/>
      <c r="Q72" s="454" t="s">
        <v>442</v>
      </c>
      <c r="R72" s="453"/>
      <c r="S72" s="454" t="s">
        <v>442</v>
      </c>
      <c r="T72" s="453"/>
      <c r="U72" s="454" t="s">
        <v>442</v>
      </c>
      <c r="V72" s="453"/>
      <c r="W72" s="454" t="s">
        <v>442</v>
      </c>
      <c r="X72" s="453"/>
      <c r="Y72" s="454" t="s">
        <v>442</v>
      </c>
      <c r="Z72" s="453"/>
      <c r="AA72" s="454" t="s">
        <v>442</v>
      </c>
      <c r="AB72" s="453"/>
      <c r="AC72" s="454" t="s">
        <v>442</v>
      </c>
      <c r="AD72" s="453"/>
      <c r="AE72" s="454" t="s">
        <v>442</v>
      </c>
      <c r="AF72" s="453"/>
      <c r="AG72" s="454" t="s">
        <v>442</v>
      </c>
      <c r="AH72" s="453"/>
      <c r="AI72" s="454" t="s">
        <v>442</v>
      </c>
      <c r="AJ72" s="453"/>
      <c r="AK72" s="454" t="s">
        <v>442</v>
      </c>
      <c r="AL72" s="453"/>
      <c r="AM72" s="454" t="s">
        <v>442</v>
      </c>
      <c r="AN72" s="453"/>
      <c r="AO72" s="454" t="s">
        <v>442</v>
      </c>
      <c r="AP72" s="453"/>
      <c r="AQ72" s="454" t="s">
        <v>442</v>
      </c>
    </row>
    <row r="73" spans="1:43">
      <c r="A73" s="299" t="s">
        <v>413</v>
      </c>
      <c r="B73" s="300">
        <v>5.78</v>
      </c>
      <c r="D73" s="453"/>
      <c r="E73" s="454" t="s">
        <v>442</v>
      </c>
      <c r="F73" s="453">
        <v>93042</v>
      </c>
      <c r="G73" s="454">
        <v>16097.231833910035</v>
      </c>
      <c r="H73" s="453"/>
      <c r="I73" s="454" t="s">
        <v>442</v>
      </c>
      <c r="J73" s="453"/>
      <c r="K73" s="454" t="s">
        <v>442</v>
      </c>
      <c r="L73" s="453"/>
      <c r="M73" s="454" t="s">
        <v>442</v>
      </c>
      <c r="N73" s="453"/>
      <c r="O73" s="454" t="s">
        <v>442</v>
      </c>
      <c r="P73" s="453"/>
      <c r="Q73" s="454" t="s">
        <v>442</v>
      </c>
      <c r="R73" s="453"/>
      <c r="S73" s="454" t="s">
        <v>442</v>
      </c>
      <c r="T73" s="453"/>
      <c r="U73" s="454" t="s">
        <v>442</v>
      </c>
      <c r="V73" s="453"/>
      <c r="W73" s="454" t="s">
        <v>442</v>
      </c>
      <c r="X73" s="453"/>
      <c r="Y73" s="454" t="s">
        <v>442</v>
      </c>
      <c r="Z73" s="453"/>
      <c r="AA73" s="454" t="s">
        <v>442</v>
      </c>
      <c r="AB73" s="453"/>
      <c r="AC73" s="454" t="s">
        <v>442</v>
      </c>
      <c r="AD73" s="453"/>
      <c r="AE73" s="454" t="s">
        <v>442</v>
      </c>
      <c r="AF73" s="453"/>
      <c r="AG73" s="454" t="s">
        <v>442</v>
      </c>
      <c r="AH73" s="453"/>
      <c r="AI73" s="454" t="s">
        <v>442</v>
      </c>
      <c r="AJ73" s="453"/>
      <c r="AK73" s="454" t="s">
        <v>442</v>
      </c>
      <c r="AL73" s="453"/>
      <c r="AM73" s="454" t="s">
        <v>442</v>
      </c>
      <c r="AN73" s="453"/>
      <c r="AO73" s="454" t="s">
        <v>442</v>
      </c>
      <c r="AP73" s="453">
        <v>93042</v>
      </c>
      <c r="AQ73" s="454">
        <v>16097.231833910035</v>
      </c>
    </row>
    <row r="74" spans="1:43">
      <c r="A74" s="299" t="s">
        <v>414</v>
      </c>
      <c r="B74" s="300">
        <v>19.23</v>
      </c>
      <c r="D74" s="453"/>
      <c r="E74" s="454" t="s">
        <v>442</v>
      </c>
      <c r="F74" s="453"/>
      <c r="G74" s="454" t="s">
        <v>442</v>
      </c>
      <c r="H74" s="453"/>
      <c r="I74" s="454" t="s">
        <v>442</v>
      </c>
      <c r="J74" s="453"/>
      <c r="K74" s="454" t="s">
        <v>442</v>
      </c>
      <c r="L74" s="453"/>
      <c r="M74" s="454" t="s">
        <v>442</v>
      </c>
      <c r="N74" s="453"/>
      <c r="O74" s="454" t="s">
        <v>442</v>
      </c>
      <c r="P74" s="453"/>
      <c r="Q74" s="454" t="s">
        <v>442</v>
      </c>
      <c r="R74" s="453"/>
      <c r="S74" s="454" t="s">
        <v>442</v>
      </c>
      <c r="T74" s="453"/>
      <c r="U74" s="454" t="s">
        <v>442</v>
      </c>
      <c r="V74" s="453"/>
      <c r="W74" s="454" t="s">
        <v>442</v>
      </c>
      <c r="X74" s="453"/>
      <c r="Y74" s="454" t="s">
        <v>442</v>
      </c>
      <c r="Z74" s="453"/>
      <c r="AA74" s="454" t="s">
        <v>442</v>
      </c>
      <c r="AB74" s="453"/>
      <c r="AC74" s="454" t="s">
        <v>442</v>
      </c>
      <c r="AD74" s="453"/>
      <c r="AE74" s="454" t="s">
        <v>442</v>
      </c>
      <c r="AF74" s="453"/>
      <c r="AG74" s="454" t="s">
        <v>442</v>
      </c>
      <c r="AH74" s="453"/>
      <c r="AI74" s="454" t="s">
        <v>442</v>
      </c>
      <c r="AJ74" s="453"/>
      <c r="AK74" s="454" t="s">
        <v>442</v>
      </c>
      <c r="AL74" s="453"/>
      <c r="AM74" s="454" t="s">
        <v>442</v>
      </c>
      <c r="AN74" s="453"/>
      <c r="AO74" s="454" t="s">
        <v>442</v>
      </c>
      <c r="AP74" s="453"/>
      <c r="AQ74" s="454" t="s">
        <v>442</v>
      </c>
    </row>
    <row r="75" spans="1:43">
      <c r="A75" s="299" t="s">
        <v>415</v>
      </c>
      <c r="B75" s="300">
        <v>2.395</v>
      </c>
      <c r="D75" s="453">
        <v>20837</v>
      </c>
      <c r="E75" s="454">
        <v>8700.2087682672227</v>
      </c>
      <c r="F75" s="453">
        <v>4823</v>
      </c>
      <c r="G75" s="454">
        <v>2013.7787056367431</v>
      </c>
      <c r="H75" s="453"/>
      <c r="I75" s="454" t="s">
        <v>442</v>
      </c>
      <c r="J75" s="453"/>
      <c r="K75" s="454" t="s">
        <v>442</v>
      </c>
      <c r="L75" s="453"/>
      <c r="M75" s="454" t="s">
        <v>442</v>
      </c>
      <c r="N75" s="453">
        <v>30</v>
      </c>
      <c r="O75" s="454">
        <v>12.526096033402922</v>
      </c>
      <c r="P75" s="453">
        <v>110</v>
      </c>
      <c r="Q75" s="454">
        <v>45.929018789144052</v>
      </c>
      <c r="R75" s="453"/>
      <c r="S75" s="454" t="s">
        <v>442</v>
      </c>
      <c r="T75" s="453"/>
      <c r="U75" s="454" t="s">
        <v>442</v>
      </c>
      <c r="V75" s="453">
        <v>488</v>
      </c>
      <c r="W75" s="454">
        <v>203.75782881002087</v>
      </c>
      <c r="X75" s="453">
        <v>257</v>
      </c>
      <c r="Y75" s="454">
        <v>107.30688935281837</v>
      </c>
      <c r="Z75" s="453">
        <v>247</v>
      </c>
      <c r="AA75" s="454">
        <v>103.13152400835072</v>
      </c>
      <c r="AB75" s="453"/>
      <c r="AC75" s="454" t="s">
        <v>442</v>
      </c>
      <c r="AD75" s="453"/>
      <c r="AE75" s="454" t="s">
        <v>442</v>
      </c>
      <c r="AF75" s="453"/>
      <c r="AG75" s="454" t="s">
        <v>442</v>
      </c>
      <c r="AH75" s="453"/>
      <c r="AI75" s="454" t="s">
        <v>442</v>
      </c>
      <c r="AJ75" s="453">
        <v>1399</v>
      </c>
      <c r="AK75" s="454">
        <v>584.13361169102291</v>
      </c>
      <c r="AL75" s="453"/>
      <c r="AM75" s="454" t="s">
        <v>442</v>
      </c>
      <c r="AN75" s="453"/>
      <c r="AO75" s="454" t="s">
        <v>442</v>
      </c>
      <c r="AP75" s="453">
        <v>7354</v>
      </c>
      <c r="AQ75" s="454">
        <v>3070.5636743215032</v>
      </c>
    </row>
    <row r="76" spans="1:43">
      <c r="A76" s="456"/>
      <c r="B76">
        <v>0.66</v>
      </c>
      <c r="D76" s="457">
        <v>5660</v>
      </c>
      <c r="E76" s="454">
        <v>8575.757575757576</v>
      </c>
      <c r="F76" s="457">
        <v>1310</v>
      </c>
      <c r="G76" s="454">
        <v>1984.8484848484848</v>
      </c>
      <c r="H76" s="457"/>
      <c r="I76" s="454" t="s">
        <v>442</v>
      </c>
      <c r="J76" s="457"/>
      <c r="K76" s="454" t="s">
        <v>442</v>
      </c>
      <c r="L76" s="457"/>
      <c r="M76" s="454" t="s">
        <v>442</v>
      </c>
      <c r="N76" s="457">
        <v>8</v>
      </c>
      <c r="O76" s="454">
        <v>12.121212121212121</v>
      </c>
      <c r="P76" s="457">
        <v>30</v>
      </c>
      <c r="Q76" s="454">
        <v>45.454545454545453</v>
      </c>
      <c r="R76" s="457"/>
      <c r="S76" s="454" t="s">
        <v>442</v>
      </c>
      <c r="T76" s="457"/>
      <c r="U76" s="454" t="s">
        <v>442</v>
      </c>
      <c r="V76" s="457">
        <v>133</v>
      </c>
      <c r="W76" s="454">
        <v>201.5151515151515</v>
      </c>
      <c r="X76" s="457">
        <v>70</v>
      </c>
      <c r="Y76" s="454">
        <v>106.06060606060606</v>
      </c>
      <c r="Z76" s="457">
        <v>67</v>
      </c>
      <c r="AA76" s="454">
        <v>101.51515151515152</v>
      </c>
      <c r="AB76" s="457"/>
      <c r="AC76" s="454" t="s">
        <v>442</v>
      </c>
      <c r="AD76" s="457"/>
      <c r="AE76" s="454" t="s">
        <v>442</v>
      </c>
      <c r="AF76" s="457"/>
      <c r="AG76" s="454" t="s">
        <v>442</v>
      </c>
      <c r="AH76" s="457"/>
      <c r="AI76" s="454" t="s">
        <v>442</v>
      </c>
      <c r="AJ76" s="457">
        <v>380</v>
      </c>
      <c r="AK76" s="454">
        <v>575.75757575757575</v>
      </c>
      <c r="AL76" s="457"/>
      <c r="AM76" s="454" t="s">
        <v>442</v>
      </c>
      <c r="AN76" s="457"/>
      <c r="AO76" s="454" t="s">
        <v>442</v>
      </c>
      <c r="AP76" s="457">
        <v>1998</v>
      </c>
      <c r="AQ76" s="454">
        <v>3027.272727272727</v>
      </c>
    </row>
    <row r="77" spans="1:43">
      <c r="A77" s="456"/>
      <c r="B77">
        <v>9.24</v>
      </c>
      <c r="D77" s="457">
        <v>212531</v>
      </c>
      <c r="E77" s="454">
        <v>23001.190476190477</v>
      </c>
      <c r="F77" s="457">
        <v>21793</v>
      </c>
      <c r="G77" s="454">
        <v>2358.5497835497836</v>
      </c>
      <c r="H77" s="457"/>
      <c r="I77" s="454" t="s">
        <v>442</v>
      </c>
      <c r="J77" s="457"/>
      <c r="K77" s="454" t="s">
        <v>442</v>
      </c>
      <c r="L77" s="457"/>
      <c r="M77" s="454" t="s">
        <v>442</v>
      </c>
      <c r="N77" s="457">
        <v>353</v>
      </c>
      <c r="O77" s="454">
        <v>38.203463203463201</v>
      </c>
      <c r="P77" s="457">
        <v>821</v>
      </c>
      <c r="Q77" s="454">
        <v>88.852813852813853</v>
      </c>
      <c r="R77" s="457"/>
      <c r="S77" s="454" t="s">
        <v>442</v>
      </c>
      <c r="T77" s="457"/>
      <c r="U77" s="454" t="s">
        <v>442</v>
      </c>
      <c r="V77" s="457">
        <v>4308</v>
      </c>
      <c r="W77" s="454">
        <v>466.23376623376623</v>
      </c>
      <c r="X77" s="457">
        <v>2289</v>
      </c>
      <c r="Y77" s="454">
        <v>247.72727272727272</v>
      </c>
      <c r="Z77" s="457">
        <v>667</v>
      </c>
      <c r="AA77" s="454">
        <v>72.186147186147181</v>
      </c>
      <c r="AB77" s="457"/>
      <c r="AC77" s="454" t="s">
        <v>442</v>
      </c>
      <c r="AD77" s="457"/>
      <c r="AE77" s="454" t="s">
        <v>442</v>
      </c>
      <c r="AF77" s="457">
        <v>4978</v>
      </c>
      <c r="AG77" s="454">
        <v>538.74458874458878</v>
      </c>
      <c r="AH77" s="457"/>
      <c r="AI77" s="454" t="s">
        <v>442</v>
      </c>
      <c r="AJ77" s="457">
        <v>3750</v>
      </c>
      <c r="AK77" s="454">
        <v>405.84415584415581</v>
      </c>
      <c r="AL77" s="457"/>
      <c r="AM77" s="454" t="s">
        <v>442</v>
      </c>
      <c r="AN77" s="457"/>
      <c r="AO77" s="454" t="s">
        <v>442</v>
      </c>
      <c r="AP77" s="457">
        <v>38959</v>
      </c>
      <c r="AQ77" s="454">
        <v>4216.3419913419912</v>
      </c>
    </row>
    <row r="78" spans="1:43">
      <c r="A78" s="299" t="s">
        <v>416</v>
      </c>
      <c r="B78" s="300">
        <v>9.1199999999999992</v>
      </c>
      <c r="D78" s="453"/>
      <c r="E78" s="454" t="s">
        <v>442</v>
      </c>
      <c r="F78" s="453"/>
      <c r="G78" s="454" t="s">
        <v>442</v>
      </c>
      <c r="H78" s="453"/>
      <c r="I78" s="454" t="s">
        <v>442</v>
      </c>
      <c r="J78" s="453"/>
      <c r="K78" s="454" t="s">
        <v>442</v>
      </c>
      <c r="L78" s="453"/>
      <c r="M78" s="454" t="s">
        <v>442</v>
      </c>
      <c r="N78" s="453">
        <v>1090</v>
      </c>
      <c r="O78" s="454">
        <v>119.51754385964914</v>
      </c>
      <c r="P78" s="453"/>
      <c r="Q78" s="454" t="s">
        <v>442</v>
      </c>
      <c r="R78" s="453"/>
      <c r="S78" s="454" t="s">
        <v>442</v>
      </c>
      <c r="T78" s="453"/>
      <c r="U78" s="454" t="s">
        <v>442</v>
      </c>
      <c r="V78" s="453"/>
      <c r="W78" s="454" t="s">
        <v>442</v>
      </c>
      <c r="X78" s="453"/>
      <c r="Y78" s="454" t="s">
        <v>442</v>
      </c>
      <c r="Z78" s="453"/>
      <c r="AA78" s="454" t="s">
        <v>442</v>
      </c>
      <c r="AB78" s="453"/>
      <c r="AC78" s="454" t="s">
        <v>442</v>
      </c>
      <c r="AD78" s="453"/>
      <c r="AE78" s="454" t="s">
        <v>442</v>
      </c>
      <c r="AF78" s="453"/>
      <c r="AG78" s="454" t="s">
        <v>442</v>
      </c>
      <c r="AH78" s="453"/>
      <c r="AI78" s="454" t="s">
        <v>442</v>
      </c>
      <c r="AJ78" s="453"/>
      <c r="AK78" s="454" t="s">
        <v>442</v>
      </c>
      <c r="AL78" s="453"/>
      <c r="AM78" s="454" t="s">
        <v>442</v>
      </c>
      <c r="AN78" s="453"/>
      <c r="AO78" s="454" t="s">
        <v>442</v>
      </c>
      <c r="AP78" s="453">
        <v>1090</v>
      </c>
      <c r="AQ78" s="454">
        <v>119.51754385964914</v>
      </c>
    </row>
    <row r="79" spans="1:43">
      <c r="A79" s="299" t="s">
        <v>417</v>
      </c>
      <c r="B79" s="300">
        <v>3.74</v>
      </c>
      <c r="D79" s="453"/>
      <c r="E79" s="454" t="s">
        <v>442</v>
      </c>
      <c r="F79" s="453"/>
      <c r="G79" s="454" t="s">
        <v>442</v>
      </c>
      <c r="H79" s="453"/>
      <c r="I79" s="454" t="s">
        <v>442</v>
      </c>
      <c r="J79" s="453"/>
      <c r="K79" s="454" t="s">
        <v>442</v>
      </c>
      <c r="L79" s="453"/>
      <c r="M79" s="454" t="s">
        <v>442</v>
      </c>
      <c r="N79" s="453"/>
      <c r="O79" s="454" t="s">
        <v>442</v>
      </c>
      <c r="P79" s="453"/>
      <c r="Q79" s="454" t="s">
        <v>442</v>
      </c>
      <c r="R79" s="453"/>
      <c r="S79" s="454" t="s">
        <v>442</v>
      </c>
      <c r="T79" s="453"/>
      <c r="U79" s="454" t="s">
        <v>442</v>
      </c>
      <c r="V79" s="453"/>
      <c r="W79" s="454" t="s">
        <v>442</v>
      </c>
      <c r="X79" s="453"/>
      <c r="Y79" s="454" t="s">
        <v>442</v>
      </c>
      <c r="Z79" s="453"/>
      <c r="AA79" s="454" t="s">
        <v>442</v>
      </c>
      <c r="AB79" s="453"/>
      <c r="AC79" s="454" t="s">
        <v>442</v>
      </c>
      <c r="AD79" s="453"/>
      <c r="AE79" s="454" t="s">
        <v>442</v>
      </c>
      <c r="AF79" s="453"/>
      <c r="AG79" s="454" t="s">
        <v>442</v>
      </c>
      <c r="AH79" s="453"/>
      <c r="AI79" s="454" t="s">
        <v>442</v>
      </c>
      <c r="AJ79" s="453"/>
      <c r="AK79" s="454" t="s">
        <v>442</v>
      </c>
      <c r="AL79" s="453"/>
      <c r="AM79" s="454" t="s">
        <v>442</v>
      </c>
      <c r="AN79" s="453"/>
      <c r="AO79" s="454" t="s">
        <v>442</v>
      </c>
      <c r="AP79" s="453"/>
      <c r="AQ79" s="454" t="s">
        <v>442</v>
      </c>
    </row>
    <row r="80" spans="1:43">
      <c r="A80" s="299" t="s">
        <v>445</v>
      </c>
      <c r="B80" s="300">
        <v>3.867</v>
      </c>
      <c r="D80" s="453">
        <v>59224</v>
      </c>
      <c r="E80" s="454">
        <v>15315.231445565038</v>
      </c>
      <c r="F80" s="453">
        <v>6882</v>
      </c>
      <c r="G80" s="454">
        <v>1779.6741660201708</v>
      </c>
      <c r="H80" s="453"/>
      <c r="I80" s="454" t="s">
        <v>442</v>
      </c>
      <c r="J80" s="453"/>
      <c r="K80" s="454" t="s">
        <v>442</v>
      </c>
      <c r="L80" s="453"/>
      <c r="M80" s="454" t="s">
        <v>442</v>
      </c>
      <c r="N80" s="453">
        <v>570</v>
      </c>
      <c r="O80" s="454">
        <v>147.4010861132661</v>
      </c>
      <c r="P80" s="453">
        <v>455</v>
      </c>
      <c r="Q80" s="454">
        <v>117.66227049392293</v>
      </c>
      <c r="R80" s="453">
        <v>8</v>
      </c>
      <c r="S80" s="454">
        <v>2.068787173519524</v>
      </c>
      <c r="T80" s="453">
        <v>997</v>
      </c>
      <c r="U80" s="454">
        <v>257.8226014998707</v>
      </c>
      <c r="V80" s="453"/>
      <c r="W80" s="454" t="s">
        <v>442</v>
      </c>
      <c r="X80" s="453"/>
      <c r="Y80" s="454" t="s">
        <v>442</v>
      </c>
      <c r="Z80" s="453"/>
      <c r="AA80" s="454" t="s">
        <v>442</v>
      </c>
      <c r="AB80" s="453"/>
      <c r="AC80" s="454" t="s">
        <v>442</v>
      </c>
      <c r="AD80" s="453"/>
      <c r="AE80" s="454" t="s">
        <v>442</v>
      </c>
      <c r="AF80" s="453"/>
      <c r="AG80" s="454" t="s">
        <v>442</v>
      </c>
      <c r="AH80" s="453"/>
      <c r="AI80" s="454" t="s">
        <v>442</v>
      </c>
      <c r="AJ80" s="453">
        <v>3659</v>
      </c>
      <c r="AK80" s="454">
        <v>946.21153348849236</v>
      </c>
      <c r="AL80" s="453"/>
      <c r="AM80" s="454" t="s">
        <v>442</v>
      </c>
      <c r="AN80" s="453"/>
      <c r="AO80" s="454" t="s">
        <v>442</v>
      </c>
      <c r="AP80" s="453">
        <v>12571</v>
      </c>
      <c r="AQ80" s="454">
        <v>3250.8404447892422</v>
      </c>
    </row>
    <row r="81" spans="1:43">
      <c r="A81" s="299" t="s">
        <v>418</v>
      </c>
      <c r="B81" s="300">
        <v>0.85</v>
      </c>
      <c r="D81" s="453">
        <v>5756</v>
      </c>
      <c r="E81" s="454">
        <v>6771.7647058823532</v>
      </c>
      <c r="F81" s="453">
        <v>5698</v>
      </c>
      <c r="G81" s="454">
        <v>6703.5294117647063</v>
      </c>
      <c r="H81" s="453"/>
      <c r="I81" s="454" t="s">
        <v>442</v>
      </c>
      <c r="J81" s="453"/>
      <c r="K81" s="454" t="s">
        <v>442</v>
      </c>
      <c r="L81" s="453"/>
      <c r="M81" s="454" t="s">
        <v>442</v>
      </c>
      <c r="N81" s="453">
        <v>36</v>
      </c>
      <c r="O81" s="454">
        <v>42.352941176470587</v>
      </c>
      <c r="P81" s="453">
        <v>226</v>
      </c>
      <c r="Q81" s="454">
        <v>265.88235294117646</v>
      </c>
      <c r="R81" s="453">
        <v>717</v>
      </c>
      <c r="S81" s="454">
        <v>843.52941176470586</v>
      </c>
      <c r="T81" s="453"/>
      <c r="U81" s="454" t="s">
        <v>442</v>
      </c>
      <c r="V81" s="453">
        <v>294</v>
      </c>
      <c r="W81" s="454">
        <v>345.88235294117646</v>
      </c>
      <c r="X81" s="453"/>
      <c r="Y81" s="454" t="s">
        <v>442</v>
      </c>
      <c r="Z81" s="453"/>
      <c r="AA81" s="454" t="s">
        <v>442</v>
      </c>
      <c r="AB81" s="453"/>
      <c r="AC81" s="454" t="s">
        <v>442</v>
      </c>
      <c r="AD81" s="453"/>
      <c r="AE81" s="454" t="s">
        <v>442</v>
      </c>
      <c r="AF81" s="453"/>
      <c r="AG81" s="454" t="s">
        <v>442</v>
      </c>
      <c r="AH81" s="453"/>
      <c r="AI81" s="454" t="s">
        <v>442</v>
      </c>
      <c r="AJ81" s="453">
        <v>725</v>
      </c>
      <c r="AK81" s="454">
        <v>852.94117647058829</v>
      </c>
      <c r="AL81" s="453"/>
      <c r="AM81" s="454" t="s">
        <v>442</v>
      </c>
      <c r="AN81" s="453"/>
      <c r="AO81" s="454" t="s">
        <v>442</v>
      </c>
      <c r="AP81" s="453">
        <v>7696</v>
      </c>
      <c r="AQ81" s="454">
        <v>9054.1176470588234</v>
      </c>
    </row>
    <row r="82" spans="1:43">
      <c r="A82" s="299" t="s">
        <v>419</v>
      </c>
      <c r="B82" s="300">
        <v>14.98</v>
      </c>
      <c r="D82" s="453"/>
      <c r="E82" s="454" t="s">
        <v>442</v>
      </c>
      <c r="F82" s="453"/>
      <c r="G82" s="454" t="s">
        <v>442</v>
      </c>
      <c r="H82" s="453"/>
      <c r="I82" s="454" t="s">
        <v>442</v>
      </c>
      <c r="J82" s="453"/>
      <c r="K82" s="454" t="s">
        <v>442</v>
      </c>
      <c r="L82" s="453"/>
      <c r="M82" s="454" t="s">
        <v>442</v>
      </c>
      <c r="N82" s="453"/>
      <c r="O82" s="454" t="s">
        <v>442</v>
      </c>
      <c r="P82" s="453"/>
      <c r="Q82" s="454" t="s">
        <v>442</v>
      </c>
      <c r="R82" s="453"/>
      <c r="S82" s="454" t="s">
        <v>442</v>
      </c>
      <c r="T82" s="453"/>
      <c r="U82" s="454" t="s">
        <v>442</v>
      </c>
      <c r="V82" s="453"/>
      <c r="W82" s="454" t="s">
        <v>442</v>
      </c>
      <c r="X82" s="453"/>
      <c r="Y82" s="454" t="s">
        <v>442</v>
      </c>
      <c r="Z82" s="453"/>
      <c r="AA82" s="454" t="s">
        <v>442</v>
      </c>
      <c r="AB82" s="453"/>
      <c r="AC82" s="454" t="s">
        <v>442</v>
      </c>
      <c r="AD82" s="453"/>
      <c r="AE82" s="454" t="s">
        <v>442</v>
      </c>
      <c r="AF82" s="453"/>
      <c r="AG82" s="454" t="s">
        <v>442</v>
      </c>
      <c r="AH82" s="453"/>
      <c r="AI82" s="454" t="s">
        <v>442</v>
      </c>
      <c r="AJ82" s="453"/>
      <c r="AK82" s="454" t="s">
        <v>442</v>
      </c>
      <c r="AL82" s="453"/>
      <c r="AM82" s="454" t="s">
        <v>442</v>
      </c>
      <c r="AN82" s="453"/>
      <c r="AO82" s="454" t="s">
        <v>442</v>
      </c>
      <c r="AP82" s="453"/>
      <c r="AQ82" s="454" t="s">
        <v>442</v>
      </c>
    </row>
    <row r="83" spans="1:43">
      <c r="A83" s="299" t="s">
        <v>420</v>
      </c>
      <c r="B83" s="300">
        <v>4.59</v>
      </c>
      <c r="D83" s="453"/>
      <c r="E83" s="454" t="s">
        <v>442</v>
      </c>
      <c r="F83" s="453"/>
      <c r="G83" s="454" t="s">
        <v>442</v>
      </c>
      <c r="H83" s="453"/>
      <c r="I83" s="454" t="s">
        <v>442</v>
      </c>
      <c r="J83" s="453"/>
      <c r="K83" s="454" t="s">
        <v>442</v>
      </c>
      <c r="L83" s="453"/>
      <c r="M83" s="454" t="s">
        <v>442</v>
      </c>
      <c r="N83" s="453"/>
      <c r="O83" s="454" t="s">
        <v>442</v>
      </c>
      <c r="P83" s="453"/>
      <c r="Q83" s="454" t="s">
        <v>442</v>
      </c>
      <c r="R83" s="453"/>
      <c r="S83" s="454" t="s">
        <v>442</v>
      </c>
      <c r="T83" s="453"/>
      <c r="U83" s="454" t="s">
        <v>442</v>
      </c>
      <c r="V83" s="453"/>
      <c r="W83" s="454" t="s">
        <v>442</v>
      </c>
      <c r="X83" s="453"/>
      <c r="Y83" s="454" t="s">
        <v>442</v>
      </c>
      <c r="Z83" s="453"/>
      <c r="AA83" s="454" t="s">
        <v>442</v>
      </c>
      <c r="AB83" s="453"/>
      <c r="AC83" s="454" t="s">
        <v>442</v>
      </c>
      <c r="AD83" s="453"/>
      <c r="AE83" s="454" t="s">
        <v>442</v>
      </c>
      <c r="AF83" s="453"/>
      <c r="AG83" s="454" t="s">
        <v>442</v>
      </c>
      <c r="AH83" s="453"/>
      <c r="AI83" s="454" t="s">
        <v>442</v>
      </c>
      <c r="AJ83" s="453"/>
      <c r="AK83" s="454" t="s">
        <v>442</v>
      </c>
      <c r="AL83" s="453"/>
      <c r="AM83" s="454" t="s">
        <v>442</v>
      </c>
      <c r="AN83" s="453"/>
      <c r="AO83" s="454" t="s">
        <v>442</v>
      </c>
      <c r="AP83" s="453"/>
      <c r="AQ83" s="454" t="s">
        <v>442</v>
      </c>
    </row>
    <row r="84" spans="1:43">
      <c r="A84" s="299" t="s">
        <v>421</v>
      </c>
      <c r="B84" s="300">
        <v>0.53</v>
      </c>
      <c r="D84" s="453"/>
      <c r="E84" s="454" t="s">
        <v>442</v>
      </c>
      <c r="F84" s="453"/>
      <c r="G84" s="454" t="s">
        <v>442</v>
      </c>
      <c r="H84" s="453"/>
      <c r="I84" s="454" t="s">
        <v>442</v>
      </c>
      <c r="J84" s="453"/>
      <c r="K84" s="454" t="s">
        <v>442</v>
      </c>
      <c r="L84" s="453"/>
      <c r="M84" s="454" t="s">
        <v>442</v>
      </c>
      <c r="N84" s="453"/>
      <c r="O84" s="454" t="s">
        <v>442</v>
      </c>
      <c r="P84" s="453"/>
      <c r="Q84" s="454" t="s">
        <v>442</v>
      </c>
      <c r="R84" s="453"/>
      <c r="S84" s="454" t="s">
        <v>442</v>
      </c>
      <c r="T84" s="453"/>
      <c r="U84" s="454" t="s">
        <v>442</v>
      </c>
      <c r="V84" s="453"/>
      <c r="W84" s="454" t="s">
        <v>442</v>
      </c>
      <c r="X84" s="453"/>
      <c r="Y84" s="454" t="s">
        <v>442</v>
      </c>
      <c r="Z84" s="453"/>
      <c r="AA84" s="454" t="s">
        <v>442</v>
      </c>
      <c r="AB84" s="453"/>
      <c r="AC84" s="454" t="s">
        <v>442</v>
      </c>
      <c r="AD84" s="453"/>
      <c r="AE84" s="454" t="s">
        <v>442</v>
      </c>
      <c r="AF84" s="453"/>
      <c r="AG84" s="454" t="s">
        <v>442</v>
      </c>
      <c r="AH84" s="453"/>
      <c r="AI84" s="454" t="s">
        <v>442</v>
      </c>
      <c r="AJ84" s="453"/>
      <c r="AK84" s="454" t="s">
        <v>442</v>
      </c>
      <c r="AL84" s="453"/>
      <c r="AM84" s="454" t="s">
        <v>442</v>
      </c>
      <c r="AN84" s="453">
        <v>134</v>
      </c>
      <c r="AO84" s="454">
        <v>252.83018867924528</v>
      </c>
      <c r="AP84" s="453">
        <v>134</v>
      </c>
      <c r="AQ84" s="454">
        <v>252.83018867924528</v>
      </c>
    </row>
    <row r="85" spans="1:43">
      <c r="A85" s="299" t="s">
        <v>422</v>
      </c>
      <c r="B85" s="300">
        <v>18.350000000000001</v>
      </c>
      <c r="D85" s="453">
        <v>58373</v>
      </c>
      <c r="E85" s="454">
        <v>3181.0899182561307</v>
      </c>
      <c r="F85" s="453">
        <v>6573</v>
      </c>
      <c r="G85" s="454">
        <v>358.20163487738415</v>
      </c>
      <c r="H85" s="453"/>
      <c r="I85" s="454" t="s">
        <v>442</v>
      </c>
      <c r="J85" s="453"/>
      <c r="K85" s="454" t="s">
        <v>442</v>
      </c>
      <c r="L85" s="453"/>
      <c r="M85" s="454" t="s">
        <v>442</v>
      </c>
      <c r="N85" s="453">
        <v>399</v>
      </c>
      <c r="O85" s="454">
        <v>21.743869209809262</v>
      </c>
      <c r="P85" s="453">
        <v>724</v>
      </c>
      <c r="Q85" s="454">
        <v>39.4550408719346</v>
      </c>
      <c r="R85" s="453">
        <v>906</v>
      </c>
      <c r="S85" s="454">
        <v>49.37329700272479</v>
      </c>
      <c r="T85" s="453"/>
      <c r="U85" s="454" t="s">
        <v>442</v>
      </c>
      <c r="V85" s="453">
        <v>124</v>
      </c>
      <c r="W85" s="454">
        <v>6.7574931880108986</v>
      </c>
      <c r="X85" s="453"/>
      <c r="Y85" s="454" t="s">
        <v>442</v>
      </c>
      <c r="Z85" s="453"/>
      <c r="AA85" s="454" t="s">
        <v>442</v>
      </c>
      <c r="AB85" s="453"/>
      <c r="AC85" s="454" t="s">
        <v>442</v>
      </c>
      <c r="AD85" s="453"/>
      <c r="AE85" s="454" t="s">
        <v>442</v>
      </c>
      <c r="AF85" s="453"/>
      <c r="AG85" s="454" t="s">
        <v>442</v>
      </c>
      <c r="AH85" s="453"/>
      <c r="AI85" s="454" t="s">
        <v>442</v>
      </c>
      <c r="AJ85" s="453">
        <v>16703</v>
      </c>
      <c r="AK85" s="454">
        <v>910.24523160762931</v>
      </c>
      <c r="AL85" s="453"/>
      <c r="AM85" s="454" t="s">
        <v>442</v>
      </c>
      <c r="AN85" s="453"/>
      <c r="AO85" s="454" t="s">
        <v>442</v>
      </c>
      <c r="AP85" s="453">
        <v>25429</v>
      </c>
      <c r="AQ85" s="454">
        <v>1385.7765667574931</v>
      </c>
    </row>
    <row r="86" spans="1:43">
      <c r="A86" s="299" t="s">
        <v>423</v>
      </c>
      <c r="B86" s="300">
        <v>16.739021141036499</v>
      </c>
      <c r="D86" s="453"/>
      <c r="E86" s="454" t="s">
        <v>442</v>
      </c>
      <c r="F86" s="453"/>
      <c r="G86" s="454" t="s">
        <v>442</v>
      </c>
      <c r="H86" s="453"/>
      <c r="I86" s="454" t="s">
        <v>442</v>
      </c>
      <c r="J86" s="453"/>
      <c r="K86" s="454" t="s">
        <v>442</v>
      </c>
      <c r="L86" s="453"/>
      <c r="M86" s="454" t="s">
        <v>442</v>
      </c>
      <c r="N86" s="453"/>
      <c r="O86" s="454" t="s">
        <v>442</v>
      </c>
      <c r="P86" s="453"/>
      <c r="Q86" s="454" t="s">
        <v>442</v>
      </c>
      <c r="R86" s="453"/>
      <c r="S86" s="454" t="s">
        <v>442</v>
      </c>
      <c r="T86" s="453"/>
      <c r="U86" s="454" t="s">
        <v>442</v>
      </c>
      <c r="V86" s="453"/>
      <c r="W86" s="454" t="s">
        <v>442</v>
      </c>
      <c r="X86" s="453"/>
      <c r="Y86" s="454" t="s">
        <v>442</v>
      </c>
      <c r="Z86" s="453"/>
      <c r="AA86" s="454" t="s">
        <v>442</v>
      </c>
      <c r="AB86" s="453"/>
      <c r="AC86" s="454" t="s">
        <v>442</v>
      </c>
      <c r="AD86" s="453"/>
      <c r="AE86" s="454" t="s">
        <v>442</v>
      </c>
      <c r="AF86" s="453"/>
      <c r="AG86" s="454" t="s">
        <v>442</v>
      </c>
      <c r="AH86" s="453"/>
      <c r="AI86" s="454" t="s">
        <v>442</v>
      </c>
      <c r="AJ86" s="453"/>
      <c r="AK86" s="454" t="s">
        <v>442</v>
      </c>
      <c r="AL86" s="453"/>
      <c r="AM86" s="454" t="s">
        <v>442</v>
      </c>
      <c r="AN86" s="453"/>
      <c r="AO86" s="454" t="s">
        <v>442</v>
      </c>
      <c r="AP86" s="453"/>
      <c r="AQ86" s="454" t="s">
        <v>442</v>
      </c>
    </row>
    <row r="87" spans="1:43">
      <c r="A87" s="299" t="s">
        <v>424</v>
      </c>
      <c r="B87" s="300">
        <v>8.8800000000000008</v>
      </c>
      <c r="D87" s="453"/>
      <c r="E87" s="454" t="s">
        <v>442</v>
      </c>
      <c r="F87" s="453"/>
      <c r="G87" s="454" t="s">
        <v>442</v>
      </c>
      <c r="H87" s="453"/>
      <c r="I87" s="454" t="s">
        <v>442</v>
      </c>
      <c r="J87" s="453"/>
      <c r="K87" s="454" t="s">
        <v>442</v>
      </c>
      <c r="L87" s="453"/>
      <c r="M87" s="454" t="s">
        <v>442</v>
      </c>
      <c r="N87" s="453"/>
      <c r="O87" s="454" t="s">
        <v>442</v>
      </c>
      <c r="P87" s="453"/>
      <c r="Q87" s="454" t="s">
        <v>442</v>
      </c>
      <c r="R87" s="453"/>
      <c r="S87" s="454" t="s">
        <v>442</v>
      </c>
      <c r="T87" s="453"/>
      <c r="U87" s="454" t="s">
        <v>442</v>
      </c>
      <c r="V87" s="453"/>
      <c r="W87" s="454" t="s">
        <v>442</v>
      </c>
      <c r="X87" s="453"/>
      <c r="Y87" s="454" t="s">
        <v>442</v>
      </c>
      <c r="Z87" s="453"/>
      <c r="AA87" s="454" t="s">
        <v>442</v>
      </c>
      <c r="AB87" s="453"/>
      <c r="AC87" s="454" t="s">
        <v>442</v>
      </c>
      <c r="AD87" s="453"/>
      <c r="AE87" s="454" t="s">
        <v>442</v>
      </c>
      <c r="AF87" s="453"/>
      <c r="AG87" s="454" t="s">
        <v>442</v>
      </c>
      <c r="AH87" s="453"/>
      <c r="AI87" s="454" t="s">
        <v>442</v>
      </c>
      <c r="AJ87" s="453"/>
      <c r="AK87" s="454" t="s">
        <v>442</v>
      </c>
      <c r="AL87" s="453"/>
      <c r="AM87" s="454" t="s">
        <v>442</v>
      </c>
      <c r="AN87" s="453"/>
      <c r="AO87" s="454" t="s">
        <v>442</v>
      </c>
      <c r="AP87" s="453"/>
      <c r="AQ87" s="454" t="s">
        <v>442</v>
      </c>
    </row>
    <row r="88" spans="1:43">
      <c r="A88" s="299" t="s">
        <v>425</v>
      </c>
      <c r="B88" s="300">
        <v>16.37</v>
      </c>
      <c r="D88" s="453">
        <v>207945</v>
      </c>
      <c r="E88" s="454">
        <v>12702.810018326205</v>
      </c>
      <c r="F88" s="453"/>
      <c r="G88" s="454" t="s">
        <v>442</v>
      </c>
      <c r="H88" s="453"/>
      <c r="I88" s="454" t="s">
        <v>442</v>
      </c>
      <c r="J88" s="453"/>
      <c r="K88" s="454" t="s">
        <v>442</v>
      </c>
      <c r="L88" s="453"/>
      <c r="M88" s="454" t="s">
        <v>442</v>
      </c>
      <c r="N88" s="453">
        <v>3969</v>
      </c>
      <c r="O88" s="454">
        <v>242.45571166768477</v>
      </c>
      <c r="P88" s="453">
        <v>276</v>
      </c>
      <c r="Q88" s="454">
        <v>16.860109957238851</v>
      </c>
      <c r="R88" s="453">
        <v>2575</v>
      </c>
      <c r="S88" s="454">
        <v>157.29993891264508</v>
      </c>
      <c r="T88" s="453"/>
      <c r="U88" s="454" t="s">
        <v>442</v>
      </c>
      <c r="V88" s="453">
        <v>5610</v>
      </c>
      <c r="W88" s="454">
        <v>342.70006108735492</v>
      </c>
      <c r="X88" s="453"/>
      <c r="Y88" s="454" t="s">
        <v>442</v>
      </c>
      <c r="Z88" s="453"/>
      <c r="AA88" s="454" t="s">
        <v>442</v>
      </c>
      <c r="AB88" s="453"/>
      <c r="AC88" s="454" t="s">
        <v>442</v>
      </c>
      <c r="AD88" s="453"/>
      <c r="AE88" s="454" t="s">
        <v>442</v>
      </c>
      <c r="AF88" s="453"/>
      <c r="AG88" s="454" t="s">
        <v>442</v>
      </c>
      <c r="AH88" s="453"/>
      <c r="AI88" s="454" t="s">
        <v>442</v>
      </c>
      <c r="AJ88" s="453">
        <v>19562</v>
      </c>
      <c r="AK88" s="454">
        <v>1194.9908368967624</v>
      </c>
      <c r="AL88" s="453"/>
      <c r="AM88" s="454" t="s">
        <v>442</v>
      </c>
      <c r="AN88" s="453"/>
      <c r="AO88" s="454" t="s">
        <v>442</v>
      </c>
      <c r="AP88" s="453">
        <v>31992</v>
      </c>
      <c r="AQ88" s="454">
        <v>1954.3066585216859</v>
      </c>
    </row>
    <row r="89" spans="1:43">
      <c r="A89" s="299" t="s">
        <v>426</v>
      </c>
      <c r="B89" s="300">
        <v>9.2100000000000009</v>
      </c>
      <c r="D89" s="453">
        <v>599816</v>
      </c>
      <c r="E89" s="454">
        <v>65126.601520086857</v>
      </c>
      <c r="F89" s="453">
        <v>58717</v>
      </c>
      <c r="G89" s="454">
        <v>6375.352877307274</v>
      </c>
      <c r="H89" s="453">
        <v>440734</v>
      </c>
      <c r="I89" s="454">
        <v>47853.854505971765</v>
      </c>
      <c r="J89" s="453"/>
      <c r="K89" s="454" t="s">
        <v>442</v>
      </c>
      <c r="L89" s="453"/>
      <c r="M89" s="454" t="s">
        <v>442</v>
      </c>
      <c r="N89" s="453">
        <v>4106</v>
      </c>
      <c r="O89" s="454">
        <v>445.81976112920734</v>
      </c>
      <c r="P89" s="453">
        <v>77</v>
      </c>
      <c r="Q89" s="454">
        <v>8.3604777415852318</v>
      </c>
      <c r="R89" s="453">
        <v>17333</v>
      </c>
      <c r="S89" s="454">
        <v>1881.9761129207382</v>
      </c>
      <c r="T89" s="453">
        <v>4543</v>
      </c>
      <c r="U89" s="454">
        <v>493.26818675352871</v>
      </c>
      <c r="V89" s="453">
        <v>5863</v>
      </c>
      <c r="W89" s="454">
        <v>636.59066232356133</v>
      </c>
      <c r="X89" s="453"/>
      <c r="Y89" s="454" t="s">
        <v>442</v>
      </c>
      <c r="Z89" s="453">
        <v>4867</v>
      </c>
      <c r="AA89" s="454">
        <v>528.44733984799132</v>
      </c>
      <c r="AB89" s="453"/>
      <c r="AC89" s="454" t="s">
        <v>442</v>
      </c>
      <c r="AD89" s="453"/>
      <c r="AE89" s="454" t="s">
        <v>442</v>
      </c>
      <c r="AF89" s="453"/>
      <c r="AG89" s="454" t="s">
        <v>442</v>
      </c>
      <c r="AH89" s="453"/>
      <c r="AI89" s="454" t="s">
        <v>442</v>
      </c>
      <c r="AJ89" s="453">
        <v>89759</v>
      </c>
      <c r="AK89" s="454">
        <v>9745.8197611292071</v>
      </c>
      <c r="AL89" s="453"/>
      <c r="AM89" s="454" t="s">
        <v>442</v>
      </c>
      <c r="AN89" s="453"/>
      <c r="AO89" s="454" t="s">
        <v>442</v>
      </c>
      <c r="AP89" s="453">
        <v>625999</v>
      </c>
      <c r="AQ89" s="454">
        <v>67969.489685124863</v>
      </c>
    </row>
    <row r="90" spans="1:43">
      <c r="A90" s="299" t="s">
        <v>427</v>
      </c>
      <c r="B90" s="300">
        <v>14.5</v>
      </c>
      <c r="D90" s="453"/>
      <c r="E90" s="454" t="s">
        <v>442</v>
      </c>
      <c r="F90" s="453"/>
      <c r="G90" s="454" t="s">
        <v>442</v>
      </c>
      <c r="H90" s="453"/>
      <c r="I90" s="454" t="s">
        <v>442</v>
      </c>
      <c r="J90" s="453"/>
      <c r="K90" s="454" t="s">
        <v>442</v>
      </c>
      <c r="L90" s="453"/>
      <c r="M90" s="454" t="s">
        <v>442</v>
      </c>
      <c r="N90" s="453"/>
      <c r="O90" s="454" t="s">
        <v>442</v>
      </c>
      <c r="P90" s="453"/>
      <c r="Q90" s="454" t="s">
        <v>442</v>
      </c>
      <c r="R90" s="453"/>
      <c r="S90" s="454" t="s">
        <v>442</v>
      </c>
      <c r="T90" s="453"/>
      <c r="U90" s="454" t="s">
        <v>442</v>
      </c>
      <c r="V90" s="453"/>
      <c r="W90" s="454" t="s">
        <v>442</v>
      </c>
      <c r="X90" s="453"/>
      <c r="Y90" s="454" t="s">
        <v>442</v>
      </c>
      <c r="Z90" s="453"/>
      <c r="AA90" s="454" t="s">
        <v>442</v>
      </c>
      <c r="AB90" s="453"/>
      <c r="AC90" s="454" t="s">
        <v>442</v>
      </c>
      <c r="AD90" s="453"/>
      <c r="AE90" s="454" t="s">
        <v>442</v>
      </c>
      <c r="AF90" s="453"/>
      <c r="AG90" s="454" t="s">
        <v>442</v>
      </c>
      <c r="AH90" s="453"/>
      <c r="AI90" s="454" t="s">
        <v>442</v>
      </c>
      <c r="AJ90" s="453"/>
      <c r="AK90" s="454" t="s">
        <v>442</v>
      </c>
      <c r="AL90" s="453"/>
      <c r="AM90" s="454" t="s">
        <v>442</v>
      </c>
      <c r="AN90" s="453"/>
      <c r="AO90" s="454" t="s">
        <v>442</v>
      </c>
      <c r="AP90" s="453"/>
      <c r="AQ90" s="454" t="s">
        <v>442</v>
      </c>
    </row>
    <row r="91" spans="1:43">
      <c r="A91" s="456"/>
      <c r="B91">
        <v>10.66</v>
      </c>
      <c r="D91" s="457"/>
      <c r="E91" s="454" t="s">
        <v>442</v>
      </c>
      <c r="F91" s="457"/>
      <c r="G91" s="454" t="s">
        <v>442</v>
      </c>
      <c r="H91" s="457"/>
      <c r="I91" s="454" t="s">
        <v>442</v>
      </c>
      <c r="J91" s="457"/>
      <c r="K91" s="454" t="s">
        <v>442</v>
      </c>
      <c r="L91" s="457"/>
      <c r="M91" s="454" t="s">
        <v>442</v>
      </c>
      <c r="N91" s="457"/>
      <c r="O91" s="454" t="s">
        <v>442</v>
      </c>
      <c r="P91" s="457"/>
      <c r="Q91" s="454" t="s">
        <v>442</v>
      </c>
      <c r="R91" s="457"/>
      <c r="S91" s="454" t="s">
        <v>442</v>
      </c>
      <c r="T91" s="457"/>
      <c r="U91" s="454" t="s">
        <v>442</v>
      </c>
      <c r="V91" s="457"/>
      <c r="W91" s="454" t="s">
        <v>442</v>
      </c>
      <c r="X91" s="457"/>
      <c r="Y91" s="454" t="s">
        <v>442</v>
      </c>
      <c r="Z91" s="457"/>
      <c r="AA91" s="454" t="s">
        <v>442</v>
      </c>
      <c r="AB91" s="457"/>
      <c r="AC91" s="454" t="s">
        <v>442</v>
      </c>
      <c r="AD91" s="457"/>
      <c r="AE91" s="454" t="s">
        <v>442</v>
      </c>
      <c r="AF91" s="457"/>
      <c r="AG91" s="454" t="s">
        <v>442</v>
      </c>
      <c r="AH91" s="457"/>
      <c r="AI91" s="454" t="s">
        <v>442</v>
      </c>
      <c r="AJ91" s="457"/>
      <c r="AK91" s="454" t="s">
        <v>442</v>
      </c>
      <c r="AL91" s="457"/>
      <c r="AM91" s="454" t="s">
        <v>442</v>
      </c>
      <c r="AN91" s="457"/>
      <c r="AO91" s="454" t="s">
        <v>442</v>
      </c>
      <c r="AP91" s="457"/>
      <c r="AQ91" s="454" t="s">
        <v>442</v>
      </c>
    </row>
    <row r="92" spans="1:43">
      <c r="A92" s="299" t="s">
        <v>428</v>
      </c>
      <c r="B92" s="300">
        <v>2.0299999999999998</v>
      </c>
      <c r="D92" s="453">
        <v>25880</v>
      </c>
      <c r="E92" s="454">
        <v>12748.768472906406</v>
      </c>
      <c r="F92" s="453"/>
      <c r="G92" s="454" t="s">
        <v>442</v>
      </c>
      <c r="H92" s="453"/>
      <c r="I92" s="454" t="s">
        <v>442</v>
      </c>
      <c r="J92" s="453"/>
      <c r="K92" s="454" t="s">
        <v>442</v>
      </c>
      <c r="L92" s="453"/>
      <c r="M92" s="454" t="s">
        <v>442</v>
      </c>
      <c r="N92" s="453"/>
      <c r="O92" s="454" t="s">
        <v>442</v>
      </c>
      <c r="P92" s="453"/>
      <c r="Q92" s="454" t="s">
        <v>442</v>
      </c>
      <c r="R92" s="453"/>
      <c r="S92" s="454" t="s">
        <v>442</v>
      </c>
      <c r="T92" s="453"/>
      <c r="U92" s="454" t="s">
        <v>442</v>
      </c>
      <c r="V92" s="453">
        <v>133</v>
      </c>
      <c r="W92" s="454">
        <v>65.517241379310349</v>
      </c>
      <c r="X92" s="453"/>
      <c r="Y92" s="454" t="s">
        <v>442</v>
      </c>
      <c r="Z92" s="453"/>
      <c r="AA92" s="454" t="s">
        <v>442</v>
      </c>
      <c r="AB92" s="453"/>
      <c r="AC92" s="454" t="s">
        <v>442</v>
      </c>
      <c r="AD92" s="453"/>
      <c r="AE92" s="454" t="s">
        <v>442</v>
      </c>
      <c r="AF92" s="453"/>
      <c r="AG92" s="454" t="s">
        <v>442</v>
      </c>
      <c r="AH92" s="453"/>
      <c r="AI92" s="454" t="s">
        <v>442</v>
      </c>
      <c r="AJ92" s="453">
        <v>395</v>
      </c>
      <c r="AK92" s="454">
        <v>194.58128078817737</v>
      </c>
      <c r="AL92" s="453"/>
      <c r="AM92" s="454" t="s">
        <v>442</v>
      </c>
      <c r="AN92" s="453">
        <v>2794</v>
      </c>
      <c r="AO92" s="454">
        <v>1376.3546798029558</v>
      </c>
      <c r="AP92" s="453">
        <v>3322</v>
      </c>
      <c r="AQ92" s="454">
        <v>1636.4532019704436</v>
      </c>
    </row>
    <row r="93" spans="1:43">
      <c r="A93" s="299" t="s">
        <v>429</v>
      </c>
      <c r="B93" s="300">
        <v>0.24</v>
      </c>
      <c r="D93" s="453"/>
      <c r="E93" s="454" t="s">
        <v>442</v>
      </c>
      <c r="F93" s="453"/>
      <c r="G93" s="454" t="s">
        <v>442</v>
      </c>
      <c r="H93" s="453"/>
      <c r="I93" s="454" t="s">
        <v>442</v>
      </c>
      <c r="J93" s="453"/>
      <c r="K93" s="454" t="s">
        <v>442</v>
      </c>
      <c r="L93" s="453"/>
      <c r="M93" s="454" t="s">
        <v>442</v>
      </c>
      <c r="N93" s="453"/>
      <c r="O93" s="454" t="s">
        <v>442</v>
      </c>
      <c r="P93" s="453"/>
      <c r="Q93" s="454" t="s">
        <v>442</v>
      </c>
      <c r="R93" s="453"/>
      <c r="S93" s="454" t="s">
        <v>442</v>
      </c>
      <c r="T93" s="453"/>
      <c r="U93" s="454" t="s">
        <v>442</v>
      </c>
      <c r="V93" s="453"/>
      <c r="W93" s="454" t="s">
        <v>442</v>
      </c>
      <c r="X93" s="453"/>
      <c r="Y93" s="454" t="s">
        <v>442</v>
      </c>
      <c r="Z93" s="453"/>
      <c r="AA93" s="454" t="s">
        <v>442</v>
      </c>
      <c r="AB93" s="453"/>
      <c r="AC93" s="454" t="s">
        <v>442</v>
      </c>
      <c r="AD93" s="453"/>
      <c r="AE93" s="454" t="s">
        <v>442</v>
      </c>
      <c r="AF93" s="453"/>
      <c r="AG93" s="454" t="s">
        <v>442</v>
      </c>
      <c r="AH93" s="453"/>
      <c r="AI93" s="454" t="s">
        <v>442</v>
      </c>
      <c r="AJ93" s="453"/>
      <c r="AK93" s="454" t="s">
        <v>442</v>
      </c>
      <c r="AL93" s="453"/>
      <c r="AM93" s="454" t="s">
        <v>442</v>
      </c>
      <c r="AN93" s="453"/>
      <c r="AO93" s="454" t="s">
        <v>442</v>
      </c>
      <c r="AP93" s="453"/>
      <c r="AQ93" s="454" t="s">
        <v>442</v>
      </c>
    </row>
    <row r="94" spans="1:43">
      <c r="A94" s="299" t="s">
        <v>430</v>
      </c>
      <c r="B94" s="300">
        <v>3.54</v>
      </c>
      <c r="D94" s="453"/>
      <c r="E94" s="454" t="s">
        <v>442</v>
      </c>
      <c r="F94" s="453"/>
      <c r="G94" s="454" t="s">
        <v>442</v>
      </c>
      <c r="H94" s="453"/>
      <c r="I94" s="454" t="s">
        <v>442</v>
      </c>
      <c r="J94" s="453"/>
      <c r="K94" s="454" t="s">
        <v>442</v>
      </c>
      <c r="L94" s="453"/>
      <c r="M94" s="454" t="s">
        <v>442</v>
      </c>
      <c r="N94" s="453"/>
      <c r="O94" s="454" t="s">
        <v>442</v>
      </c>
      <c r="P94" s="453"/>
      <c r="Q94" s="454" t="s">
        <v>442</v>
      </c>
      <c r="R94" s="453"/>
      <c r="S94" s="454" t="s">
        <v>442</v>
      </c>
      <c r="T94" s="453"/>
      <c r="U94" s="454" t="s">
        <v>442</v>
      </c>
      <c r="V94" s="453"/>
      <c r="W94" s="454" t="s">
        <v>442</v>
      </c>
      <c r="X94" s="453"/>
      <c r="Y94" s="454" t="s">
        <v>442</v>
      </c>
      <c r="Z94" s="453"/>
      <c r="AA94" s="454" t="s">
        <v>442</v>
      </c>
      <c r="AB94" s="453"/>
      <c r="AC94" s="454" t="s">
        <v>442</v>
      </c>
      <c r="AD94" s="453"/>
      <c r="AE94" s="454" t="s">
        <v>442</v>
      </c>
      <c r="AF94" s="453"/>
      <c r="AG94" s="454" t="s">
        <v>442</v>
      </c>
      <c r="AH94" s="453"/>
      <c r="AI94" s="454" t="s">
        <v>442</v>
      </c>
      <c r="AJ94" s="453"/>
      <c r="AK94" s="454" t="s">
        <v>442</v>
      </c>
      <c r="AL94" s="453"/>
      <c r="AM94" s="454" t="s">
        <v>442</v>
      </c>
      <c r="AN94" s="453"/>
      <c r="AO94" s="454" t="s">
        <v>442</v>
      </c>
      <c r="AP94" s="453"/>
      <c r="AQ94" s="454" t="s">
        <v>442</v>
      </c>
    </row>
    <row r="95" spans="1:43">
      <c r="A95" s="299" t="s">
        <v>431</v>
      </c>
      <c r="B95" s="300">
        <v>66.28</v>
      </c>
      <c r="D95" s="453">
        <v>866202</v>
      </c>
      <c r="E95" s="454">
        <v>13068.829209414604</v>
      </c>
      <c r="F95" s="453">
        <v>334952</v>
      </c>
      <c r="G95" s="454">
        <v>5053.5908267954137</v>
      </c>
      <c r="H95" s="453"/>
      <c r="I95" s="454" t="s">
        <v>442</v>
      </c>
      <c r="J95" s="453">
        <v>33653</v>
      </c>
      <c r="K95" s="454">
        <v>507.73989136994567</v>
      </c>
      <c r="L95" s="453"/>
      <c r="M95" s="454" t="s">
        <v>442</v>
      </c>
      <c r="N95" s="453">
        <v>107087</v>
      </c>
      <c r="O95" s="454">
        <v>1615.6759203379602</v>
      </c>
      <c r="P95" s="453">
        <v>51646</v>
      </c>
      <c r="Q95" s="454">
        <v>779.20941460470726</v>
      </c>
      <c r="R95" s="453">
        <v>31093</v>
      </c>
      <c r="S95" s="454">
        <v>469.11587205793603</v>
      </c>
      <c r="T95" s="453">
        <v>34552</v>
      </c>
      <c r="U95" s="454">
        <v>521.30356065178034</v>
      </c>
      <c r="V95" s="453">
        <v>25188</v>
      </c>
      <c r="W95" s="454">
        <v>380.02414001207001</v>
      </c>
      <c r="X95" s="453"/>
      <c r="Y95" s="454" t="s">
        <v>442</v>
      </c>
      <c r="Z95" s="453">
        <v>19592</v>
      </c>
      <c r="AA95" s="454">
        <v>295.59444779722389</v>
      </c>
      <c r="AB95" s="453">
        <v>78286</v>
      </c>
      <c r="AC95" s="454">
        <v>1181.1406155703078</v>
      </c>
      <c r="AD95" s="453"/>
      <c r="AE95" s="454" t="s">
        <v>442</v>
      </c>
      <c r="AF95" s="453"/>
      <c r="AG95" s="454" t="s">
        <v>442</v>
      </c>
      <c r="AH95" s="453"/>
      <c r="AI95" s="454" t="s">
        <v>442</v>
      </c>
      <c r="AJ95" s="453">
        <v>26331</v>
      </c>
      <c r="AK95" s="454">
        <v>397.26916113458054</v>
      </c>
      <c r="AL95" s="453"/>
      <c r="AM95" s="454" t="s">
        <v>442</v>
      </c>
      <c r="AN95" s="453"/>
      <c r="AO95" s="454" t="s">
        <v>442</v>
      </c>
      <c r="AP95" s="453">
        <v>742380</v>
      </c>
      <c r="AQ95" s="454">
        <v>11200.663850331925</v>
      </c>
    </row>
    <row r="96" spans="1:43">
      <c r="A96" s="456"/>
      <c r="B96">
        <v>12.44</v>
      </c>
      <c r="D96" s="457"/>
      <c r="E96" s="454" t="s">
        <v>442</v>
      </c>
      <c r="F96" s="457"/>
      <c r="G96" s="454" t="s">
        <v>442</v>
      </c>
      <c r="H96" s="457"/>
      <c r="I96" s="454" t="s">
        <v>442</v>
      </c>
      <c r="J96" s="457"/>
      <c r="K96" s="454" t="s">
        <v>442</v>
      </c>
      <c r="L96" s="457"/>
      <c r="M96" s="454" t="s">
        <v>442</v>
      </c>
      <c r="N96" s="457"/>
      <c r="O96" s="454" t="s">
        <v>442</v>
      </c>
      <c r="P96" s="457"/>
      <c r="Q96" s="454" t="s">
        <v>442</v>
      </c>
      <c r="R96" s="457"/>
      <c r="S96" s="454" t="s">
        <v>442</v>
      </c>
      <c r="T96" s="457"/>
      <c r="U96" s="454" t="s">
        <v>442</v>
      </c>
      <c r="V96" s="457"/>
      <c r="W96" s="454" t="s">
        <v>442</v>
      </c>
      <c r="X96" s="457"/>
      <c r="Y96" s="454" t="s">
        <v>442</v>
      </c>
      <c r="Z96" s="457"/>
      <c r="AA96" s="454" t="s">
        <v>442</v>
      </c>
      <c r="AB96" s="457"/>
      <c r="AC96" s="454" t="s">
        <v>442</v>
      </c>
      <c r="AD96" s="457"/>
      <c r="AE96" s="454" t="s">
        <v>442</v>
      </c>
      <c r="AF96" s="457"/>
      <c r="AG96" s="454" t="s">
        <v>442</v>
      </c>
      <c r="AH96" s="457"/>
      <c r="AI96" s="454" t="s">
        <v>442</v>
      </c>
      <c r="AJ96" s="457"/>
      <c r="AK96" s="454" t="s">
        <v>442</v>
      </c>
      <c r="AL96" s="457"/>
      <c r="AM96" s="454" t="s">
        <v>442</v>
      </c>
      <c r="AN96" s="457"/>
      <c r="AO96" s="454" t="s">
        <v>442</v>
      </c>
      <c r="AP96" s="457"/>
      <c r="AQ96" s="454" t="s">
        <v>442</v>
      </c>
    </row>
    <row r="97" spans="1:43">
      <c r="A97" s="299" t="s">
        <v>432</v>
      </c>
      <c r="B97" s="300">
        <v>2.0049999999999999</v>
      </c>
      <c r="D97" s="453"/>
      <c r="E97" s="454" t="s">
        <v>442</v>
      </c>
      <c r="F97" s="453"/>
      <c r="G97" s="454" t="s">
        <v>442</v>
      </c>
      <c r="H97" s="453"/>
      <c r="I97" s="454" t="s">
        <v>442</v>
      </c>
      <c r="J97" s="453"/>
      <c r="K97" s="454" t="s">
        <v>442</v>
      </c>
      <c r="L97" s="453"/>
      <c r="M97" s="454" t="s">
        <v>442</v>
      </c>
      <c r="N97" s="453"/>
      <c r="O97" s="454" t="s">
        <v>442</v>
      </c>
      <c r="P97" s="453"/>
      <c r="Q97" s="454" t="s">
        <v>442</v>
      </c>
      <c r="R97" s="453"/>
      <c r="S97" s="454" t="s">
        <v>442</v>
      </c>
      <c r="T97" s="453"/>
      <c r="U97" s="454" t="s">
        <v>442</v>
      </c>
      <c r="V97" s="453"/>
      <c r="W97" s="454" t="s">
        <v>442</v>
      </c>
      <c r="X97" s="453"/>
      <c r="Y97" s="454" t="s">
        <v>442</v>
      </c>
      <c r="Z97" s="453"/>
      <c r="AA97" s="454" t="s">
        <v>442</v>
      </c>
      <c r="AB97" s="453"/>
      <c r="AC97" s="454" t="s">
        <v>442</v>
      </c>
      <c r="AD97" s="453"/>
      <c r="AE97" s="454" t="s">
        <v>442</v>
      </c>
      <c r="AF97" s="453"/>
      <c r="AG97" s="454" t="s">
        <v>442</v>
      </c>
      <c r="AH97" s="453"/>
      <c r="AI97" s="454" t="s">
        <v>442</v>
      </c>
      <c r="AJ97" s="453"/>
      <c r="AK97" s="454" t="s">
        <v>442</v>
      </c>
      <c r="AL97" s="453"/>
      <c r="AM97" s="454" t="s">
        <v>442</v>
      </c>
      <c r="AN97" s="453"/>
      <c r="AO97" s="454" t="s">
        <v>442</v>
      </c>
      <c r="AP97" s="453"/>
      <c r="AQ97" s="454" t="s">
        <v>442</v>
      </c>
    </row>
    <row r="98" spans="1:43">
      <c r="A98" s="299" t="s">
        <v>433</v>
      </c>
      <c r="B98" s="300">
        <v>13.044</v>
      </c>
      <c r="D98" s="453"/>
      <c r="E98" s="454" t="s">
        <v>442</v>
      </c>
      <c r="F98" s="453"/>
      <c r="G98" s="454" t="s">
        <v>442</v>
      </c>
      <c r="H98" s="453"/>
      <c r="I98" s="454" t="s">
        <v>442</v>
      </c>
      <c r="J98" s="453"/>
      <c r="K98" s="454" t="s">
        <v>442</v>
      </c>
      <c r="L98" s="453"/>
      <c r="M98" s="454" t="s">
        <v>442</v>
      </c>
      <c r="N98" s="453"/>
      <c r="O98" s="454" t="s">
        <v>442</v>
      </c>
      <c r="P98" s="453"/>
      <c r="Q98" s="454" t="s">
        <v>442</v>
      </c>
      <c r="R98" s="453"/>
      <c r="S98" s="454" t="s">
        <v>442</v>
      </c>
      <c r="T98" s="453"/>
      <c r="U98" s="454" t="s">
        <v>442</v>
      </c>
      <c r="V98" s="453"/>
      <c r="W98" s="454" t="s">
        <v>442</v>
      </c>
      <c r="X98" s="453"/>
      <c r="Y98" s="454" t="s">
        <v>442</v>
      </c>
      <c r="Z98" s="453"/>
      <c r="AA98" s="454" t="s">
        <v>442</v>
      </c>
      <c r="AB98" s="453">
        <v>-20</v>
      </c>
      <c r="AC98" s="454">
        <v>-1.5332720024532351</v>
      </c>
      <c r="AD98" s="453"/>
      <c r="AE98" s="454" t="s">
        <v>442</v>
      </c>
      <c r="AF98" s="453"/>
      <c r="AG98" s="454" t="s">
        <v>442</v>
      </c>
      <c r="AH98" s="453"/>
      <c r="AI98" s="454" t="s">
        <v>442</v>
      </c>
      <c r="AJ98" s="453"/>
      <c r="AK98" s="454" t="s">
        <v>442</v>
      </c>
      <c r="AL98" s="453"/>
      <c r="AM98" s="454" t="s">
        <v>442</v>
      </c>
      <c r="AN98" s="453"/>
      <c r="AO98" s="454" t="s">
        <v>442</v>
      </c>
      <c r="AP98" s="453">
        <v>-20</v>
      </c>
      <c r="AQ98" s="454">
        <v>-1.5332720024532351</v>
      </c>
    </row>
    <row r="99" spans="1:43">
      <c r="A99" s="299" t="s">
        <v>434</v>
      </c>
      <c r="B99" s="300">
        <v>21.944659999999999</v>
      </c>
      <c r="D99" s="453">
        <v>4810</v>
      </c>
      <c r="E99" s="454">
        <v>219.18772038391117</v>
      </c>
      <c r="F99" s="453"/>
      <c r="G99" s="454" t="s">
        <v>442</v>
      </c>
      <c r="H99" s="453"/>
      <c r="I99" s="454" t="s">
        <v>442</v>
      </c>
      <c r="J99" s="453"/>
      <c r="K99" s="454" t="s">
        <v>442</v>
      </c>
      <c r="L99" s="453"/>
      <c r="M99" s="454" t="s">
        <v>442</v>
      </c>
      <c r="N99" s="453">
        <v>14244</v>
      </c>
      <c r="O99" s="454">
        <v>649.08729504125381</v>
      </c>
      <c r="P99" s="453">
        <v>2876</v>
      </c>
      <c r="Q99" s="454">
        <v>131.05694050397682</v>
      </c>
      <c r="R99" s="453"/>
      <c r="S99" s="454" t="s">
        <v>442</v>
      </c>
      <c r="T99" s="453"/>
      <c r="U99" s="454" t="s">
        <v>442</v>
      </c>
      <c r="V99" s="453"/>
      <c r="W99" s="454" t="s">
        <v>442</v>
      </c>
      <c r="X99" s="453"/>
      <c r="Y99" s="454" t="s">
        <v>442</v>
      </c>
      <c r="Z99" s="453">
        <v>754</v>
      </c>
      <c r="AA99" s="454">
        <v>34.359156168288777</v>
      </c>
      <c r="AB99" s="453"/>
      <c r="AC99" s="454" t="s">
        <v>442</v>
      </c>
      <c r="AD99" s="453"/>
      <c r="AE99" s="454" t="s">
        <v>442</v>
      </c>
      <c r="AF99" s="453"/>
      <c r="AG99" s="454" t="s">
        <v>442</v>
      </c>
      <c r="AH99" s="453"/>
      <c r="AI99" s="454" t="s">
        <v>442</v>
      </c>
      <c r="AJ99" s="453">
        <v>756</v>
      </c>
      <c r="AK99" s="454">
        <v>34.450294513562753</v>
      </c>
      <c r="AL99" s="453"/>
      <c r="AM99" s="454" t="s">
        <v>442</v>
      </c>
      <c r="AN99" s="453">
        <v>2723</v>
      </c>
      <c r="AO99" s="454">
        <v>124.0848570905177</v>
      </c>
      <c r="AP99" s="453">
        <v>21353</v>
      </c>
      <c r="AQ99" s="454">
        <v>973.03854331759987</v>
      </c>
    </row>
    <row r="100" spans="1:43">
      <c r="A100" s="299" t="s">
        <v>435</v>
      </c>
      <c r="B100" s="300">
        <v>6.9852999999999996</v>
      </c>
      <c r="D100" s="453"/>
      <c r="E100" s="454" t="s">
        <v>442</v>
      </c>
      <c r="F100" s="453"/>
      <c r="G100" s="454" t="s">
        <v>442</v>
      </c>
      <c r="H100" s="453"/>
      <c r="I100" s="454" t="s">
        <v>442</v>
      </c>
      <c r="J100" s="453"/>
      <c r="K100" s="454" t="s">
        <v>442</v>
      </c>
      <c r="L100" s="453"/>
      <c r="M100" s="454" t="s">
        <v>442</v>
      </c>
      <c r="N100" s="453"/>
      <c r="O100" s="454" t="s">
        <v>442</v>
      </c>
      <c r="P100" s="453"/>
      <c r="Q100" s="454" t="s">
        <v>442</v>
      </c>
      <c r="R100" s="453"/>
      <c r="S100" s="454" t="s">
        <v>442</v>
      </c>
      <c r="T100" s="453"/>
      <c r="U100" s="454" t="s">
        <v>442</v>
      </c>
      <c r="V100" s="453"/>
      <c r="W100" s="454" t="s">
        <v>442</v>
      </c>
      <c r="X100" s="453"/>
      <c r="Y100" s="454" t="s">
        <v>442</v>
      </c>
      <c r="Z100" s="453"/>
      <c r="AA100" s="454" t="s">
        <v>442</v>
      </c>
      <c r="AB100" s="453"/>
      <c r="AC100" s="454" t="s">
        <v>442</v>
      </c>
      <c r="AD100" s="453"/>
      <c r="AE100" s="454" t="s">
        <v>442</v>
      </c>
      <c r="AF100" s="453"/>
      <c r="AG100" s="454" t="s">
        <v>442</v>
      </c>
      <c r="AH100" s="453"/>
      <c r="AI100" s="454" t="s">
        <v>442</v>
      </c>
      <c r="AJ100" s="453"/>
      <c r="AK100" s="454" t="s">
        <v>442</v>
      </c>
      <c r="AL100" s="453"/>
      <c r="AM100" s="454" t="s">
        <v>442</v>
      </c>
      <c r="AN100" s="453"/>
      <c r="AO100" s="454" t="s">
        <v>442</v>
      </c>
      <c r="AP100" s="453"/>
      <c r="AQ100" s="454" t="s">
        <v>442</v>
      </c>
    </row>
    <row r="101" spans="1:43">
      <c r="A101" s="299" t="s">
        <v>436</v>
      </c>
      <c r="B101" s="300">
        <v>3.14</v>
      </c>
      <c r="D101" s="453">
        <v>23952</v>
      </c>
      <c r="E101" s="454">
        <v>7628.0254777070058</v>
      </c>
      <c r="F101" s="453">
        <v>4314</v>
      </c>
      <c r="G101" s="454">
        <v>1373.8853503184712</v>
      </c>
      <c r="H101" s="453"/>
      <c r="I101" s="454" t="s">
        <v>442</v>
      </c>
      <c r="J101" s="453"/>
      <c r="K101" s="454" t="s">
        <v>442</v>
      </c>
      <c r="L101" s="453"/>
      <c r="M101" s="454" t="s">
        <v>442</v>
      </c>
      <c r="N101" s="453">
        <v>377</v>
      </c>
      <c r="O101" s="454">
        <v>120.06369426751591</v>
      </c>
      <c r="P101" s="453">
        <v>579</v>
      </c>
      <c r="Q101" s="454">
        <v>184.39490445859872</v>
      </c>
      <c r="R101" s="453">
        <v>725</v>
      </c>
      <c r="S101" s="454">
        <v>230.89171974522293</v>
      </c>
      <c r="T101" s="453">
        <v>3990</v>
      </c>
      <c r="U101" s="454">
        <v>1270.7006369426751</v>
      </c>
      <c r="V101" s="453"/>
      <c r="W101" s="454" t="s">
        <v>442</v>
      </c>
      <c r="X101" s="453"/>
      <c r="Y101" s="454" t="s">
        <v>442</v>
      </c>
      <c r="Z101" s="453"/>
      <c r="AA101" s="454" t="s">
        <v>442</v>
      </c>
      <c r="AB101" s="453">
        <v>129</v>
      </c>
      <c r="AC101" s="454">
        <v>41.082802547770697</v>
      </c>
      <c r="AD101" s="453"/>
      <c r="AE101" s="454" t="s">
        <v>442</v>
      </c>
      <c r="AF101" s="453"/>
      <c r="AG101" s="454" t="s">
        <v>442</v>
      </c>
      <c r="AH101" s="453"/>
      <c r="AI101" s="454" t="s">
        <v>442</v>
      </c>
      <c r="AJ101" s="453">
        <v>1224</v>
      </c>
      <c r="AK101" s="454">
        <v>389.80891719745222</v>
      </c>
      <c r="AL101" s="453"/>
      <c r="AM101" s="454" t="s">
        <v>442</v>
      </c>
      <c r="AN101" s="453">
        <v>898</v>
      </c>
      <c r="AO101" s="454">
        <v>285.98726114649679</v>
      </c>
      <c r="AP101" s="453">
        <v>12236</v>
      </c>
      <c r="AQ101" s="454">
        <v>3896.8152866242035</v>
      </c>
    </row>
    <row r="102" spans="1:43">
      <c r="A102" s="456"/>
      <c r="B102">
        <v>1.49</v>
      </c>
      <c r="D102" s="457">
        <v>11277</v>
      </c>
      <c r="E102" s="454">
        <v>7568.4563758389259</v>
      </c>
      <c r="F102" s="457">
        <v>2032</v>
      </c>
      <c r="G102" s="454">
        <v>1363.7583892617449</v>
      </c>
      <c r="H102" s="457"/>
      <c r="I102" s="454" t="s">
        <v>442</v>
      </c>
      <c r="J102" s="457"/>
      <c r="K102" s="454" t="s">
        <v>442</v>
      </c>
      <c r="L102" s="457"/>
      <c r="M102" s="454" t="s">
        <v>442</v>
      </c>
      <c r="N102" s="457">
        <v>177</v>
      </c>
      <c r="O102" s="454">
        <v>118.79194630872483</v>
      </c>
      <c r="P102" s="457">
        <v>273</v>
      </c>
      <c r="Q102" s="454">
        <v>183.22147651006711</v>
      </c>
      <c r="R102" s="457">
        <v>342</v>
      </c>
      <c r="S102" s="454">
        <v>229.53020134228188</v>
      </c>
      <c r="T102" s="457">
        <v>1877</v>
      </c>
      <c r="U102" s="454">
        <v>1259.7315436241611</v>
      </c>
      <c r="V102" s="457"/>
      <c r="W102" s="454" t="s">
        <v>442</v>
      </c>
      <c r="X102" s="457"/>
      <c r="Y102" s="454" t="s">
        <v>442</v>
      </c>
      <c r="Z102" s="457"/>
      <c r="AA102" s="454" t="s">
        <v>442</v>
      </c>
      <c r="AB102" s="457">
        <v>61</v>
      </c>
      <c r="AC102" s="454">
        <v>40.939597315436245</v>
      </c>
      <c r="AD102" s="457"/>
      <c r="AE102" s="454" t="s">
        <v>442</v>
      </c>
      <c r="AF102" s="457"/>
      <c r="AG102" s="454" t="s">
        <v>442</v>
      </c>
      <c r="AH102" s="457"/>
      <c r="AI102" s="454" t="s">
        <v>442</v>
      </c>
      <c r="AJ102" s="457">
        <v>576</v>
      </c>
      <c r="AK102" s="454">
        <v>386.57718120805367</v>
      </c>
      <c r="AL102" s="457"/>
      <c r="AM102" s="454" t="s">
        <v>442</v>
      </c>
      <c r="AN102" s="457">
        <v>423</v>
      </c>
      <c r="AO102" s="454">
        <v>283.89261744966444</v>
      </c>
      <c r="AP102" s="457">
        <v>5761</v>
      </c>
      <c r="AQ102" s="454">
        <v>3866.4429530201342</v>
      </c>
    </row>
    <row r="103" spans="1:43">
      <c r="A103" s="299" t="s">
        <v>437</v>
      </c>
      <c r="B103" s="300">
        <v>0.67</v>
      </c>
      <c r="D103" s="453">
        <v>5140</v>
      </c>
      <c r="E103" s="454">
        <v>7671.6417910447753</v>
      </c>
      <c r="F103" s="453">
        <v>674</v>
      </c>
      <c r="G103" s="454">
        <v>1005.9701492537313</v>
      </c>
      <c r="H103" s="453"/>
      <c r="I103" s="454" t="s">
        <v>442</v>
      </c>
      <c r="J103" s="453"/>
      <c r="K103" s="454" t="s">
        <v>442</v>
      </c>
      <c r="L103" s="453"/>
      <c r="M103" s="454" t="s">
        <v>442</v>
      </c>
      <c r="N103" s="453">
        <v>245</v>
      </c>
      <c r="O103" s="454">
        <v>365.67164179104475</v>
      </c>
      <c r="P103" s="453">
        <v>36</v>
      </c>
      <c r="Q103" s="454">
        <v>53.731343283582085</v>
      </c>
      <c r="R103" s="453">
        <v>306</v>
      </c>
      <c r="S103" s="454">
        <v>456.71641791044772</v>
      </c>
      <c r="T103" s="453"/>
      <c r="U103" s="454" t="s">
        <v>442</v>
      </c>
      <c r="V103" s="453">
        <v>121</v>
      </c>
      <c r="W103" s="454">
        <v>180.59701492537312</v>
      </c>
      <c r="X103" s="453"/>
      <c r="Y103" s="454" t="s">
        <v>442</v>
      </c>
      <c r="Z103" s="453"/>
      <c r="AA103" s="454" t="s">
        <v>442</v>
      </c>
      <c r="AB103" s="453"/>
      <c r="AC103" s="454" t="s">
        <v>442</v>
      </c>
      <c r="AD103" s="453"/>
      <c r="AE103" s="454" t="s">
        <v>442</v>
      </c>
      <c r="AF103" s="453"/>
      <c r="AG103" s="454" t="s">
        <v>442</v>
      </c>
      <c r="AH103" s="453"/>
      <c r="AI103" s="454" t="s">
        <v>442</v>
      </c>
      <c r="AJ103" s="453">
        <v>640</v>
      </c>
      <c r="AK103" s="454">
        <v>955.22388059701484</v>
      </c>
      <c r="AL103" s="453"/>
      <c r="AM103" s="454" t="s">
        <v>442</v>
      </c>
      <c r="AN103" s="453"/>
      <c r="AO103" s="454" t="s">
        <v>442</v>
      </c>
      <c r="AP103" s="453">
        <v>2022</v>
      </c>
      <c r="AQ103" s="454">
        <v>3017.9104477611941</v>
      </c>
    </row>
    <row r="104" spans="1:43">
      <c r="E104" s="454" t="s">
        <v>442</v>
      </c>
      <c r="G104" s="454" t="s">
        <v>442</v>
      </c>
      <c r="I104" s="454" t="s">
        <v>442</v>
      </c>
      <c r="K104" s="454" t="s">
        <v>442</v>
      </c>
      <c r="M104" s="454" t="s">
        <v>442</v>
      </c>
      <c r="O104" s="454" t="s">
        <v>442</v>
      </c>
      <c r="Q104" s="454" t="s">
        <v>442</v>
      </c>
      <c r="S104" s="454" t="s">
        <v>442</v>
      </c>
      <c r="U104" s="454" t="s">
        <v>442</v>
      </c>
      <c r="W104" s="454" t="s">
        <v>442</v>
      </c>
      <c r="Y104" s="454" t="s">
        <v>442</v>
      </c>
      <c r="AA104" s="454" t="s">
        <v>442</v>
      </c>
      <c r="AC104" s="454" t="s">
        <v>442</v>
      </c>
      <c r="AE104" s="454" t="s">
        <v>442</v>
      </c>
      <c r="AG104" s="454" t="s">
        <v>442</v>
      </c>
      <c r="AI104" s="454" t="s">
        <v>442</v>
      </c>
      <c r="AK104" s="454" t="s">
        <v>442</v>
      </c>
      <c r="AM104" s="454" t="s">
        <v>442</v>
      </c>
      <c r="AO104" s="454" t="s">
        <v>442</v>
      </c>
      <c r="AQ104" s="454" t="s">
        <v>442</v>
      </c>
    </row>
    <row r="105" spans="1:43">
      <c r="E105" s="454" t="s">
        <v>442</v>
      </c>
      <c r="G105" s="454" t="s">
        <v>442</v>
      </c>
      <c r="I105" s="454" t="s">
        <v>442</v>
      </c>
      <c r="K105" s="454" t="s">
        <v>442</v>
      </c>
      <c r="M105" s="454" t="s">
        <v>442</v>
      </c>
      <c r="O105" s="454" t="s">
        <v>442</v>
      </c>
      <c r="Q105" s="454" t="s">
        <v>442</v>
      </c>
      <c r="S105" s="454" t="s">
        <v>442</v>
      </c>
      <c r="U105" s="454" t="s">
        <v>442</v>
      </c>
      <c r="W105" s="454" t="s">
        <v>442</v>
      </c>
      <c r="Y105" s="454" t="s">
        <v>442</v>
      </c>
      <c r="AA105" s="454" t="s">
        <v>442</v>
      </c>
      <c r="AC105" s="454" t="s">
        <v>442</v>
      </c>
      <c r="AE105" s="454" t="s">
        <v>442</v>
      </c>
      <c r="AG105" s="454" t="s">
        <v>442</v>
      </c>
      <c r="AI105" s="454" t="s">
        <v>442</v>
      </c>
      <c r="AK105" s="454" t="s">
        <v>442</v>
      </c>
      <c r="AM105" s="454" t="s">
        <v>442</v>
      </c>
      <c r="AO105" s="454" t="s">
        <v>442</v>
      </c>
      <c r="AQ105" s="454" t="s">
        <v>442</v>
      </c>
    </row>
    <row r="106" spans="1:43">
      <c r="E106" s="454" t="s">
        <v>442</v>
      </c>
      <c r="G106" s="454" t="s">
        <v>442</v>
      </c>
      <c r="I106" s="454" t="s">
        <v>442</v>
      </c>
      <c r="K106" s="454" t="s">
        <v>442</v>
      </c>
      <c r="M106" s="454" t="s">
        <v>442</v>
      </c>
      <c r="O106" s="454" t="s">
        <v>442</v>
      </c>
      <c r="Q106" s="454" t="s">
        <v>442</v>
      </c>
      <c r="S106" s="454" t="s">
        <v>442</v>
      </c>
      <c r="U106" s="454" t="s">
        <v>442</v>
      </c>
      <c r="W106" s="454" t="s">
        <v>442</v>
      </c>
      <c r="Y106" s="454" t="s">
        <v>442</v>
      </c>
      <c r="AA106" s="454" t="s">
        <v>442</v>
      </c>
      <c r="AC106" s="454" t="s">
        <v>442</v>
      </c>
      <c r="AE106" s="454" t="s">
        <v>442</v>
      </c>
      <c r="AG106" s="454" t="s">
        <v>442</v>
      </c>
      <c r="AI106" s="454" t="s">
        <v>442</v>
      </c>
      <c r="AK106" s="454" t="s">
        <v>442</v>
      </c>
      <c r="AM106" s="454" t="s">
        <v>442</v>
      </c>
      <c r="AO106" s="454" t="s">
        <v>442</v>
      </c>
      <c r="AQ106" s="454" t="s">
        <v>442</v>
      </c>
    </row>
    <row r="107" spans="1:43">
      <c r="E107" s="454" t="s">
        <v>442</v>
      </c>
      <c r="G107" s="454" t="s">
        <v>442</v>
      </c>
      <c r="I107" s="454" t="s">
        <v>442</v>
      </c>
      <c r="K107" s="454" t="s">
        <v>442</v>
      </c>
      <c r="M107" s="454" t="s">
        <v>442</v>
      </c>
      <c r="O107" s="454" t="s">
        <v>442</v>
      </c>
      <c r="Q107" s="454" t="s">
        <v>442</v>
      </c>
      <c r="S107" s="454" t="s">
        <v>442</v>
      </c>
      <c r="U107" s="454" t="s">
        <v>442</v>
      </c>
      <c r="W107" s="454" t="s">
        <v>442</v>
      </c>
      <c r="Y107" s="454" t="s">
        <v>442</v>
      </c>
      <c r="AA107" s="454" t="s">
        <v>442</v>
      </c>
      <c r="AC107" s="454" t="s">
        <v>442</v>
      </c>
      <c r="AE107" s="454" t="s">
        <v>442</v>
      </c>
      <c r="AG107" s="454" t="s">
        <v>442</v>
      </c>
      <c r="AI107" s="454" t="s">
        <v>442</v>
      </c>
      <c r="AK107" s="454" t="s">
        <v>442</v>
      </c>
      <c r="AM107" s="454" t="s">
        <v>442</v>
      </c>
      <c r="AO107" s="454" t="s">
        <v>442</v>
      </c>
      <c r="AQ107" s="454" t="s">
        <v>442</v>
      </c>
    </row>
    <row r="108" spans="1:43">
      <c r="E108" s="454" t="s">
        <v>442</v>
      </c>
      <c r="G108" s="454" t="s">
        <v>442</v>
      </c>
      <c r="I108" s="454" t="s">
        <v>442</v>
      </c>
      <c r="K108" s="454" t="s">
        <v>442</v>
      </c>
      <c r="M108" s="454" t="s">
        <v>442</v>
      </c>
      <c r="O108" s="454" t="s">
        <v>442</v>
      </c>
      <c r="Q108" s="454" t="s">
        <v>442</v>
      </c>
      <c r="S108" s="454" t="s">
        <v>442</v>
      </c>
      <c r="U108" s="454" t="s">
        <v>442</v>
      </c>
      <c r="W108" s="454" t="s">
        <v>442</v>
      </c>
      <c r="Y108" s="454" t="s">
        <v>442</v>
      </c>
      <c r="AA108" s="454" t="s">
        <v>442</v>
      </c>
      <c r="AC108" s="454" t="s">
        <v>442</v>
      </c>
      <c r="AE108" s="454" t="s">
        <v>442</v>
      </c>
      <c r="AG108" s="454" t="s">
        <v>442</v>
      </c>
      <c r="AI108" s="454" t="s">
        <v>442</v>
      </c>
      <c r="AK108" s="454" t="s">
        <v>442</v>
      </c>
      <c r="AM108" s="454" t="s">
        <v>442</v>
      </c>
      <c r="AO108" s="454" t="s">
        <v>442</v>
      </c>
      <c r="AQ108" s="454" t="s">
        <v>442</v>
      </c>
    </row>
    <row r="109" spans="1:43">
      <c r="E109" s="454" t="s">
        <v>442</v>
      </c>
      <c r="G109" s="454" t="s">
        <v>442</v>
      </c>
      <c r="I109" s="454" t="s">
        <v>442</v>
      </c>
      <c r="K109" s="454" t="s">
        <v>442</v>
      </c>
      <c r="M109" s="454" t="s">
        <v>442</v>
      </c>
      <c r="O109" s="454" t="s">
        <v>442</v>
      </c>
      <c r="Q109" s="454" t="s">
        <v>442</v>
      </c>
      <c r="S109" s="454" t="s">
        <v>442</v>
      </c>
      <c r="U109" s="454" t="s">
        <v>442</v>
      </c>
      <c r="W109" s="454" t="s">
        <v>442</v>
      </c>
      <c r="Y109" s="454" t="s">
        <v>442</v>
      </c>
      <c r="AA109" s="454" t="s">
        <v>442</v>
      </c>
      <c r="AC109" s="454" t="s">
        <v>442</v>
      </c>
      <c r="AE109" s="454" t="s">
        <v>442</v>
      </c>
      <c r="AG109" s="454" t="s">
        <v>442</v>
      </c>
      <c r="AI109" s="454" t="s">
        <v>442</v>
      </c>
      <c r="AK109" s="454" t="s">
        <v>442</v>
      </c>
      <c r="AM109" s="454" t="s">
        <v>442</v>
      </c>
      <c r="AO109" s="454" t="s">
        <v>442</v>
      </c>
      <c r="AQ109" s="454" t="s">
        <v>442</v>
      </c>
    </row>
    <row r="110" spans="1:43">
      <c r="E110" s="454" t="s">
        <v>442</v>
      </c>
      <c r="G110" s="454" t="s">
        <v>442</v>
      </c>
      <c r="I110" s="454" t="s">
        <v>442</v>
      </c>
      <c r="K110" s="454" t="s">
        <v>442</v>
      </c>
      <c r="M110" s="454" t="s">
        <v>442</v>
      </c>
      <c r="O110" s="454" t="s">
        <v>442</v>
      </c>
      <c r="Q110" s="454" t="s">
        <v>442</v>
      </c>
      <c r="S110" s="454" t="s">
        <v>442</v>
      </c>
      <c r="U110" s="454" t="s">
        <v>442</v>
      </c>
      <c r="W110" s="454" t="s">
        <v>442</v>
      </c>
      <c r="Y110" s="454" t="s">
        <v>442</v>
      </c>
      <c r="AA110" s="454" t="s">
        <v>442</v>
      </c>
      <c r="AC110" s="454" t="s">
        <v>442</v>
      </c>
      <c r="AE110" s="454" t="s">
        <v>442</v>
      </c>
      <c r="AG110" s="454" t="s">
        <v>442</v>
      </c>
      <c r="AI110" s="454" t="s">
        <v>442</v>
      </c>
      <c r="AK110" s="454" t="s">
        <v>442</v>
      </c>
      <c r="AM110" s="454" t="s">
        <v>442</v>
      </c>
      <c r="AO110" s="454" t="s">
        <v>442</v>
      </c>
      <c r="AQ110" s="454" t="s">
        <v>442</v>
      </c>
    </row>
    <row r="111" spans="1:43">
      <c r="E111" s="454" t="s">
        <v>442</v>
      </c>
      <c r="G111" s="454" t="s">
        <v>442</v>
      </c>
      <c r="I111" s="454" t="s">
        <v>442</v>
      </c>
      <c r="K111" s="454" t="s">
        <v>442</v>
      </c>
      <c r="M111" s="454" t="s">
        <v>442</v>
      </c>
      <c r="O111" s="454" t="s">
        <v>442</v>
      </c>
      <c r="Q111" s="454" t="s">
        <v>442</v>
      </c>
      <c r="S111" s="454" t="s">
        <v>442</v>
      </c>
      <c r="U111" s="454" t="s">
        <v>442</v>
      </c>
      <c r="W111" s="454" t="s">
        <v>442</v>
      </c>
      <c r="Y111" s="454" t="s">
        <v>442</v>
      </c>
      <c r="AA111" s="454" t="s">
        <v>442</v>
      </c>
      <c r="AC111" s="454" t="s">
        <v>442</v>
      </c>
      <c r="AE111" s="454" t="s">
        <v>442</v>
      </c>
      <c r="AG111" s="454" t="s">
        <v>442</v>
      </c>
      <c r="AI111" s="454" t="s">
        <v>442</v>
      </c>
      <c r="AK111" s="454" t="s">
        <v>442</v>
      </c>
      <c r="AM111" s="454" t="s">
        <v>442</v>
      </c>
      <c r="AO111" s="454" t="s">
        <v>442</v>
      </c>
      <c r="AQ111" s="454" t="s">
        <v>442</v>
      </c>
    </row>
    <row r="112" spans="1:43">
      <c r="E112" s="454" t="s">
        <v>442</v>
      </c>
      <c r="G112" s="454" t="s">
        <v>442</v>
      </c>
      <c r="I112" s="454" t="s">
        <v>442</v>
      </c>
      <c r="K112" s="454" t="s">
        <v>442</v>
      </c>
      <c r="M112" s="454" t="s">
        <v>442</v>
      </c>
      <c r="O112" s="454" t="s">
        <v>442</v>
      </c>
      <c r="Q112" s="454" t="s">
        <v>442</v>
      </c>
      <c r="S112" s="454" t="s">
        <v>442</v>
      </c>
      <c r="U112" s="454" t="s">
        <v>442</v>
      </c>
      <c r="W112" s="454" t="s">
        <v>442</v>
      </c>
      <c r="Y112" s="454" t="s">
        <v>442</v>
      </c>
      <c r="AA112" s="454" t="s">
        <v>442</v>
      </c>
      <c r="AC112" s="454" t="s">
        <v>442</v>
      </c>
      <c r="AE112" s="454" t="s">
        <v>442</v>
      </c>
      <c r="AG112" s="454" t="s">
        <v>442</v>
      </c>
      <c r="AI112" s="454" t="s">
        <v>442</v>
      </c>
      <c r="AK112" s="454" t="s">
        <v>442</v>
      </c>
      <c r="AM112" s="454" t="s">
        <v>442</v>
      </c>
      <c r="AO112" s="454" t="s">
        <v>442</v>
      </c>
      <c r="AQ112" s="454" t="s">
        <v>442</v>
      </c>
    </row>
    <row r="113" spans="5:43">
      <c r="E113" s="454" t="s">
        <v>442</v>
      </c>
      <c r="G113" s="454" t="s">
        <v>442</v>
      </c>
      <c r="I113" s="454" t="s">
        <v>442</v>
      </c>
      <c r="K113" s="454" t="s">
        <v>442</v>
      </c>
      <c r="M113" s="454" t="s">
        <v>442</v>
      </c>
      <c r="O113" s="454" t="s">
        <v>442</v>
      </c>
      <c r="Q113" s="454" t="s">
        <v>442</v>
      </c>
      <c r="S113" s="454" t="s">
        <v>442</v>
      </c>
      <c r="U113" s="454" t="s">
        <v>442</v>
      </c>
      <c r="W113" s="454" t="s">
        <v>442</v>
      </c>
      <c r="Y113" s="454" t="s">
        <v>442</v>
      </c>
      <c r="AA113" s="454" t="s">
        <v>442</v>
      </c>
      <c r="AC113" s="454" t="s">
        <v>442</v>
      </c>
      <c r="AE113" s="454" t="s">
        <v>442</v>
      </c>
      <c r="AG113" s="454" t="s">
        <v>442</v>
      </c>
      <c r="AI113" s="454" t="s">
        <v>442</v>
      </c>
      <c r="AK113" s="454" t="s">
        <v>442</v>
      </c>
      <c r="AM113" s="454" t="s">
        <v>442</v>
      </c>
      <c r="AO113" s="454" t="s">
        <v>442</v>
      </c>
      <c r="AQ113" s="454" t="s">
        <v>442</v>
      </c>
    </row>
    <row r="114" spans="5:43">
      <c r="E114" s="454" t="s">
        <v>442</v>
      </c>
      <c r="G114" s="454" t="s">
        <v>442</v>
      </c>
      <c r="I114" s="454" t="s">
        <v>442</v>
      </c>
      <c r="K114" s="454" t="s">
        <v>442</v>
      </c>
      <c r="M114" s="454" t="s">
        <v>442</v>
      </c>
      <c r="O114" s="454" t="s">
        <v>442</v>
      </c>
      <c r="Q114" s="454" t="s">
        <v>442</v>
      </c>
      <c r="S114" s="454" t="s">
        <v>442</v>
      </c>
      <c r="U114" s="454" t="s">
        <v>442</v>
      </c>
      <c r="W114" s="454" t="s">
        <v>442</v>
      </c>
      <c r="Y114" s="454" t="s">
        <v>442</v>
      </c>
      <c r="AA114" s="454" t="s">
        <v>442</v>
      </c>
      <c r="AC114" s="454" t="s">
        <v>442</v>
      </c>
      <c r="AE114" s="454" t="s">
        <v>442</v>
      </c>
      <c r="AG114" s="454" t="s">
        <v>442</v>
      </c>
      <c r="AI114" s="454" t="s">
        <v>442</v>
      </c>
      <c r="AK114" s="454" t="s">
        <v>442</v>
      </c>
      <c r="AM114" s="454" t="s">
        <v>442</v>
      </c>
      <c r="AO114" s="454" t="s">
        <v>442</v>
      </c>
      <c r="AQ114" s="454" t="s">
        <v>442</v>
      </c>
    </row>
    <row r="115" spans="5:43">
      <c r="E115" s="454" t="s">
        <v>442</v>
      </c>
      <c r="G115" s="454" t="s">
        <v>442</v>
      </c>
      <c r="I115" s="454" t="s">
        <v>442</v>
      </c>
      <c r="K115" s="454" t="s">
        <v>442</v>
      </c>
      <c r="M115" s="454" t="s">
        <v>442</v>
      </c>
      <c r="O115" s="454" t="s">
        <v>442</v>
      </c>
      <c r="Q115" s="454" t="s">
        <v>442</v>
      </c>
      <c r="S115" s="454" t="s">
        <v>442</v>
      </c>
      <c r="U115" s="454" t="s">
        <v>442</v>
      </c>
      <c r="W115" s="454" t="s">
        <v>442</v>
      </c>
      <c r="Y115" s="454" t="s">
        <v>442</v>
      </c>
      <c r="AA115" s="454" t="s">
        <v>442</v>
      </c>
      <c r="AC115" s="454" t="s">
        <v>442</v>
      </c>
      <c r="AE115" s="454" t="s">
        <v>442</v>
      </c>
      <c r="AG115" s="454" t="s">
        <v>442</v>
      </c>
      <c r="AI115" s="454" t="s">
        <v>442</v>
      </c>
      <c r="AK115" s="454" t="s">
        <v>442</v>
      </c>
      <c r="AM115" s="454" t="s">
        <v>442</v>
      </c>
      <c r="AO115" s="454" t="s">
        <v>442</v>
      </c>
      <c r="AQ115" s="454" t="s">
        <v>442</v>
      </c>
    </row>
    <row r="116" spans="5:43">
      <c r="E116" s="454" t="s">
        <v>442</v>
      </c>
      <c r="G116" s="454" t="s">
        <v>442</v>
      </c>
      <c r="I116" s="454" t="s">
        <v>442</v>
      </c>
      <c r="K116" s="454" t="s">
        <v>442</v>
      </c>
      <c r="M116" s="454" t="s">
        <v>442</v>
      </c>
      <c r="O116" s="454" t="s">
        <v>442</v>
      </c>
      <c r="Q116" s="454" t="s">
        <v>442</v>
      </c>
      <c r="S116" s="454" t="s">
        <v>442</v>
      </c>
      <c r="U116" s="454" t="s">
        <v>442</v>
      </c>
      <c r="W116" s="454" t="s">
        <v>442</v>
      </c>
      <c r="Y116" s="454" t="s">
        <v>442</v>
      </c>
      <c r="AA116" s="454" t="s">
        <v>442</v>
      </c>
      <c r="AC116" s="454" t="s">
        <v>442</v>
      </c>
      <c r="AE116" s="454" t="s">
        <v>442</v>
      </c>
      <c r="AG116" s="454" t="s">
        <v>442</v>
      </c>
      <c r="AI116" s="454" t="s">
        <v>442</v>
      </c>
      <c r="AK116" s="454" t="s">
        <v>442</v>
      </c>
      <c r="AM116" s="454" t="s">
        <v>442</v>
      </c>
      <c r="AO116" s="454" t="s">
        <v>442</v>
      </c>
      <c r="AQ116" s="454" t="s">
        <v>442</v>
      </c>
    </row>
    <row r="117" spans="5:43">
      <c r="E117" s="454" t="s">
        <v>442</v>
      </c>
      <c r="G117" s="454" t="s">
        <v>442</v>
      </c>
      <c r="I117" s="454" t="s">
        <v>442</v>
      </c>
      <c r="K117" s="454" t="s">
        <v>442</v>
      </c>
      <c r="M117" s="454" t="s">
        <v>442</v>
      </c>
      <c r="O117" s="454" t="s">
        <v>442</v>
      </c>
      <c r="Q117" s="454" t="s">
        <v>442</v>
      </c>
      <c r="S117" s="454" t="s">
        <v>442</v>
      </c>
      <c r="U117" s="454" t="s">
        <v>442</v>
      </c>
      <c r="W117" s="454" t="s">
        <v>442</v>
      </c>
      <c r="Y117" s="454" t="s">
        <v>442</v>
      </c>
      <c r="AA117" s="454" t="s">
        <v>442</v>
      </c>
      <c r="AC117" s="454" t="s">
        <v>442</v>
      </c>
      <c r="AE117" s="454" t="s">
        <v>442</v>
      </c>
      <c r="AG117" s="454" t="s">
        <v>442</v>
      </c>
      <c r="AI117" s="454" t="s">
        <v>442</v>
      </c>
      <c r="AK117" s="454" t="s">
        <v>442</v>
      </c>
      <c r="AM117" s="454" t="s">
        <v>442</v>
      </c>
      <c r="AO117" s="454" t="s">
        <v>442</v>
      </c>
      <c r="AQ117" s="454" t="s">
        <v>442</v>
      </c>
    </row>
    <row r="118" spans="5:43">
      <c r="E118" s="454" t="s">
        <v>442</v>
      </c>
      <c r="G118" s="454" t="s">
        <v>442</v>
      </c>
      <c r="I118" s="454" t="s">
        <v>442</v>
      </c>
      <c r="K118" s="454" t="s">
        <v>442</v>
      </c>
      <c r="M118" s="454" t="s">
        <v>442</v>
      </c>
      <c r="O118" s="454" t="s">
        <v>442</v>
      </c>
      <c r="Q118" s="454" t="s">
        <v>442</v>
      </c>
      <c r="S118" s="454" t="s">
        <v>442</v>
      </c>
      <c r="U118" s="454" t="s">
        <v>442</v>
      </c>
      <c r="W118" s="454" t="s">
        <v>442</v>
      </c>
      <c r="Y118" s="454" t="s">
        <v>442</v>
      </c>
      <c r="AA118" s="454" t="s">
        <v>442</v>
      </c>
      <c r="AC118" s="454" t="s">
        <v>442</v>
      </c>
      <c r="AE118" s="454" t="s">
        <v>442</v>
      </c>
      <c r="AG118" s="454" t="s">
        <v>442</v>
      </c>
      <c r="AI118" s="454" t="s">
        <v>442</v>
      </c>
      <c r="AK118" s="454" t="s">
        <v>442</v>
      </c>
      <c r="AM118" s="454" t="s">
        <v>442</v>
      </c>
      <c r="AO118" s="454" t="s">
        <v>442</v>
      </c>
      <c r="AQ118" s="454" t="s">
        <v>442</v>
      </c>
    </row>
    <row r="119" spans="5:43">
      <c r="E119" s="454" t="s">
        <v>442</v>
      </c>
      <c r="G119" s="454" t="s">
        <v>442</v>
      </c>
      <c r="I119" s="454" t="s">
        <v>442</v>
      </c>
      <c r="K119" s="454" t="s">
        <v>442</v>
      </c>
      <c r="M119" s="454" t="s">
        <v>442</v>
      </c>
      <c r="O119" s="454" t="s">
        <v>442</v>
      </c>
      <c r="Q119" s="454" t="s">
        <v>442</v>
      </c>
      <c r="S119" s="454" t="s">
        <v>442</v>
      </c>
      <c r="U119" s="454" t="s">
        <v>442</v>
      </c>
      <c r="W119" s="454" t="s">
        <v>442</v>
      </c>
      <c r="Y119" s="454" t="s">
        <v>442</v>
      </c>
      <c r="AA119" s="454" t="s">
        <v>442</v>
      </c>
      <c r="AC119" s="454" t="s">
        <v>442</v>
      </c>
      <c r="AE119" s="454" t="s">
        <v>442</v>
      </c>
      <c r="AG119" s="454" t="s">
        <v>442</v>
      </c>
      <c r="AI119" s="454" t="s">
        <v>442</v>
      </c>
      <c r="AK119" s="454" t="s">
        <v>442</v>
      </c>
      <c r="AM119" s="454" t="s">
        <v>442</v>
      </c>
      <c r="AO119" s="454" t="s">
        <v>442</v>
      </c>
      <c r="AQ119" s="454" t="s">
        <v>442</v>
      </c>
    </row>
    <row r="120" spans="5:43">
      <c r="E120" s="454" t="s">
        <v>442</v>
      </c>
      <c r="G120" s="454" t="s">
        <v>442</v>
      </c>
      <c r="I120" s="454" t="s">
        <v>442</v>
      </c>
      <c r="K120" s="454" t="s">
        <v>442</v>
      </c>
      <c r="M120" s="454" t="s">
        <v>442</v>
      </c>
      <c r="O120" s="454" t="s">
        <v>442</v>
      </c>
      <c r="Q120" s="454" t="s">
        <v>442</v>
      </c>
      <c r="S120" s="454" t="s">
        <v>442</v>
      </c>
      <c r="U120" s="454" t="s">
        <v>442</v>
      </c>
      <c r="W120" s="454" t="s">
        <v>442</v>
      </c>
      <c r="Y120" s="454" t="s">
        <v>442</v>
      </c>
      <c r="AA120" s="454" t="s">
        <v>442</v>
      </c>
      <c r="AC120" s="454" t="s">
        <v>442</v>
      </c>
      <c r="AE120" s="454" t="s">
        <v>442</v>
      </c>
      <c r="AG120" s="454" t="s">
        <v>442</v>
      </c>
      <c r="AI120" s="454" t="s">
        <v>442</v>
      </c>
      <c r="AK120" s="454" t="s">
        <v>442</v>
      </c>
      <c r="AM120" s="454" t="s">
        <v>442</v>
      </c>
      <c r="AO120" s="454" t="s">
        <v>442</v>
      </c>
      <c r="AQ120" s="454" t="s">
        <v>442</v>
      </c>
    </row>
    <row r="121" spans="5:43">
      <c r="E121" s="454" t="s">
        <v>442</v>
      </c>
      <c r="G121" s="454" t="s">
        <v>442</v>
      </c>
      <c r="I121" s="454" t="s">
        <v>442</v>
      </c>
      <c r="K121" s="454" t="s">
        <v>442</v>
      </c>
      <c r="M121" s="454" t="s">
        <v>442</v>
      </c>
      <c r="O121" s="454" t="s">
        <v>442</v>
      </c>
      <c r="Q121" s="454" t="s">
        <v>442</v>
      </c>
      <c r="S121" s="454" t="s">
        <v>442</v>
      </c>
      <c r="U121" s="454" t="s">
        <v>442</v>
      </c>
      <c r="W121" s="454" t="s">
        <v>442</v>
      </c>
      <c r="Y121" s="454" t="s">
        <v>442</v>
      </c>
      <c r="AA121" s="454" t="s">
        <v>442</v>
      </c>
      <c r="AC121" s="454" t="s">
        <v>442</v>
      </c>
      <c r="AE121" s="454" t="s">
        <v>442</v>
      </c>
      <c r="AG121" s="454" t="s">
        <v>442</v>
      </c>
      <c r="AI121" s="454" t="s">
        <v>442</v>
      </c>
      <c r="AK121" s="454" t="s">
        <v>442</v>
      </c>
      <c r="AM121" s="454" t="s">
        <v>442</v>
      </c>
      <c r="AO121" s="454" t="s">
        <v>442</v>
      </c>
      <c r="AQ121" s="454" t="s">
        <v>442</v>
      </c>
    </row>
    <row r="122" spans="5:43">
      <c r="E122" s="454" t="s">
        <v>442</v>
      </c>
      <c r="G122" s="454" t="s">
        <v>442</v>
      </c>
      <c r="I122" s="454" t="s">
        <v>442</v>
      </c>
      <c r="K122" s="454" t="s">
        <v>442</v>
      </c>
      <c r="M122" s="454" t="s">
        <v>442</v>
      </c>
      <c r="O122" s="454" t="s">
        <v>442</v>
      </c>
      <c r="Q122" s="454" t="s">
        <v>442</v>
      </c>
      <c r="S122" s="454" t="s">
        <v>442</v>
      </c>
      <c r="U122" s="454" t="s">
        <v>442</v>
      </c>
      <c r="W122" s="454" t="s">
        <v>442</v>
      </c>
      <c r="Y122" s="454" t="s">
        <v>442</v>
      </c>
      <c r="AA122" s="454" t="s">
        <v>442</v>
      </c>
      <c r="AC122" s="454" t="s">
        <v>442</v>
      </c>
      <c r="AE122" s="454" t="s">
        <v>442</v>
      </c>
      <c r="AG122" s="454" t="s">
        <v>442</v>
      </c>
      <c r="AI122" s="454" t="s">
        <v>442</v>
      </c>
      <c r="AK122" s="454" t="s">
        <v>442</v>
      </c>
      <c r="AM122" s="454" t="s">
        <v>442</v>
      </c>
      <c r="AO122" s="454" t="s">
        <v>442</v>
      </c>
      <c r="AQ122" s="454" t="s">
        <v>442</v>
      </c>
    </row>
    <row r="123" spans="5:43">
      <c r="E123" s="454" t="s">
        <v>442</v>
      </c>
      <c r="G123" s="454" t="s">
        <v>442</v>
      </c>
      <c r="I123" s="454" t="s">
        <v>442</v>
      </c>
      <c r="K123" s="454" t="s">
        <v>442</v>
      </c>
      <c r="M123" s="454" t="s">
        <v>442</v>
      </c>
      <c r="O123" s="454" t="s">
        <v>442</v>
      </c>
      <c r="Q123" s="454" t="s">
        <v>442</v>
      </c>
      <c r="S123" s="454" t="s">
        <v>442</v>
      </c>
      <c r="U123" s="454" t="s">
        <v>442</v>
      </c>
      <c r="W123" s="454" t="s">
        <v>442</v>
      </c>
      <c r="Y123" s="454" t="s">
        <v>442</v>
      </c>
      <c r="AA123" s="454" t="s">
        <v>442</v>
      </c>
      <c r="AC123" s="454" t="s">
        <v>442</v>
      </c>
      <c r="AE123" s="454" t="s">
        <v>442</v>
      </c>
      <c r="AG123" s="454" t="s">
        <v>442</v>
      </c>
      <c r="AI123" s="454" t="s">
        <v>442</v>
      </c>
      <c r="AK123" s="454" t="s">
        <v>442</v>
      </c>
      <c r="AM123" s="454" t="s">
        <v>442</v>
      </c>
      <c r="AO123" s="454" t="s">
        <v>442</v>
      </c>
      <c r="AQ123" s="454" t="s">
        <v>442</v>
      </c>
    </row>
    <row r="124" spans="5:43">
      <c r="E124" s="454" t="s">
        <v>442</v>
      </c>
      <c r="G124" s="454" t="s">
        <v>442</v>
      </c>
      <c r="I124" s="454" t="s">
        <v>442</v>
      </c>
      <c r="K124" s="454" t="s">
        <v>442</v>
      </c>
      <c r="M124" s="454" t="s">
        <v>442</v>
      </c>
      <c r="O124" s="454" t="s">
        <v>442</v>
      </c>
      <c r="Q124" s="454" t="s">
        <v>442</v>
      </c>
      <c r="S124" s="454" t="s">
        <v>442</v>
      </c>
      <c r="U124" s="454" t="s">
        <v>442</v>
      </c>
      <c r="W124" s="454" t="s">
        <v>442</v>
      </c>
      <c r="Y124" s="454" t="s">
        <v>442</v>
      </c>
      <c r="AA124" s="454" t="s">
        <v>442</v>
      </c>
      <c r="AC124" s="454" t="s">
        <v>442</v>
      </c>
      <c r="AE124" s="454" t="s">
        <v>442</v>
      </c>
      <c r="AG124" s="454" t="s">
        <v>442</v>
      </c>
      <c r="AI124" s="454" t="s">
        <v>442</v>
      </c>
      <c r="AK124" s="454" t="s">
        <v>442</v>
      </c>
      <c r="AM124" s="454" t="s">
        <v>442</v>
      </c>
      <c r="AO124" s="454" t="s">
        <v>442</v>
      </c>
      <c r="AQ124" s="454" t="s">
        <v>442</v>
      </c>
    </row>
    <row r="125" spans="5:43">
      <c r="E125" s="454" t="s">
        <v>442</v>
      </c>
      <c r="G125" s="454" t="s">
        <v>442</v>
      </c>
      <c r="I125" s="454" t="s">
        <v>442</v>
      </c>
      <c r="K125" s="454" t="s">
        <v>442</v>
      </c>
      <c r="M125" s="454" t="s">
        <v>442</v>
      </c>
      <c r="O125" s="454" t="s">
        <v>442</v>
      </c>
      <c r="Q125" s="454" t="s">
        <v>442</v>
      </c>
      <c r="S125" s="454" t="s">
        <v>442</v>
      </c>
      <c r="U125" s="454" t="s">
        <v>442</v>
      </c>
      <c r="W125" s="454" t="s">
        <v>442</v>
      </c>
      <c r="Y125" s="454" t="s">
        <v>442</v>
      </c>
      <c r="AA125" s="454" t="s">
        <v>442</v>
      </c>
      <c r="AC125" s="454" t="s">
        <v>442</v>
      </c>
      <c r="AE125" s="454" t="s">
        <v>442</v>
      </c>
      <c r="AG125" s="454" t="s">
        <v>442</v>
      </c>
      <c r="AI125" s="454" t="s">
        <v>442</v>
      </c>
      <c r="AK125" s="454" t="s">
        <v>442</v>
      </c>
      <c r="AM125" s="454" t="s">
        <v>442</v>
      </c>
      <c r="AO125" s="454" t="s">
        <v>442</v>
      </c>
      <c r="AQ125" s="454" t="s">
        <v>442</v>
      </c>
    </row>
    <row r="126" spans="5:43">
      <c r="E126" s="454" t="s">
        <v>442</v>
      </c>
      <c r="G126" s="454" t="s">
        <v>442</v>
      </c>
      <c r="I126" s="454" t="s">
        <v>442</v>
      </c>
      <c r="K126" s="454" t="s">
        <v>442</v>
      </c>
      <c r="M126" s="454" t="s">
        <v>442</v>
      </c>
      <c r="O126" s="454" t="s">
        <v>442</v>
      </c>
      <c r="Q126" s="454" t="s">
        <v>442</v>
      </c>
      <c r="S126" s="454" t="s">
        <v>442</v>
      </c>
      <c r="U126" s="454" t="s">
        <v>442</v>
      </c>
      <c r="W126" s="454" t="s">
        <v>442</v>
      </c>
      <c r="Y126" s="454" t="s">
        <v>442</v>
      </c>
      <c r="AA126" s="454" t="s">
        <v>442</v>
      </c>
      <c r="AC126" s="454" t="s">
        <v>442</v>
      </c>
      <c r="AE126" s="454" t="s">
        <v>442</v>
      </c>
      <c r="AG126" s="454" t="s">
        <v>442</v>
      </c>
      <c r="AI126" s="454" t="s">
        <v>442</v>
      </c>
      <c r="AK126" s="454" t="s">
        <v>442</v>
      </c>
      <c r="AM126" s="454" t="s">
        <v>442</v>
      </c>
      <c r="AO126" s="454" t="s">
        <v>442</v>
      </c>
      <c r="AQ126" s="454" t="s">
        <v>442</v>
      </c>
    </row>
    <row r="127" spans="5:43">
      <c r="E127" s="454" t="s">
        <v>442</v>
      </c>
      <c r="G127" s="454" t="s">
        <v>442</v>
      </c>
      <c r="I127" s="454" t="s">
        <v>442</v>
      </c>
      <c r="K127" s="454" t="s">
        <v>442</v>
      </c>
      <c r="M127" s="454" t="s">
        <v>442</v>
      </c>
      <c r="O127" s="454" t="s">
        <v>442</v>
      </c>
      <c r="Q127" s="454" t="s">
        <v>442</v>
      </c>
      <c r="S127" s="454" t="s">
        <v>442</v>
      </c>
      <c r="U127" s="454" t="s">
        <v>442</v>
      </c>
      <c r="W127" s="454" t="s">
        <v>442</v>
      </c>
      <c r="Y127" s="454" t="s">
        <v>442</v>
      </c>
      <c r="AA127" s="454" t="s">
        <v>442</v>
      </c>
      <c r="AC127" s="454" t="s">
        <v>442</v>
      </c>
      <c r="AE127" s="454" t="s">
        <v>442</v>
      </c>
      <c r="AG127" s="454" t="s">
        <v>442</v>
      </c>
      <c r="AI127" s="454" t="s">
        <v>442</v>
      </c>
      <c r="AK127" s="454" t="s">
        <v>442</v>
      </c>
      <c r="AM127" s="454" t="s">
        <v>442</v>
      </c>
      <c r="AO127" s="454" t="s">
        <v>442</v>
      </c>
      <c r="AQ127" s="454" t="s">
        <v>442</v>
      </c>
    </row>
    <row r="128" spans="5:43">
      <c r="E128" s="454" t="s">
        <v>442</v>
      </c>
      <c r="G128" s="454" t="s">
        <v>442</v>
      </c>
      <c r="I128" s="454" t="s">
        <v>442</v>
      </c>
      <c r="K128" s="454" t="s">
        <v>442</v>
      </c>
      <c r="M128" s="454" t="s">
        <v>442</v>
      </c>
      <c r="O128" s="454" t="s">
        <v>442</v>
      </c>
      <c r="Q128" s="454" t="s">
        <v>442</v>
      </c>
      <c r="S128" s="454" t="s">
        <v>442</v>
      </c>
      <c r="U128" s="454" t="s">
        <v>442</v>
      </c>
      <c r="W128" s="454" t="s">
        <v>442</v>
      </c>
      <c r="Y128" s="454" t="s">
        <v>442</v>
      </c>
      <c r="AA128" s="454" t="s">
        <v>442</v>
      </c>
      <c r="AC128" s="454" t="s">
        <v>442</v>
      </c>
      <c r="AE128" s="454" t="s">
        <v>442</v>
      </c>
      <c r="AG128" s="454" t="s">
        <v>442</v>
      </c>
      <c r="AI128" s="454" t="s">
        <v>442</v>
      </c>
      <c r="AK128" s="454" t="s">
        <v>442</v>
      </c>
      <c r="AM128" s="454" t="s">
        <v>442</v>
      </c>
      <c r="AO128" s="454" t="s">
        <v>442</v>
      </c>
      <c r="AQ128" s="454" t="s">
        <v>442</v>
      </c>
    </row>
    <row r="129" spans="5:43">
      <c r="E129" s="454" t="s">
        <v>442</v>
      </c>
      <c r="G129" s="454" t="s">
        <v>442</v>
      </c>
      <c r="I129" s="454" t="s">
        <v>442</v>
      </c>
      <c r="K129" s="454" t="s">
        <v>442</v>
      </c>
      <c r="M129" s="454" t="s">
        <v>442</v>
      </c>
      <c r="O129" s="454" t="s">
        <v>442</v>
      </c>
      <c r="Q129" s="454" t="s">
        <v>442</v>
      </c>
      <c r="S129" s="454" t="s">
        <v>442</v>
      </c>
      <c r="U129" s="454" t="s">
        <v>442</v>
      </c>
      <c r="W129" s="454" t="s">
        <v>442</v>
      </c>
      <c r="Y129" s="454" t="s">
        <v>442</v>
      </c>
      <c r="AA129" s="454" t="s">
        <v>442</v>
      </c>
      <c r="AC129" s="454" t="s">
        <v>442</v>
      </c>
      <c r="AE129" s="454" t="s">
        <v>442</v>
      </c>
      <c r="AG129" s="454" t="s">
        <v>442</v>
      </c>
      <c r="AI129" s="454" t="s">
        <v>442</v>
      </c>
      <c r="AK129" s="454" t="s">
        <v>442</v>
      </c>
      <c r="AM129" s="454" t="s">
        <v>442</v>
      </c>
      <c r="AO129" s="454" t="s">
        <v>442</v>
      </c>
      <c r="AQ129" s="454" t="s">
        <v>442</v>
      </c>
    </row>
    <row r="130" spans="5:43">
      <c r="E130" s="454" t="s">
        <v>442</v>
      </c>
      <c r="G130" s="454" t="s">
        <v>442</v>
      </c>
      <c r="I130" s="454" t="s">
        <v>442</v>
      </c>
      <c r="K130" s="454" t="s">
        <v>442</v>
      </c>
      <c r="M130" s="454" t="s">
        <v>442</v>
      </c>
      <c r="O130" s="454" t="s">
        <v>442</v>
      </c>
      <c r="Q130" s="454" t="s">
        <v>442</v>
      </c>
      <c r="S130" s="454" t="s">
        <v>442</v>
      </c>
      <c r="U130" s="454" t="s">
        <v>442</v>
      </c>
      <c r="W130" s="454" t="s">
        <v>442</v>
      </c>
      <c r="Y130" s="454" t="s">
        <v>442</v>
      </c>
      <c r="AA130" s="454" t="s">
        <v>442</v>
      </c>
      <c r="AC130" s="454" t="s">
        <v>442</v>
      </c>
      <c r="AE130" s="454" t="s">
        <v>442</v>
      </c>
      <c r="AG130" s="454" t="s">
        <v>442</v>
      </c>
      <c r="AI130" s="454" t="s">
        <v>442</v>
      </c>
      <c r="AK130" s="454" t="s">
        <v>442</v>
      </c>
      <c r="AM130" s="454" t="s">
        <v>442</v>
      </c>
      <c r="AO130" s="454" t="s">
        <v>442</v>
      </c>
      <c r="AQ130" s="454" t="s">
        <v>442</v>
      </c>
    </row>
    <row r="131" spans="5:43">
      <c r="E131" s="454" t="s">
        <v>442</v>
      </c>
      <c r="G131" s="454" t="s">
        <v>442</v>
      </c>
      <c r="I131" s="454" t="s">
        <v>442</v>
      </c>
      <c r="K131" s="454" t="s">
        <v>442</v>
      </c>
      <c r="M131" s="454" t="s">
        <v>442</v>
      </c>
      <c r="O131" s="454" t="s">
        <v>442</v>
      </c>
      <c r="Q131" s="454" t="s">
        <v>442</v>
      </c>
      <c r="S131" s="454" t="s">
        <v>442</v>
      </c>
      <c r="U131" s="454" t="s">
        <v>442</v>
      </c>
      <c r="W131" s="454" t="s">
        <v>442</v>
      </c>
      <c r="Y131" s="454" t="s">
        <v>442</v>
      </c>
      <c r="AA131" s="454" t="s">
        <v>442</v>
      </c>
      <c r="AC131" s="454" t="s">
        <v>442</v>
      </c>
      <c r="AE131" s="454" t="s">
        <v>442</v>
      </c>
      <c r="AG131" s="454" t="s">
        <v>442</v>
      </c>
      <c r="AI131" s="454" t="s">
        <v>442</v>
      </c>
      <c r="AK131" s="454" t="s">
        <v>442</v>
      </c>
      <c r="AM131" s="454" t="s">
        <v>442</v>
      </c>
      <c r="AO131" s="454" t="s">
        <v>442</v>
      </c>
      <c r="AQ131" s="454" t="s">
        <v>442</v>
      </c>
    </row>
    <row r="132" spans="5:43">
      <c r="E132" s="454" t="s">
        <v>442</v>
      </c>
      <c r="G132" s="454" t="s">
        <v>442</v>
      </c>
      <c r="I132" s="454" t="s">
        <v>442</v>
      </c>
      <c r="K132" s="454" t="s">
        <v>442</v>
      </c>
      <c r="M132" s="454" t="s">
        <v>442</v>
      </c>
      <c r="O132" s="454" t="s">
        <v>442</v>
      </c>
      <c r="Q132" s="454" t="s">
        <v>442</v>
      </c>
      <c r="S132" s="454" t="s">
        <v>442</v>
      </c>
      <c r="U132" s="454" t="s">
        <v>442</v>
      </c>
      <c r="W132" s="454" t="s">
        <v>442</v>
      </c>
      <c r="Y132" s="454" t="s">
        <v>442</v>
      </c>
      <c r="AA132" s="454" t="s">
        <v>442</v>
      </c>
      <c r="AC132" s="454" t="s">
        <v>442</v>
      </c>
      <c r="AE132" s="454" t="s">
        <v>442</v>
      </c>
      <c r="AG132" s="454" t="s">
        <v>442</v>
      </c>
      <c r="AI132" s="454" t="s">
        <v>442</v>
      </c>
      <c r="AK132" s="454" t="s">
        <v>442</v>
      </c>
      <c r="AM132" s="454" t="s">
        <v>442</v>
      </c>
      <c r="AO132" s="454" t="s">
        <v>442</v>
      </c>
      <c r="AQ132" s="454" t="s">
        <v>442</v>
      </c>
    </row>
    <row r="133" spans="5:43">
      <c r="E133" s="454" t="s">
        <v>442</v>
      </c>
      <c r="G133" s="454" t="s">
        <v>442</v>
      </c>
      <c r="I133" s="454" t="s">
        <v>442</v>
      </c>
      <c r="K133" s="454" t="s">
        <v>442</v>
      </c>
      <c r="M133" s="454" t="s">
        <v>442</v>
      </c>
      <c r="O133" s="454" t="s">
        <v>442</v>
      </c>
      <c r="Q133" s="454" t="s">
        <v>442</v>
      </c>
      <c r="S133" s="454" t="s">
        <v>442</v>
      </c>
      <c r="U133" s="454" t="s">
        <v>442</v>
      </c>
      <c r="W133" s="454" t="s">
        <v>442</v>
      </c>
      <c r="Y133" s="454" t="s">
        <v>442</v>
      </c>
      <c r="AA133" s="454" t="s">
        <v>442</v>
      </c>
      <c r="AC133" s="454" t="s">
        <v>442</v>
      </c>
      <c r="AE133" s="454" t="s">
        <v>442</v>
      </c>
      <c r="AG133" s="454" t="s">
        <v>442</v>
      </c>
      <c r="AI133" s="454" t="s">
        <v>442</v>
      </c>
      <c r="AK133" s="454" t="s">
        <v>442</v>
      </c>
      <c r="AM133" s="454" t="s">
        <v>442</v>
      </c>
      <c r="AO133" s="454" t="s">
        <v>442</v>
      </c>
      <c r="AQ133" s="454" t="s">
        <v>442</v>
      </c>
    </row>
    <row r="134" spans="5:43">
      <c r="E134" s="454" t="s">
        <v>442</v>
      </c>
      <c r="G134" s="454" t="s">
        <v>442</v>
      </c>
      <c r="I134" s="454" t="s">
        <v>442</v>
      </c>
      <c r="K134" s="454" t="s">
        <v>442</v>
      </c>
      <c r="M134" s="454" t="s">
        <v>442</v>
      </c>
      <c r="O134" s="454" t="s">
        <v>442</v>
      </c>
      <c r="Q134" s="454" t="s">
        <v>442</v>
      </c>
      <c r="S134" s="454" t="s">
        <v>442</v>
      </c>
      <c r="U134" s="454" t="s">
        <v>442</v>
      </c>
      <c r="W134" s="454" t="s">
        <v>442</v>
      </c>
      <c r="Y134" s="454" t="s">
        <v>442</v>
      </c>
      <c r="AA134" s="454" t="s">
        <v>442</v>
      </c>
      <c r="AC134" s="454" t="s">
        <v>442</v>
      </c>
      <c r="AE134" s="454" t="s">
        <v>442</v>
      </c>
      <c r="AG134" s="454" t="s">
        <v>442</v>
      </c>
      <c r="AI134" s="454" t="s">
        <v>442</v>
      </c>
      <c r="AK134" s="454" t="s">
        <v>442</v>
      </c>
      <c r="AM134" s="454" t="s">
        <v>442</v>
      </c>
      <c r="AO134" s="454" t="s">
        <v>442</v>
      </c>
      <c r="AQ134" s="454" t="s">
        <v>442</v>
      </c>
    </row>
    <row r="135" spans="5:43">
      <c r="E135" s="454" t="s">
        <v>442</v>
      </c>
      <c r="G135" s="454" t="s">
        <v>442</v>
      </c>
      <c r="I135" s="454" t="s">
        <v>442</v>
      </c>
      <c r="K135" s="454" t="s">
        <v>442</v>
      </c>
      <c r="M135" s="454" t="s">
        <v>442</v>
      </c>
      <c r="O135" s="454" t="s">
        <v>442</v>
      </c>
      <c r="Q135" s="454" t="s">
        <v>442</v>
      </c>
      <c r="S135" s="454" t="s">
        <v>442</v>
      </c>
      <c r="U135" s="454" t="s">
        <v>442</v>
      </c>
      <c r="W135" s="454" t="s">
        <v>442</v>
      </c>
      <c r="Y135" s="454" t="s">
        <v>442</v>
      </c>
      <c r="AA135" s="454" t="s">
        <v>442</v>
      </c>
      <c r="AC135" s="454" t="s">
        <v>442</v>
      </c>
      <c r="AE135" s="454" t="s">
        <v>442</v>
      </c>
      <c r="AG135" s="454" t="s">
        <v>442</v>
      </c>
      <c r="AI135" s="454" t="s">
        <v>442</v>
      </c>
      <c r="AK135" s="454" t="s">
        <v>442</v>
      </c>
      <c r="AM135" s="454" t="s">
        <v>442</v>
      </c>
      <c r="AO135" s="454" t="s">
        <v>442</v>
      </c>
      <c r="AQ135" s="454" t="s">
        <v>442</v>
      </c>
    </row>
    <row r="136" spans="5:43">
      <c r="E136" s="454" t="s">
        <v>442</v>
      </c>
      <c r="G136" s="454" t="s">
        <v>442</v>
      </c>
      <c r="I136" s="454" t="s">
        <v>442</v>
      </c>
      <c r="K136" s="454" t="s">
        <v>442</v>
      </c>
      <c r="M136" s="454" t="s">
        <v>442</v>
      </c>
      <c r="O136" s="454" t="s">
        <v>442</v>
      </c>
      <c r="Q136" s="454" t="s">
        <v>442</v>
      </c>
      <c r="S136" s="454" t="s">
        <v>442</v>
      </c>
      <c r="U136" s="454" t="s">
        <v>442</v>
      </c>
      <c r="W136" s="454" t="s">
        <v>442</v>
      </c>
      <c r="Y136" s="454" t="s">
        <v>442</v>
      </c>
      <c r="AA136" s="454" t="s">
        <v>442</v>
      </c>
      <c r="AC136" s="454" t="s">
        <v>442</v>
      </c>
      <c r="AE136" s="454" t="s">
        <v>442</v>
      </c>
      <c r="AG136" s="454" t="s">
        <v>442</v>
      </c>
      <c r="AI136" s="454" t="s">
        <v>442</v>
      </c>
      <c r="AK136" s="454" t="s">
        <v>442</v>
      </c>
      <c r="AM136" s="454" t="s">
        <v>442</v>
      </c>
      <c r="AO136" s="454" t="s">
        <v>442</v>
      </c>
      <c r="AQ136" s="454" t="s">
        <v>442</v>
      </c>
    </row>
    <row r="137" spans="5:43">
      <c r="E137" s="454" t="s">
        <v>442</v>
      </c>
      <c r="G137" s="454" t="s">
        <v>442</v>
      </c>
      <c r="I137" s="454" t="s">
        <v>442</v>
      </c>
      <c r="K137" s="454" t="s">
        <v>442</v>
      </c>
      <c r="M137" s="454" t="s">
        <v>442</v>
      </c>
      <c r="O137" s="454" t="s">
        <v>442</v>
      </c>
      <c r="Q137" s="454" t="s">
        <v>442</v>
      </c>
      <c r="S137" s="454" t="s">
        <v>442</v>
      </c>
      <c r="U137" s="454" t="s">
        <v>442</v>
      </c>
      <c r="W137" s="454" t="s">
        <v>442</v>
      </c>
      <c r="Y137" s="454" t="s">
        <v>442</v>
      </c>
      <c r="AA137" s="454" t="s">
        <v>442</v>
      </c>
      <c r="AC137" s="454" t="s">
        <v>442</v>
      </c>
      <c r="AE137" s="454" t="s">
        <v>442</v>
      </c>
      <c r="AG137" s="454" t="s">
        <v>442</v>
      </c>
      <c r="AI137" s="454" t="s">
        <v>442</v>
      </c>
      <c r="AK137" s="454" t="s">
        <v>442</v>
      </c>
      <c r="AM137" s="454" t="s">
        <v>442</v>
      </c>
      <c r="AO137" s="454" t="s">
        <v>442</v>
      </c>
      <c r="AQ137" s="454" t="s">
        <v>442</v>
      </c>
    </row>
    <row r="138" spans="5:43">
      <c r="E138" s="454" t="s">
        <v>442</v>
      </c>
      <c r="G138" s="454" t="s">
        <v>442</v>
      </c>
      <c r="I138" s="454" t="s">
        <v>442</v>
      </c>
      <c r="K138" s="454" t="s">
        <v>442</v>
      </c>
      <c r="M138" s="454" t="s">
        <v>442</v>
      </c>
      <c r="O138" s="454" t="s">
        <v>442</v>
      </c>
      <c r="Q138" s="454" t="s">
        <v>442</v>
      </c>
      <c r="S138" s="454" t="s">
        <v>442</v>
      </c>
      <c r="U138" s="454" t="s">
        <v>442</v>
      </c>
      <c r="W138" s="454" t="s">
        <v>442</v>
      </c>
      <c r="Y138" s="454" t="s">
        <v>442</v>
      </c>
      <c r="AA138" s="454" t="s">
        <v>442</v>
      </c>
      <c r="AC138" s="454" t="s">
        <v>442</v>
      </c>
      <c r="AE138" s="454" t="s">
        <v>442</v>
      </c>
      <c r="AG138" s="454" t="s">
        <v>442</v>
      </c>
      <c r="AI138" s="454" t="s">
        <v>442</v>
      </c>
      <c r="AK138" s="454" t="s">
        <v>442</v>
      </c>
      <c r="AM138" s="454" t="s">
        <v>442</v>
      </c>
      <c r="AO138" s="454" t="s">
        <v>442</v>
      </c>
      <c r="AQ138" s="454" t="s">
        <v>442</v>
      </c>
    </row>
    <row r="139" spans="5:43">
      <c r="E139" s="454" t="s">
        <v>442</v>
      </c>
      <c r="G139" s="454" t="s">
        <v>442</v>
      </c>
      <c r="I139" s="454" t="s">
        <v>442</v>
      </c>
      <c r="K139" s="454" t="s">
        <v>442</v>
      </c>
      <c r="M139" s="454" t="s">
        <v>442</v>
      </c>
      <c r="O139" s="454" t="s">
        <v>442</v>
      </c>
      <c r="Q139" s="454" t="s">
        <v>442</v>
      </c>
      <c r="S139" s="454" t="s">
        <v>442</v>
      </c>
      <c r="U139" s="454" t="s">
        <v>442</v>
      </c>
      <c r="W139" s="454" t="s">
        <v>442</v>
      </c>
      <c r="Y139" s="454" t="s">
        <v>442</v>
      </c>
      <c r="AA139" s="454" t="s">
        <v>442</v>
      </c>
      <c r="AC139" s="454" t="s">
        <v>442</v>
      </c>
      <c r="AE139" s="454" t="s">
        <v>442</v>
      </c>
      <c r="AG139" s="454" t="s">
        <v>442</v>
      </c>
      <c r="AI139" s="454" t="s">
        <v>442</v>
      </c>
      <c r="AK139" s="454" t="s">
        <v>442</v>
      </c>
      <c r="AM139" s="454" t="s">
        <v>442</v>
      </c>
      <c r="AO139" s="454" t="s">
        <v>442</v>
      </c>
      <c r="AQ139" s="454" t="s">
        <v>442</v>
      </c>
    </row>
    <row r="140" spans="5:43">
      <c r="E140" s="454" t="s">
        <v>442</v>
      </c>
      <c r="G140" s="454" t="s">
        <v>442</v>
      </c>
      <c r="I140" s="454" t="s">
        <v>442</v>
      </c>
      <c r="K140" s="454" t="s">
        <v>442</v>
      </c>
      <c r="M140" s="454" t="s">
        <v>442</v>
      </c>
      <c r="O140" s="454" t="s">
        <v>442</v>
      </c>
      <c r="Q140" s="454" t="s">
        <v>442</v>
      </c>
      <c r="S140" s="454" t="s">
        <v>442</v>
      </c>
      <c r="U140" s="454" t="s">
        <v>442</v>
      </c>
      <c r="W140" s="454" t="s">
        <v>442</v>
      </c>
      <c r="Y140" s="454" t="s">
        <v>442</v>
      </c>
      <c r="AA140" s="454" t="s">
        <v>442</v>
      </c>
      <c r="AC140" s="454" t="s">
        <v>442</v>
      </c>
      <c r="AE140" s="454" t="s">
        <v>442</v>
      </c>
      <c r="AG140" s="454" t="s">
        <v>442</v>
      </c>
      <c r="AI140" s="454" t="s">
        <v>442</v>
      </c>
      <c r="AK140" s="454" t="s">
        <v>442</v>
      </c>
      <c r="AM140" s="454" t="s">
        <v>442</v>
      </c>
      <c r="AO140" s="454" t="s">
        <v>442</v>
      </c>
      <c r="AQ140" s="454" t="s">
        <v>442</v>
      </c>
    </row>
    <row r="141" spans="5:43">
      <c r="E141" s="454" t="s">
        <v>442</v>
      </c>
      <c r="G141" s="454" t="s">
        <v>442</v>
      </c>
      <c r="I141" s="454" t="s">
        <v>442</v>
      </c>
      <c r="K141" s="454" t="s">
        <v>442</v>
      </c>
      <c r="M141" s="454" t="s">
        <v>442</v>
      </c>
      <c r="O141" s="454" t="s">
        <v>442</v>
      </c>
      <c r="Q141" s="454" t="s">
        <v>442</v>
      </c>
      <c r="S141" s="454" t="s">
        <v>442</v>
      </c>
      <c r="U141" s="454" t="s">
        <v>442</v>
      </c>
      <c r="W141" s="454" t="s">
        <v>442</v>
      </c>
      <c r="Y141" s="454" t="s">
        <v>442</v>
      </c>
      <c r="AA141" s="454" t="s">
        <v>442</v>
      </c>
      <c r="AC141" s="454" t="s">
        <v>442</v>
      </c>
      <c r="AE141" s="454" t="s">
        <v>442</v>
      </c>
      <c r="AG141" s="454" t="s">
        <v>442</v>
      </c>
      <c r="AI141" s="454" t="s">
        <v>442</v>
      </c>
      <c r="AK141" s="454" t="s">
        <v>442</v>
      </c>
      <c r="AM141" s="454" t="s">
        <v>442</v>
      </c>
      <c r="AO141" s="454" t="s">
        <v>442</v>
      </c>
      <c r="AQ141" s="454" t="s">
        <v>442</v>
      </c>
    </row>
    <row r="142" spans="5:43">
      <c r="E142" s="454" t="s">
        <v>442</v>
      </c>
      <c r="G142" s="454" t="s">
        <v>442</v>
      </c>
      <c r="I142" s="454" t="s">
        <v>442</v>
      </c>
      <c r="K142" s="454" t="s">
        <v>442</v>
      </c>
      <c r="M142" s="454" t="s">
        <v>442</v>
      </c>
      <c r="O142" s="454" t="s">
        <v>442</v>
      </c>
      <c r="Q142" s="454" t="s">
        <v>442</v>
      </c>
      <c r="S142" s="454" t="s">
        <v>442</v>
      </c>
      <c r="U142" s="454" t="s">
        <v>442</v>
      </c>
      <c r="W142" s="454" t="s">
        <v>442</v>
      </c>
      <c r="Y142" s="454" t="s">
        <v>442</v>
      </c>
      <c r="AA142" s="454" t="s">
        <v>442</v>
      </c>
      <c r="AC142" s="454" t="s">
        <v>442</v>
      </c>
      <c r="AE142" s="454" t="s">
        <v>442</v>
      </c>
      <c r="AG142" s="454" t="s">
        <v>442</v>
      </c>
      <c r="AI142" s="454" t="s">
        <v>442</v>
      </c>
      <c r="AK142" s="454" t="s">
        <v>442</v>
      </c>
      <c r="AM142" s="454" t="s">
        <v>442</v>
      </c>
      <c r="AO142" s="454" t="s">
        <v>442</v>
      </c>
      <c r="AQ142" s="454" t="s">
        <v>442</v>
      </c>
    </row>
    <row r="143" spans="5:43">
      <c r="E143" s="454" t="s">
        <v>442</v>
      </c>
      <c r="G143" s="454" t="s">
        <v>442</v>
      </c>
      <c r="I143" s="454" t="s">
        <v>442</v>
      </c>
      <c r="K143" s="454" t="s">
        <v>442</v>
      </c>
      <c r="M143" s="454" t="s">
        <v>442</v>
      </c>
      <c r="O143" s="454" t="s">
        <v>442</v>
      </c>
      <c r="Q143" s="454" t="s">
        <v>442</v>
      </c>
      <c r="S143" s="454" t="s">
        <v>442</v>
      </c>
      <c r="U143" s="454" t="s">
        <v>442</v>
      </c>
      <c r="W143" s="454" t="s">
        <v>442</v>
      </c>
      <c r="Y143" s="454" t="s">
        <v>442</v>
      </c>
      <c r="AA143" s="454" t="s">
        <v>442</v>
      </c>
      <c r="AC143" s="454" t="s">
        <v>442</v>
      </c>
      <c r="AE143" s="454" t="s">
        <v>442</v>
      </c>
      <c r="AG143" s="454" t="s">
        <v>442</v>
      </c>
      <c r="AI143" s="454" t="s">
        <v>442</v>
      </c>
      <c r="AK143" s="454" t="s">
        <v>442</v>
      </c>
      <c r="AM143" s="454" t="s">
        <v>442</v>
      </c>
      <c r="AO143" s="454" t="s">
        <v>442</v>
      </c>
      <c r="AQ143" s="454" t="s">
        <v>442</v>
      </c>
    </row>
    <row r="144" spans="5:43">
      <c r="E144" s="454" t="s">
        <v>442</v>
      </c>
      <c r="G144" s="454" t="s">
        <v>442</v>
      </c>
      <c r="I144" s="454" t="s">
        <v>442</v>
      </c>
      <c r="K144" s="454" t="s">
        <v>442</v>
      </c>
      <c r="M144" s="454" t="s">
        <v>442</v>
      </c>
      <c r="O144" s="454" t="s">
        <v>442</v>
      </c>
      <c r="Q144" s="454" t="s">
        <v>442</v>
      </c>
      <c r="S144" s="454" t="s">
        <v>442</v>
      </c>
      <c r="U144" s="454" t="s">
        <v>442</v>
      </c>
      <c r="W144" s="454" t="s">
        <v>442</v>
      </c>
      <c r="Y144" s="454" t="s">
        <v>442</v>
      </c>
      <c r="AA144" s="454" t="s">
        <v>442</v>
      </c>
      <c r="AC144" s="454" t="s">
        <v>442</v>
      </c>
      <c r="AE144" s="454" t="s">
        <v>442</v>
      </c>
      <c r="AG144" s="454" t="s">
        <v>442</v>
      </c>
      <c r="AI144" s="454" t="s">
        <v>442</v>
      </c>
      <c r="AK144" s="454" t="s">
        <v>442</v>
      </c>
      <c r="AM144" s="454" t="s">
        <v>442</v>
      </c>
      <c r="AO144" s="454" t="s">
        <v>442</v>
      </c>
      <c r="AQ144" s="454" t="s">
        <v>442</v>
      </c>
    </row>
    <row r="145" spans="5:43">
      <c r="E145" s="454" t="s">
        <v>442</v>
      </c>
      <c r="G145" s="454" t="s">
        <v>442</v>
      </c>
      <c r="I145" s="454" t="s">
        <v>442</v>
      </c>
      <c r="K145" s="454" t="s">
        <v>442</v>
      </c>
      <c r="M145" s="454" t="s">
        <v>442</v>
      </c>
      <c r="O145" s="454" t="s">
        <v>442</v>
      </c>
      <c r="Q145" s="454" t="s">
        <v>442</v>
      </c>
      <c r="S145" s="454" t="s">
        <v>442</v>
      </c>
      <c r="U145" s="454" t="s">
        <v>442</v>
      </c>
      <c r="W145" s="454" t="s">
        <v>442</v>
      </c>
      <c r="Y145" s="454" t="s">
        <v>442</v>
      </c>
      <c r="AA145" s="454" t="s">
        <v>442</v>
      </c>
      <c r="AC145" s="454" t="s">
        <v>442</v>
      </c>
      <c r="AE145" s="454" t="s">
        <v>442</v>
      </c>
      <c r="AG145" s="454" t="s">
        <v>442</v>
      </c>
      <c r="AI145" s="454" t="s">
        <v>442</v>
      </c>
      <c r="AK145" s="454" t="s">
        <v>442</v>
      </c>
      <c r="AM145" s="454" t="s">
        <v>442</v>
      </c>
      <c r="AO145" s="454" t="s">
        <v>442</v>
      </c>
      <c r="AQ145" s="454" t="s">
        <v>442</v>
      </c>
    </row>
    <row r="146" spans="5:43">
      <c r="E146" s="454" t="s">
        <v>442</v>
      </c>
      <c r="G146" s="454" t="s">
        <v>442</v>
      </c>
      <c r="I146" s="454" t="s">
        <v>442</v>
      </c>
      <c r="K146" s="454" t="s">
        <v>442</v>
      </c>
      <c r="M146" s="454" t="s">
        <v>442</v>
      </c>
      <c r="O146" s="454" t="s">
        <v>442</v>
      </c>
      <c r="Q146" s="454" t="s">
        <v>442</v>
      </c>
      <c r="S146" s="454" t="s">
        <v>442</v>
      </c>
      <c r="U146" s="454" t="s">
        <v>442</v>
      </c>
      <c r="W146" s="454" t="s">
        <v>442</v>
      </c>
      <c r="Y146" s="454" t="s">
        <v>442</v>
      </c>
      <c r="AA146" s="454" t="s">
        <v>442</v>
      </c>
      <c r="AC146" s="454" t="s">
        <v>442</v>
      </c>
      <c r="AE146" s="454" t="s">
        <v>442</v>
      </c>
      <c r="AG146" s="454" t="s">
        <v>442</v>
      </c>
      <c r="AI146" s="454" t="s">
        <v>442</v>
      </c>
      <c r="AK146" s="454" t="s">
        <v>442</v>
      </c>
      <c r="AM146" s="454" t="s">
        <v>442</v>
      </c>
      <c r="AO146" s="454" t="s">
        <v>442</v>
      </c>
      <c r="AQ146" s="454" t="s">
        <v>442</v>
      </c>
    </row>
    <row r="147" spans="5:43">
      <c r="E147" s="454" t="s">
        <v>442</v>
      </c>
      <c r="G147" s="454" t="s">
        <v>442</v>
      </c>
      <c r="I147" s="454" t="s">
        <v>442</v>
      </c>
      <c r="K147" s="454" t="s">
        <v>442</v>
      </c>
      <c r="M147" s="454" t="s">
        <v>442</v>
      </c>
      <c r="O147" s="454" t="s">
        <v>442</v>
      </c>
      <c r="Q147" s="454" t="s">
        <v>442</v>
      </c>
      <c r="S147" s="454" t="s">
        <v>442</v>
      </c>
      <c r="U147" s="454" t="s">
        <v>442</v>
      </c>
      <c r="W147" s="454" t="s">
        <v>442</v>
      </c>
      <c r="Y147" s="454" t="s">
        <v>442</v>
      </c>
      <c r="AA147" s="454" t="s">
        <v>442</v>
      </c>
      <c r="AC147" s="454" t="s">
        <v>442</v>
      </c>
      <c r="AE147" s="454" t="s">
        <v>442</v>
      </c>
      <c r="AG147" s="454" t="s">
        <v>442</v>
      </c>
      <c r="AI147" s="454" t="s">
        <v>442</v>
      </c>
      <c r="AK147" s="454" t="s">
        <v>442</v>
      </c>
      <c r="AM147" s="454" t="s">
        <v>442</v>
      </c>
      <c r="AO147" s="454" t="s">
        <v>442</v>
      </c>
      <c r="AQ147" s="454" t="s">
        <v>442</v>
      </c>
    </row>
    <row r="148" spans="5:43">
      <c r="E148" s="454" t="s">
        <v>442</v>
      </c>
      <c r="G148" s="454" t="s">
        <v>442</v>
      </c>
      <c r="I148" s="454" t="s">
        <v>442</v>
      </c>
      <c r="K148" s="454" t="s">
        <v>442</v>
      </c>
      <c r="M148" s="454" t="s">
        <v>442</v>
      </c>
      <c r="O148" s="454" t="s">
        <v>442</v>
      </c>
      <c r="Q148" s="454" t="s">
        <v>442</v>
      </c>
      <c r="S148" s="454" t="s">
        <v>442</v>
      </c>
      <c r="U148" s="454" t="s">
        <v>442</v>
      </c>
      <c r="W148" s="454" t="s">
        <v>442</v>
      </c>
      <c r="Y148" s="454" t="s">
        <v>442</v>
      </c>
      <c r="AA148" s="454" t="s">
        <v>442</v>
      </c>
      <c r="AC148" s="454" t="s">
        <v>442</v>
      </c>
      <c r="AE148" s="454" t="s">
        <v>442</v>
      </c>
      <c r="AG148" s="454" t="s">
        <v>442</v>
      </c>
      <c r="AI148" s="454" t="s">
        <v>442</v>
      </c>
      <c r="AK148" s="454" t="s">
        <v>442</v>
      </c>
      <c r="AM148" s="454" t="s">
        <v>442</v>
      </c>
      <c r="AO148" s="454" t="s">
        <v>442</v>
      </c>
      <c r="AQ148" s="454" t="s">
        <v>442</v>
      </c>
    </row>
    <row r="149" spans="5:43">
      <c r="E149" s="454" t="s">
        <v>442</v>
      </c>
      <c r="G149" s="454" t="s">
        <v>442</v>
      </c>
      <c r="I149" s="454" t="s">
        <v>442</v>
      </c>
      <c r="K149" s="454" t="s">
        <v>442</v>
      </c>
      <c r="M149" s="454" t="s">
        <v>442</v>
      </c>
      <c r="O149" s="454" t="s">
        <v>442</v>
      </c>
      <c r="Q149" s="454" t="s">
        <v>442</v>
      </c>
      <c r="S149" s="454" t="s">
        <v>442</v>
      </c>
      <c r="U149" s="454" t="s">
        <v>442</v>
      </c>
      <c r="W149" s="454" t="s">
        <v>442</v>
      </c>
      <c r="Y149" s="454" t="s">
        <v>442</v>
      </c>
      <c r="AA149" s="454" t="s">
        <v>442</v>
      </c>
      <c r="AC149" s="454" t="s">
        <v>442</v>
      </c>
      <c r="AE149" s="454" t="s">
        <v>442</v>
      </c>
      <c r="AG149" s="454" t="s">
        <v>442</v>
      </c>
      <c r="AI149" s="454" t="s">
        <v>442</v>
      </c>
      <c r="AK149" s="454" t="s">
        <v>442</v>
      </c>
      <c r="AM149" s="454" t="s">
        <v>442</v>
      </c>
      <c r="AO149" s="454" t="s">
        <v>442</v>
      </c>
      <c r="AQ149" s="454" t="s">
        <v>442</v>
      </c>
    </row>
    <row r="150" spans="5:43">
      <c r="E150" s="454" t="s">
        <v>442</v>
      </c>
      <c r="G150" s="454" t="s">
        <v>442</v>
      </c>
      <c r="I150" s="454" t="s">
        <v>442</v>
      </c>
      <c r="K150" s="454" t="s">
        <v>442</v>
      </c>
      <c r="M150" s="454" t="s">
        <v>442</v>
      </c>
      <c r="O150" s="454" t="s">
        <v>442</v>
      </c>
      <c r="Q150" s="454" t="s">
        <v>442</v>
      </c>
      <c r="S150" s="454" t="s">
        <v>442</v>
      </c>
      <c r="U150" s="454" t="s">
        <v>442</v>
      </c>
      <c r="W150" s="454" t="s">
        <v>442</v>
      </c>
      <c r="Y150" s="454" t="s">
        <v>442</v>
      </c>
      <c r="AA150" s="454" t="s">
        <v>442</v>
      </c>
      <c r="AC150" s="454" t="s">
        <v>442</v>
      </c>
      <c r="AE150" s="454" t="s">
        <v>442</v>
      </c>
      <c r="AG150" s="454" t="s">
        <v>442</v>
      </c>
      <c r="AI150" s="454" t="s">
        <v>442</v>
      </c>
      <c r="AK150" s="454" t="s">
        <v>442</v>
      </c>
      <c r="AM150" s="454" t="s">
        <v>442</v>
      </c>
      <c r="AO150" s="454" t="s">
        <v>442</v>
      </c>
      <c r="AQ150" s="454" t="s">
        <v>442</v>
      </c>
    </row>
    <row r="151" spans="5:43">
      <c r="E151" s="454" t="s">
        <v>442</v>
      </c>
      <c r="G151" s="454" t="s">
        <v>442</v>
      </c>
      <c r="I151" s="454" t="s">
        <v>442</v>
      </c>
      <c r="K151" s="454" t="s">
        <v>442</v>
      </c>
      <c r="M151" s="454" t="s">
        <v>442</v>
      </c>
      <c r="O151" s="454" t="s">
        <v>442</v>
      </c>
      <c r="Q151" s="454" t="s">
        <v>442</v>
      </c>
      <c r="S151" s="454" t="s">
        <v>442</v>
      </c>
      <c r="U151" s="454" t="s">
        <v>442</v>
      </c>
      <c r="W151" s="454" t="s">
        <v>442</v>
      </c>
      <c r="Y151" s="454" t="s">
        <v>442</v>
      </c>
      <c r="AA151" s="454" t="s">
        <v>442</v>
      </c>
      <c r="AC151" s="454" t="s">
        <v>442</v>
      </c>
      <c r="AE151" s="454" t="s">
        <v>442</v>
      </c>
      <c r="AG151" s="454" t="s">
        <v>442</v>
      </c>
      <c r="AI151" s="454" t="s">
        <v>442</v>
      </c>
      <c r="AK151" s="454" t="s">
        <v>442</v>
      </c>
      <c r="AM151" s="454" t="s">
        <v>442</v>
      </c>
      <c r="AO151" s="454" t="s">
        <v>442</v>
      </c>
      <c r="AQ151" s="454" t="s">
        <v>442</v>
      </c>
    </row>
    <row r="152" spans="5:43">
      <c r="E152" s="454" t="s">
        <v>442</v>
      </c>
      <c r="G152" s="454" t="s">
        <v>442</v>
      </c>
      <c r="I152" s="454" t="s">
        <v>442</v>
      </c>
      <c r="K152" s="454" t="s">
        <v>442</v>
      </c>
      <c r="M152" s="454" t="s">
        <v>442</v>
      </c>
      <c r="O152" s="454" t="s">
        <v>442</v>
      </c>
      <c r="Q152" s="454" t="s">
        <v>442</v>
      </c>
      <c r="S152" s="454" t="s">
        <v>442</v>
      </c>
      <c r="U152" s="454" t="s">
        <v>442</v>
      </c>
      <c r="W152" s="454" t="s">
        <v>442</v>
      </c>
      <c r="Y152" s="454" t="s">
        <v>442</v>
      </c>
      <c r="AA152" s="454" t="s">
        <v>442</v>
      </c>
      <c r="AC152" s="454" t="s">
        <v>442</v>
      </c>
      <c r="AE152" s="454" t="s">
        <v>442</v>
      </c>
      <c r="AG152" s="454" t="s">
        <v>442</v>
      </c>
      <c r="AI152" s="454" t="s">
        <v>442</v>
      </c>
      <c r="AK152" s="454" t="s">
        <v>442</v>
      </c>
      <c r="AM152" s="454" t="s">
        <v>442</v>
      </c>
      <c r="AO152" s="454" t="s">
        <v>442</v>
      </c>
      <c r="AQ152" s="454" t="s">
        <v>442</v>
      </c>
    </row>
    <row r="153" spans="5:43">
      <c r="E153" s="454" t="s">
        <v>442</v>
      </c>
      <c r="G153" s="454" t="s">
        <v>442</v>
      </c>
      <c r="I153" s="454" t="s">
        <v>442</v>
      </c>
      <c r="K153" s="454" t="s">
        <v>442</v>
      </c>
      <c r="M153" s="454" t="s">
        <v>442</v>
      </c>
      <c r="O153" s="454" t="s">
        <v>442</v>
      </c>
      <c r="Q153" s="454" t="s">
        <v>442</v>
      </c>
      <c r="S153" s="454" t="s">
        <v>442</v>
      </c>
      <c r="U153" s="454" t="s">
        <v>442</v>
      </c>
      <c r="W153" s="454" t="s">
        <v>442</v>
      </c>
      <c r="Y153" s="454" t="s">
        <v>442</v>
      </c>
      <c r="AA153" s="454" t="s">
        <v>442</v>
      </c>
      <c r="AC153" s="454" t="s">
        <v>442</v>
      </c>
      <c r="AE153" s="454" t="s">
        <v>442</v>
      </c>
      <c r="AG153" s="454" t="s">
        <v>442</v>
      </c>
      <c r="AI153" s="454" t="s">
        <v>442</v>
      </c>
      <c r="AK153" s="454" t="s">
        <v>442</v>
      </c>
      <c r="AM153" s="454" t="s">
        <v>442</v>
      </c>
      <c r="AO153" s="454" t="s">
        <v>442</v>
      </c>
      <c r="AQ153" s="454" t="s">
        <v>442</v>
      </c>
    </row>
    <row r="154" spans="5:43">
      <c r="E154" s="454" t="s">
        <v>442</v>
      </c>
      <c r="G154" s="454" t="s">
        <v>442</v>
      </c>
      <c r="I154" s="454" t="s">
        <v>442</v>
      </c>
      <c r="K154" s="454" t="s">
        <v>442</v>
      </c>
      <c r="M154" s="454" t="s">
        <v>442</v>
      </c>
      <c r="O154" s="454" t="s">
        <v>442</v>
      </c>
      <c r="Q154" s="454" t="s">
        <v>442</v>
      </c>
      <c r="S154" s="454" t="s">
        <v>442</v>
      </c>
      <c r="U154" s="454" t="s">
        <v>442</v>
      </c>
      <c r="W154" s="454" t="s">
        <v>442</v>
      </c>
      <c r="Y154" s="454" t="s">
        <v>442</v>
      </c>
      <c r="AA154" s="454" t="s">
        <v>442</v>
      </c>
      <c r="AC154" s="454" t="s">
        <v>442</v>
      </c>
      <c r="AE154" s="454" t="s">
        <v>442</v>
      </c>
      <c r="AG154" s="454" t="s">
        <v>442</v>
      </c>
      <c r="AI154" s="454" t="s">
        <v>442</v>
      </c>
      <c r="AK154" s="454" t="s">
        <v>442</v>
      </c>
      <c r="AM154" s="454" t="s">
        <v>442</v>
      </c>
      <c r="AO154" s="454" t="s">
        <v>442</v>
      </c>
      <c r="AQ154" s="454" t="s">
        <v>442</v>
      </c>
    </row>
    <row r="155" spans="5:43">
      <c r="E155" s="454" t="s">
        <v>442</v>
      </c>
      <c r="G155" s="454" t="s">
        <v>442</v>
      </c>
      <c r="I155" s="454" t="s">
        <v>442</v>
      </c>
      <c r="K155" s="454" t="s">
        <v>442</v>
      </c>
      <c r="M155" s="454" t="s">
        <v>442</v>
      </c>
      <c r="O155" s="454" t="s">
        <v>442</v>
      </c>
      <c r="Q155" s="454" t="s">
        <v>442</v>
      </c>
      <c r="S155" s="454" t="s">
        <v>442</v>
      </c>
      <c r="U155" s="454" t="s">
        <v>442</v>
      </c>
      <c r="W155" s="454" t="s">
        <v>442</v>
      </c>
      <c r="Y155" s="454" t="s">
        <v>442</v>
      </c>
      <c r="AA155" s="454" t="s">
        <v>442</v>
      </c>
      <c r="AC155" s="454" t="s">
        <v>442</v>
      </c>
      <c r="AE155" s="454" t="s">
        <v>442</v>
      </c>
      <c r="AG155" s="454" t="s">
        <v>442</v>
      </c>
      <c r="AI155" s="454" t="s">
        <v>442</v>
      </c>
      <c r="AK155" s="454" t="s">
        <v>442</v>
      </c>
      <c r="AM155" s="454" t="s">
        <v>442</v>
      </c>
      <c r="AO155" s="454" t="s">
        <v>442</v>
      </c>
      <c r="AQ155" s="454" t="s">
        <v>442</v>
      </c>
    </row>
    <row r="156" spans="5:43">
      <c r="E156" s="454" t="s">
        <v>442</v>
      </c>
      <c r="G156" s="454" t="s">
        <v>442</v>
      </c>
      <c r="I156" s="454" t="s">
        <v>442</v>
      </c>
      <c r="K156" s="454" t="s">
        <v>442</v>
      </c>
      <c r="M156" s="454" t="s">
        <v>442</v>
      </c>
      <c r="O156" s="454" t="s">
        <v>442</v>
      </c>
      <c r="Q156" s="454" t="s">
        <v>442</v>
      </c>
      <c r="S156" s="454" t="s">
        <v>442</v>
      </c>
      <c r="U156" s="454" t="s">
        <v>442</v>
      </c>
      <c r="W156" s="454" t="s">
        <v>442</v>
      </c>
      <c r="Y156" s="454" t="s">
        <v>442</v>
      </c>
      <c r="AA156" s="454" t="s">
        <v>442</v>
      </c>
      <c r="AC156" s="454" t="s">
        <v>442</v>
      </c>
      <c r="AE156" s="454" t="s">
        <v>442</v>
      </c>
      <c r="AG156" s="454" t="s">
        <v>442</v>
      </c>
      <c r="AI156" s="454" t="s">
        <v>442</v>
      </c>
      <c r="AK156" s="454" t="s">
        <v>442</v>
      </c>
      <c r="AM156" s="454" t="s">
        <v>442</v>
      </c>
      <c r="AO156" s="454" t="s">
        <v>442</v>
      </c>
      <c r="AQ156" s="454" t="s">
        <v>442</v>
      </c>
    </row>
    <row r="157" spans="5:43">
      <c r="E157" s="454" t="s">
        <v>442</v>
      </c>
      <c r="G157" s="454" t="s">
        <v>442</v>
      </c>
      <c r="I157" s="454" t="s">
        <v>442</v>
      </c>
      <c r="K157" s="454" t="s">
        <v>442</v>
      </c>
      <c r="M157" s="454" t="s">
        <v>442</v>
      </c>
      <c r="O157" s="454" t="s">
        <v>442</v>
      </c>
      <c r="Q157" s="454" t="s">
        <v>442</v>
      </c>
      <c r="S157" s="454" t="s">
        <v>442</v>
      </c>
      <c r="U157" s="454" t="s">
        <v>442</v>
      </c>
      <c r="W157" s="454" t="s">
        <v>442</v>
      </c>
      <c r="Y157" s="454" t="s">
        <v>442</v>
      </c>
      <c r="AA157" s="454" t="s">
        <v>442</v>
      </c>
      <c r="AC157" s="454" t="s">
        <v>442</v>
      </c>
      <c r="AE157" s="454" t="s">
        <v>442</v>
      </c>
      <c r="AG157" s="454" t="s">
        <v>442</v>
      </c>
      <c r="AI157" s="454" t="s">
        <v>442</v>
      </c>
      <c r="AK157" s="454" t="s">
        <v>442</v>
      </c>
      <c r="AM157" s="454" t="s">
        <v>442</v>
      </c>
      <c r="AO157" s="454" t="s">
        <v>442</v>
      </c>
      <c r="AQ157" s="454" t="s">
        <v>442</v>
      </c>
    </row>
    <row r="158" spans="5:43">
      <c r="E158" s="454" t="s">
        <v>442</v>
      </c>
      <c r="G158" s="454" t="s">
        <v>442</v>
      </c>
      <c r="I158" s="454" t="s">
        <v>442</v>
      </c>
      <c r="K158" s="454" t="s">
        <v>442</v>
      </c>
      <c r="M158" s="454" t="s">
        <v>442</v>
      </c>
      <c r="O158" s="454" t="s">
        <v>442</v>
      </c>
      <c r="Q158" s="454" t="s">
        <v>442</v>
      </c>
      <c r="S158" s="454" t="s">
        <v>442</v>
      </c>
      <c r="U158" s="454" t="s">
        <v>442</v>
      </c>
      <c r="W158" s="454" t="s">
        <v>442</v>
      </c>
      <c r="Y158" s="454" t="s">
        <v>442</v>
      </c>
      <c r="AA158" s="454" t="s">
        <v>442</v>
      </c>
      <c r="AC158" s="454" t="s">
        <v>442</v>
      </c>
      <c r="AE158" s="454" t="s">
        <v>442</v>
      </c>
      <c r="AG158" s="454" t="s">
        <v>442</v>
      </c>
      <c r="AI158" s="454" t="s">
        <v>442</v>
      </c>
      <c r="AK158" s="454" t="s">
        <v>442</v>
      </c>
      <c r="AM158" s="454" t="s">
        <v>442</v>
      </c>
      <c r="AO158" s="454" t="s">
        <v>442</v>
      </c>
      <c r="AQ158" s="454" t="s">
        <v>442</v>
      </c>
    </row>
    <row r="159" spans="5:43">
      <c r="E159" s="454" t="s">
        <v>442</v>
      </c>
      <c r="G159" s="454" t="s">
        <v>442</v>
      </c>
      <c r="I159" s="454" t="s">
        <v>442</v>
      </c>
      <c r="K159" s="454" t="s">
        <v>442</v>
      </c>
      <c r="M159" s="454" t="s">
        <v>442</v>
      </c>
      <c r="O159" s="454" t="s">
        <v>442</v>
      </c>
      <c r="Q159" s="454" t="s">
        <v>442</v>
      </c>
      <c r="S159" s="454" t="s">
        <v>442</v>
      </c>
      <c r="U159" s="454" t="s">
        <v>442</v>
      </c>
      <c r="W159" s="454" t="s">
        <v>442</v>
      </c>
      <c r="Y159" s="454" t="s">
        <v>442</v>
      </c>
      <c r="AA159" s="454" t="s">
        <v>442</v>
      </c>
      <c r="AC159" s="454" t="s">
        <v>442</v>
      </c>
      <c r="AE159" s="454" t="s">
        <v>442</v>
      </c>
      <c r="AG159" s="454" t="s">
        <v>442</v>
      </c>
      <c r="AI159" s="454" t="s">
        <v>442</v>
      </c>
      <c r="AK159" s="454" t="s">
        <v>442</v>
      </c>
      <c r="AM159" s="454" t="s">
        <v>442</v>
      </c>
      <c r="AO159" s="454" t="s">
        <v>442</v>
      </c>
      <c r="AQ159" s="454" t="s">
        <v>442</v>
      </c>
    </row>
    <row r="160" spans="5:43">
      <c r="E160" s="454" t="s">
        <v>442</v>
      </c>
      <c r="G160" s="454" t="s">
        <v>442</v>
      </c>
      <c r="I160" s="454" t="s">
        <v>442</v>
      </c>
      <c r="K160" s="454" t="s">
        <v>442</v>
      </c>
      <c r="M160" s="454" t="s">
        <v>442</v>
      </c>
      <c r="O160" s="454" t="s">
        <v>442</v>
      </c>
      <c r="Q160" s="454" t="s">
        <v>442</v>
      </c>
      <c r="S160" s="454" t="s">
        <v>442</v>
      </c>
      <c r="U160" s="454" t="s">
        <v>442</v>
      </c>
      <c r="W160" s="454" t="s">
        <v>442</v>
      </c>
      <c r="Y160" s="454" t="s">
        <v>442</v>
      </c>
      <c r="AA160" s="454" t="s">
        <v>442</v>
      </c>
      <c r="AC160" s="454" t="s">
        <v>442</v>
      </c>
      <c r="AE160" s="454" t="s">
        <v>442</v>
      </c>
      <c r="AG160" s="454" t="s">
        <v>442</v>
      </c>
      <c r="AI160" s="454" t="s">
        <v>442</v>
      </c>
      <c r="AK160" s="454" t="s">
        <v>442</v>
      </c>
      <c r="AM160" s="454" t="s">
        <v>442</v>
      </c>
      <c r="AO160" s="454" t="s">
        <v>442</v>
      </c>
      <c r="AQ160" s="454" t="s">
        <v>442</v>
      </c>
    </row>
    <row r="161" spans="5:43">
      <c r="E161" s="454" t="s">
        <v>442</v>
      </c>
      <c r="G161" s="454" t="s">
        <v>442</v>
      </c>
      <c r="I161" s="454" t="s">
        <v>442</v>
      </c>
      <c r="K161" s="454" t="s">
        <v>442</v>
      </c>
      <c r="M161" s="454" t="s">
        <v>442</v>
      </c>
      <c r="O161" s="454" t="s">
        <v>442</v>
      </c>
      <c r="Q161" s="454" t="s">
        <v>442</v>
      </c>
      <c r="S161" s="454" t="s">
        <v>442</v>
      </c>
      <c r="U161" s="454" t="s">
        <v>442</v>
      </c>
      <c r="W161" s="454" t="s">
        <v>442</v>
      </c>
      <c r="Y161" s="454" t="s">
        <v>442</v>
      </c>
      <c r="AA161" s="454" t="s">
        <v>442</v>
      </c>
      <c r="AC161" s="454" t="s">
        <v>442</v>
      </c>
      <c r="AE161" s="454" t="s">
        <v>442</v>
      </c>
      <c r="AG161" s="454" t="s">
        <v>442</v>
      </c>
      <c r="AI161" s="454" t="s">
        <v>442</v>
      </c>
      <c r="AK161" s="454" t="s">
        <v>442</v>
      </c>
      <c r="AM161" s="454" t="s">
        <v>442</v>
      </c>
      <c r="AO161" s="454" t="s">
        <v>442</v>
      </c>
      <c r="AQ161" s="454" t="s">
        <v>442</v>
      </c>
    </row>
    <row r="162" spans="5:43">
      <c r="E162" s="454" t="s">
        <v>442</v>
      </c>
      <c r="G162" s="454" t="s">
        <v>442</v>
      </c>
      <c r="I162" s="454" t="s">
        <v>442</v>
      </c>
      <c r="K162" s="454" t="s">
        <v>442</v>
      </c>
      <c r="M162" s="454" t="s">
        <v>442</v>
      </c>
      <c r="O162" s="454" t="s">
        <v>442</v>
      </c>
      <c r="Q162" s="454" t="s">
        <v>442</v>
      </c>
      <c r="S162" s="454" t="s">
        <v>442</v>
      </c>
      <c r="U162" s="454" t="s">
        <v>442</v>
      </c>
      <c r="W162" s="454" t="s">
        <v>442</v>
      </c>
      <c r="Y162" s="454" t="s">
        <v>442</v>
      </c>
      <c r="AA162" s="454" t="s">
        <v>442</v>
      </c>
      <c r="AC162" s="454" t="s">
        <v>442</v>
      </c>
      <c r="AE162" s="454" t="s">
        <v>442</v>
      </c>
      <c r="AG162" s="454" t="s">
        <v>442</v>
      </c>
      <c r="AI162" s="454" t="s">
        <v>442</v>
      </c>
      <c r="AK162" s="454" t="s">
        <v>442</v>
      </c>
      <c r="AM162" s="454" t="s">
        <v>442</v>
      </c>
      <c r="AO162" s="454" t="s">
        <v>442</v>
      </c>
      <c r="AQ162" s="454" t="s">
        <v>442</v>
      </c>
    </row>
    <row r="163" spans="5:43">
      <c r="E163" s="454" t="s">
        <v>442</v>
      </c>
      <c r="G163" s="454" t="s">
        <v>442</v>
      </c>
      <c r="I163" s="454" t="s">
        <v>442</v>
      </c>
      <c r="K163" s="454" t="s">
        <v>442</v>
      </c>
      <c r="M163" s="454" t="s">
        <v>442</v>
      </c>
      <c r="O163" s="454" t="s">
        <v>442</v>
      </c>
      <c r="Q163" s="454" t="s">
        <v>442</v>
      </c>
      <c r="S163" s="454" t="s">
        <v>442</v>
      </c>
      <c r="U163" s="454" t="s">
        <v>442</v>
      </c>
      <c r="W163" s="454" t="s">
        <v>442</v>
      </c>
      <c r="Y163" s="454" t="s">
        <v>442</v>
      </c>
      <c r="AA163" s="454" t="s">
        <v>442</v>
      </c>
      <c r="AC163" s="454" t="s">
        <v>442</v>
      </c>
      <c r="AE163" s="454" t="s">
        <v>442</v>
      </c>
      <c r="AG163" s="454" t="s">
        <v>442</v>
      </c>
      <c r="AI163" s="454" t="s">
        <v>442</v>
      </c>
      <c r="AK163" s="454" t="s">
        <v>442</v>
      </c>
      <c r="AM163" s="454" t="s">
        <v>442</v>
      </c>
      <c r="AO163" s="454" t="s">
        <v>442</v>
      </c>
      <c r="AQ163" s="454" t="s">
        <v>442</v>
      </c>
    </row>
    <row r="164" spans="5:43">
      <c r="E164" s="454" t="s">
        <v>442</v>
      </c>
      <c r="G164" s="454" t="s">
        <v>442</v>
      </c>
      <c r="I164" s="454" t="s">
        <v>442</v>
      </c>
      <c r="K164" s="454" t="s">
        <v>442</v>
      </c>
      <c r="M164" s="454" t="s">
        <v>442</v>
      </c>
      <c r="O164" s="454" t="s">
        <v>442</v>
      </c>
      <c r="Q164" s="454" t="s">
        <v>442</v>
      </c>
      <c r="S164" s="454" t="s">
        <v>442</v>
      </c>
      <c r="U164" s="454" t="s">
        <v>442</v>
      </c>
      <c r="W164" s="454" t="s">
        <v>442</v>
      </c>
      <c r="Y164" s="454" t="s">
        <v>442</v>
      </c>
      <c r="AA164" s="454" t="s">
        <v>442</v>
      </c>
      <c r="AC164" s="454" t="s">
        <v>442</v>
      </c>
      <c r="AE164" s="454" t="s">
        <v>442</v>
      </c>
      <c r="AG164" s="454" t="s">
        <v>442</v>
      </c>
      <c r="AI164" s="454" t="s">
        <v>442</v>
      </c>
      <c r="AK164" s="454" t="s">
        <v>442</v>
      </c>
      <c r="AM164" s="454" t="s">
        <v>442</v>
      </c>
      <c r="AO164" s="454" t="s">
        <v>442</v>
      </c>
      <c r="AQ164" s="454" t="s">
        <v>442</v>
      </c>
    </row>
    <row r="165" spans="5:43">
      <c r="E165" s="454" t="s">
        <v>442</v>
      </c>
      <c r="G165" s="454" t="s">
        <v>442</v>
      </c>
      <c r="I165" s="454" t="s">
        <v>442</v>
      </c>
      <c r="K165" s="454" t="s">
        <v>442</v>
      </c>
      <c r="M165" s="454" t="s">
        <v>442</v>
      </c>
      <c r="O165" s="454" t="s">
        <v>442</v>
      </c>
      <c r="Q165" s="454" t="s">
        <v>442</v>
      </c>
      <c r="S165" s="454" t="s">
        <v>442</v>
      </c>
      <c r="U165" s="454" t="s">
        <v>442</v>
      </c>
      <c r="W165" s="454" t="s">
        <v>442</v>
      </c>
      <c r="Y165" s="454" t="s">
        <v>442</v>
      </c>
      <c r="AA165" s="454" t="s">
        <v>442</v>
      </c>
      <c r="AC165" s="454" t="s">
        <v>442</v>
      </c>
      <c r="AE165" s="454" t="s">
        <v>442</v>
      </c>
      <c r="AG165" s="454" t="s">
        <v>442</v>
      </c>
      <c r="AI165" s="454" t="s">
        <v>442</v>
      </c>
      <c r="AK165" s="454" t="s">
        <v>442</v>
      </c>
      <c r="AM165" s="454" t="s">
        <v>442</v>
      </c>
      <c r="AO165" s="454" t="s">
        <v>442</v>
      </c>
      <c r="AQ165" s="454" t="s">
        <v>442</v>
      </c>
    </row>
    <row r="166" spans="5:43">
      <c r="E166" s="454" t="s">
        <v>442</v>
      </c>
      <c r="G166" s="454" t="s">
        <v>442</v>
      </c>
      <c r="I166" s="454" t="s">
        <v>442</v>
      </c>
      <c r="K166" s="454" t="s">
        <v>442</v>
      </c>
      <c r="M166" s="454" t="s">
        <v>442</v>
      </c>
      <c r="O166" s="454" t="s">
        <v>442</v>
      </c>
      <c r="Q166" s="454" t="s">
        <v>442</v>
      </c>
      <c r="S166" s="454" t="s">
        <v>442</v>
      </c>
      <c r="U166" s="454" t="s">
        <v>442</v>
      </c>
      <c r="W166" s="454" t="s">
        <v>442</v>
      </c>
      <c r="Y166" s="454" t="s">
        <v>442</v>
      </c>
      <c r="AA166" s="454" t="s">
        <v>442</v>
      </c>
      <c r="AC166" s="454" t="s">
        <v>442</v>
      </c>
      <c r="AE166" s="454" t="s">
        <v>442</v>
      </c>
      <c r="AG166" s="454" t="s">
        <v>442</v>
      </c>
      <c r="AI166" s="454" t="s">
        <v>442</v>
      </c>
      <c r="AK166" s="454" t="s">
        <v>442</v>
      </c>
      <c r="AM166" s="454" t="s">
        <v>442</v>
      </c>
      <c r="AO166" s="454" t="s">
        <v>442</v>
      </c>
      <c r="AQ166" s="454" t="s">
        <v>442</v>
      </c>
    </row>
    <row r="167" spans="5:43">
      <c r="E167" s="454" t="s">
        <v>442</v>
      </c>
      <c r="G167" s="454" t="s">
        <v>442</v>
      </c>
      <c r="I167" s="454" t="s">
        <v>442</v>
      </c>
      <c r="K167" s="454" t="s">
        <v>442</v>
      </c>
      <c r="M167" s="454" t="s">
        <v>442</v>
      </c>
      <c r="O167" s="454" t="s">
        <v>442</v>
      </c>
      <c r="Q167" s="454" t="s">
        <v>442</v>
      </c>
      <c r="S167" s="454" t="s">
        <v>442</v>
      </c>
      <c r="U167" s="454" t="s">
        <v>442</v>
      </c>
      <c r="W167" s="454" t="s">
        <v>442</v>
      </c>
      <c r="Y167" s="454" t="s">
        <v>442</v>
      </c>
      <c r="AA167" s="454" t="s">
        <v>442</v>
      </c>
      <c r="AC167" s="454" t="s">
        <v>442</v>
      </c>
      <c r="AE167" s="454" t="s">
        <v>442</v>
      </c>
      <c r="AG167" s="454" t="s">
        <v>442</v>
      </c>
      <c r="AI167" s="454" t="s">
        <v>442</v>
      </c>
      <c r="AK167" s="454" t="s">
        <v>442</v>
      </c>
      <c r="AM167" s="454" t="s">
        <v>442</v>
      </c>
      <c r="AO167" s="454" t="s">
        <v>442</v>
      </c>
      <c r="AQ167" s="454" t="s">
        <v>442</v>
      </c>
    </row>
    <row r="168" spans="5:43">
      <c r="E168" s="454" t="s">
        <v>442</v>
      </c>
      <c r="G168" s="454" t="s">
        <v>442</v>
      </c>
      <c r="I168" s="454" t="s">
        <v>442</v>
      </c>
      <c r="K168" s="454" t="s">
        <v>442</v>
      </c>
      <c r="M168" s="454" t="s">
        <v>442</v>
      </c>
      <c r="O168" s="454" t="s">
        <v>442</v>
      </c>
      <c r="Q168" s="454" t="s">
        <v>442</v>
      </c>
      <c r="S168" s="454" t="s">
        <v>442</v>
      </c>
      <c r="U168" s="454" t="s">
        <v>442</v>
      </c>
      <c r="W168" s="454" t="s">
        <v>442</v>
      </c>
      <c r="Y168" s="454" t="s">
        <v>442</v>
      </c>
      <c r="AA168" s="454" t="s">
        <v>442</v>
      </c>
      <c r="AC168" s="454" t="s">
        <v>442</v>
      </c>
      <c r="AE168" s="454" t="s">
        <v>442</v>
      </c>
      <c r="AG168" s="454" t="s">
        <v>442</v>
      </c>
      <c r="AI168" s="454" t="s">
        <v>442</v>
      </c>
      <c r="AK168" s="454" t="s">
        <v>442</v>
      </c>
      <c r="AM168" s="454" t="s">
        <v>442</v>
      </c>
      <c r="AO168" s="454" t="s">
        <v>442</v>
      </c>
      <c r="AQ168" s="454" t="s">
        <v>442</v>
      </c>
    </row>
    <row r="169" spans="5:43">
      <c r="E169" s="454" t="s">
        <v>442</v>
      </c>
      <c r="G169" s="454" t="s">
        <v>442</v>
      </c>
      <c r="I169" s="454" t="s">
        <v>442</v>
      </c>
      <c r="K169" s="454" t="s">
        <v>442</v>
      </c>
      <c r="M169" s="454" t="s">
        <v>442</v>
      </c>
      <c r="O169" s="454" t="s">
        <v>442</v>
      </c>
      <c r="Q169" s="454" t="s">
        <v>442</v>
      </c>
      <c r="S169" s="454" t="s">
        <v>442</v>
      </c>
      <c r="U169" s="454" t="s">
        <v>442</v>
      </c>
      <c r="W169" s="454" t="s">
        <v>442</v>
      </c>
      <c r="Y169" s="454" t="s">
        <v>442</v>
      </c>
      <c r="AA169" s="454" t="s">
        <v>442</v>
      </c>
      <c r="AC169" s="454" t="s">
        <v>442</v>
      </c>
      <c r="AE169" s="454" t="s">
        <v>442</v>
      </c>
      <c r="AG169" s="454" t="s">
        <v>442</v>
      </c>
      <c r="AI169" s="454" t="s">
        <v>442</v>
      </c>
      <c r="AK169" s="454" t="s">
        <v>442</v>
      </c>
      <c r="AM169" s="454" t="s">
        <v>442</v>
      </c>
      <c r="AO169" s="454" t="s">
        <v>442</v>
      </c>
      <c r="AQ169" s="454" t="s">
        <v>442</v>
      </c>
    </row>
    <row r="170" spans="5:43">
      <c r="E170" s="454" t="s">
        <v>442</v>
      </c>
      <c r="G170" s="454" t="s">
        <v>442</v>
      </c>
      <c r="I170" s="454" t="s">
        <v>442</v>
      </c>
      <c r="K170" s="454" t="s">
        <v>442</v>
      </c>
      <c r="M170" s="454" t="s">
        <v>442</v>
      </c>
      <c r="O170" s="454" t="s">
        <v>442</v>
      </c>
      <c r="Q170" s="454" t="s">
        <v>442</v>
      </c>
      <c r="S170" s="454" t="s">
        <v>442</v>
      </c>
      <c r="U170" s="454" t="s">
        <v>442</v>
      </c>
      <c r="W170" s="454" t="s">
        <v>442</v>
      </c>
      <c r="Y170" s="454" t="s">
        <v>442</v>
      </c>
      <c r="AA170" s="454" t="s">
        <v>442</v>
      </c>
      <c r="AC170" s="454" t="s">
        <v>442</v>
      </c>
      <c r="AE170" s="454" t="s">
        <v>442</v>
      </c>
      <c r="AG170" s="454" t="s">
        <v>442</v>
      </c>
      <c r="AI170" s="454" t="s">
        <v>442</v>
      </c>
      <c r="AK170" s="454" t="s">
        <v>442</v>
      </c>
      <c r="AM170" s="454" t="s">
        <v>442</v>
      </c>
      <c r="AO170" s="454" t="s">
        <v>442</v>
      </c>
      <c r="AQ170" s="454" t="s">
        <v>442</v>
      </c>
    </row>
    <row r="171" spans="5:43">
      <c r="E171" s="454" t="s">
        <v>442</v>
      </c>
      <c r="G171" s="454" t="s">
        <v>442</v>
      </c>
      <c r="I171" s="454" t="s">
        <v>442</v>
      </c>
      <c r="K171" s="454" t="s">
        <v>442</v>
      </c>
      <c r="M171" s="454" t="s">
        <v>442</v>
      </c>
      <c r="O171" s="454" t="s">
        <v>442</v>
      </c>
      <c r="Q171" s="454" t="s">
        <v>442</v>
      </c>
      <c r="S171" s="454" t="s">
        <v>442</v>
      </c>
      <c r="U171" s="454" t="s">
        <v>442</v>
      </c>
      <c r="W171" s="454" t="s">
        <v>442</v>
      </c>
      <c r="Y171" s="454" t="s">
        <v>442</v>
      </c>
      <c r="AA171" s="454" t="s">
        <v>442</v>
      </c>
      <c r="AC171" s="454" t="s">
        <v>442</v>
      </c>
      <c r="AE171" s="454" t="s">
        <v>442</v>
      </c>
      <c r="AG171" s="454" t="s">
        <v>442</v>
      </c>
      <c r="AI171" s="454" t="s">
        <v>442</v>
      </c>
      <c r="AK171" s="454" t="s">
        <v>442</v>
      </c>
      <c r="AM171" s="454" t="s">
        <v>442</v>
      </c>
      <c r="AO171" s="454" t="s">
        <v>442</v>
      </c>
      <c r="AQ171" s="454" t="s">
        <v>442</v>
      </c>
    </row>
    <row r="172" spans="5:43">
      <c r="E172" s="454" t="s">
        <v>442</v>
      </c>
      <c r="G172" s="454" t="s">
        <v>442</v>
      </c>
      <c r="I172" s="454" t="s">
        <v>442</v>
      </c>
      <c r="K172" s="454" t="s">
        <v>442</v>
      </c>
      <c r="M172" s="454" t="s">
        <v>442</v>
      </c>
      <c r="O172" s="454" t="s">
        <v>442</v>
      </c>
      <c r="Q172" s="454" t="s">
        <v>442</v>
      </c>
      <c r="S172" s="454" t="s">
        <v>442</v>
      </c>
      <c r="U172" s="454" t="s">
        <v>442</v>
      </c>
      <c r="W172" s="454" t="s">
        <v>442</v>
      </c>
      <c r="Y172" s="454" t="s">
        <v>442</v>
      </c>
      <c r="AA172" s="454" t="s">
        <v>442</v>
      </c>
      <c r="AC172" s="454" t="s">
        <v>442</v>
      </c>
      <c r="AE172" s="454" t="s">
        <v>442</v>
      </c>
      <c r="AG172" s="454" t="s">
        <v>442</v>
      </c>
      <c r="AI172" s="454" t="s">
        <v>442</v>
      </c>
      <c r="AK172" s="454" t="s">
        <v>442</v>
      </c>
      <c r="AM172" s="454" t="s">
        <v>442</v>
      </c>
      <c r="AO172" s="454" t="s">
        <v>442</v>
      </c>
      <c r="AQ172" s="454" t="s">
        <v>442</v>
      </c>
    </row>
    <row r="173" spans="5:43">
      <c r="E173" s="454" t="s">
        <v>442</v>
      </c>
      <c r="G173" s="454" t="s">
        <v>442</v>
      </c>
      <c r="I173" s="454" t="s">
        <v>442</v>
      </c>
      <c r="K173" s="454" t="s">
        <v>442</v>
      </c>
      <c r="M173" s="454" t="s">
        <v>442</v>
      </c>
      <c r="O173" s="454" t="s">
        <v>442</v>
      </c>
      <c r="Q173" s="454" t="s">
        <v>442</v>
      </c>
      <c r="S173" s="454" t="s">
        <v>442</v>
      </c>
      <c r="U173" s="454" t="s">
        <v>442</v>
      </c>
      <c r="W173" s="454" t="s">
        <v>442</v>
      </c>
      <c r="Y173" s="454" t="s">
        <v>442</v>
      </c>
      <c r="AA173" s="454" t="s">
        <v>442</v>
      </c>
      <c r="AC173" s="454" t="s">
        <v>442</v>
      </c>
      <c r="AE173" s="454" t="s">
        <v>442</v>
      </c>
      <c r="AG173" s="454" t="s">
        <v>442</v>
      </c>
      <c r="AI173" s="454" t="s">
        <v>442</v>
      </c>
      <c r="AK173" s="454" t="s">
        <v>442</v>
      </c>
      <c r="AM173" s="454" t="s">
        <v>442</v>
      </c>
      <c r="AO173" s="454" t="s">
        <v>442</v>
      </c>
      <c r="AQ173" s="454" t="s">
        <v>442</v>
      </c>
    </row>
    <row r="174" spans="5:43">
      <c r="E174" s="454" t="s">
        <v>442</v>
      </c>
      <c r="G174" s="454" t="s">
        <v>442</v>
      </c>
      <c r="I174" s="454" t="s">
        <v>442</v>
      </c>
      <c r="K174" s="454" t="s">
        <v>442</v>
      </c>
      <c r="M174" s="454" t="s">
        <v>442</v>
      </c>
      <c r="O174" s="454" t="s">
        <v>442</v>
      </c>
      <c r="Q174" s="454" t="s">
        <v>442</v>
      </c>
      <c r="S174" s="454" t="s">
        <v>442</v>
      </c>
      <c r="U174" s="454" t="s">
        <v>442</v>
      </c>
      <c r="W174" s="454" t="s">
        <v>442</v>
      </c>
      <c r="Y174" s="454" t="s">
        <v>442</v>
      </c>
      <c r="AA174" s="454" t="s">
        <v>442</v>
      </c>
      <c r="AC174" s="454" t="s">
        <v>442</v>
      </c>
      <c r="AE174" s="454" t="s">
        <v>442</v>
      </c>
      <c r="AG174" s="454" t="s">
        <v>442</v>
      </c>
      <c r="AI174" s="454" t="s">
        <v>442</v>
      </c>
      <c r="AK174" s="454" t="s">
        <v>442</v>
      </c>
      <c r="AM174" s="454" t="s">
        <v>442</v>
      </c>
      <c r="AO174" s="454" t="s">
        <v>442</v>
      </c>
      <c r="AQ174" s="454" t="s">
        <v>442</v>
      </c>
    </row>
    <row r="175" spans="5:43">
      <c r="E175" s="454" t="s">
        <v>442</v>
      </c>
      <c r="G175" s="454" t="s">
        <v>442</v>
      </c>
      <c r="I175" s="454" t="s">
        <v>442</v>
      </c>
      <c r="K175" s="454" t="s">
        <v>442</v>
      </c>
      <c r="M175" s="454" t="s">
        <v>442</v>
      </c>
      <c r="O175" s="454" t="s">
        <v>442</v>
      </c>
      <c r="Q175" s="454" t="s">
        <v>442</v>
      </c>
      <c r="S175" s="454" t="s">
        <v>442</v>
      </c>
      <c r="U175" s="454" t="s">
        <v>442</v>
      </c>
      <c r="W175" s="454" t="s">
        <v>442</v>
      </c>
      <c r="Y175" s="454" t="s">
        <v>442</v>
      </c>
      <c r="AA175" s="454" t="s">
        <v>442</v>
      </c>
      <c r="AC175" s="454" t="s">
        <v>442</v>
      </c>
      <c r="AE175" s="454" t="s">
        <v>442</v>
      </c>
      <c r="AG175" s="454" t="s">
        <v>442</v>
      </c>
      <c r="AI175" s="454" t="s">
        <v>442</v>
      </c>
      <c r="AK175" s="454" t="s">
        <v>442</v>
      </c>
      <c r="AM175" s="454" t="s">
        <v>442</v>
      </c>
      <c r="AO175" s="454" t="s">
        <v>442</v>
      </c>
      <c r="AQ175" s="454" t="s">
        <v>442</v>
      </c>
    </row>
    <row r="176" spans="5:43">
      <c r="E176" s="454" t="s">
        <v>442</v>
      </c>
      <c r="G176" s="454" t="s">
        <v>442</v>
      </c>
      <c r="I176" s="454" t="s">
        <v>442</v>
      </c>
      <c r="K176" s="454" t="s">
        <v>442</v>
      </c>
      <c r="M176" s="454" t="s">
        <v>442</v>
      </c>
      <c r="O176" s="454" t="s">
        <v>442</v>
      </c>
      <c r="Q176" s="454" t="s">
        <v>442</v>
      </c>
      <c r="S176" s="454" t="s">
        <v>442</v>
      </c>
      <c r="U176" s="454" t="s">
        <v>442</v>
      </c>
      <c r="W176" s="454" t="s">
        <v>442</v>
      </c>
      <c r="Y176" s="454" t="s">
        <v>442</v>
      </c>
      <c r="AA176" s="454" t="s">
        <v>442</v>
      </c>
      <c r="AC176" s="454" t="s">
        <v>442</v>
      </c>
      <c r="AE176" s="454" t="s">
        <v>442</v>
      </c>
      <c r="AG176" s="454" t="s">
        <v>442</v>
      </c>
      <c r="AI176" s="454" t="s">
        <v>442</v>
      </c>
      <c r="AK176" s="454" t="s">
        <v>442</v>
      </c>
      <c r="AM176" s="454" t="s">
        <v>442</v>
      </c>
      <c r="AO176" s="454" t="s">
        <v>442</v>
      </c>
      <c r="AQ176" s="454" t="s">
        <v>442</v>
      </c>
    </row>
    <row r="177" spans="5:43">
      <c r="E177" s="454" t="s">
        <v>442</v>
      </c>
      <c r="G177" s="454" t="s">
        <v>442</v>
      </c>
      <c r="I177" s="454" t="s">
        <v>442</v>
      </c>
      <c r="K177" s="454" t="s">
        <v>442</v>
      </c>
      <c r="M177" s="454" t="s">
        <v>442</v>
      </c>
      <c r="O177" s="454" t="s">
        <v>442</v>
      </c>
      <c r="Q177" s="454" t="s">
        <v>442</v>
      </c>
      <c r="S177" s="454" t="s">
        <v>442</v>
      </c>
      <c r="U177" s="454" t="s">
        <v>442</v>
      </c>
      <c r="W177" s="454" t="s">
        <v>442</v>
      </c>
      <c r="Y177" s="454" t="s">
        <v>442</v>
      </c>
      <c r="AA177" s="454" t="s">
        <v>442</v>
      </c>
      <c r="AC177" s="454" t="s">
        <v>442</v>
      </c>
      <c r="AE177" s="454" t="s">
        <v>442</v>
      </c>
      <c r="AG177" s="454" t="s">
        <v>442</v>
      </c>
      <c r="AI177" s="454" t="s">
        <v>442</v>
      </c>
      <c r="AK177" s="454" t="s">
        <v>442</v>
      </c>
      <c r="AM177" s="454" t="s">
        <v>442</v>
      </c>
      <c r="AO177" s="454" t="s">
        <v>442</v>
      </c>
      <c r="AQ177" s="454" t="s">
        <v>442</v>
      </c>
    </row>
    <row r="178" spans="5:43">
      <c r="E178" s="454" t="s">
        <v>442</v>
      </c>
      <c r="G178" s="454" t="s">
        <v>442</v>
      </c>
      <c r="I178" s="454" t="s">
        <v>442</v>
      </c>
      <c r="K178" s="454" t="s">
        <v>442</v>
      </c>
      <c r="M178" s="454" t="s">
        <v>442</v>
      </c>
      <c r="O178" s="454" t="s">
        <v>442</v>
      </c>
      <c r="Q178" s="454" t="s">
        <v>442</v>
      </c>
      <c r="S178" s="454" t="s">
        <v>442</v>
      </c>
      <c r="U178" s="454" t="s">
        <v>442</v>
      </c>
      <c r="W178" s="454" t="s">
        <v>442</v>
      </c>
      <c r="Y178" s="454" t="s">
        <v>442</v>
      </c>
      <c r="AA178" s="454" t="s">
        <v>442</v>
      </c>
      <c r="AC178" s="454" t="s">
        <v>442</v>
      </c>
      <c r="AE178" s="454" t="s">
        <v>442</v>
      </c>
      <c r="AG178" s="454" t="s">
        <v>442</v>
      </c>
      <c r="AI178" s="454" t="s">
        <v>442</v>
      </c>
      <c r="AK178" s="454" t="s">
        <v>442</v>
      </c>
      <c r="AM178" s="454" t="s">
        <v>442</v>
      </c>
      <c r="AO178" s="454" t="s">
        <v>442</v>
      </c>
      <c r="AQ178" s="454" t="s">
        <v>442</v>
      </c>
    </row>
    <row r="179" spans="5:43">
      <c r="E179" s="454" t="s">
        <v>442</v>
      </c>
      <c r="G179" s="454" t="s">
        <v>442</v>
      </c>
      <c r="I179" s="454" t="s">
        <v>442</v>
      </c>
      <c r="K179" s="454" t="s">
        <v>442</v>
      </c>
      <c r="M179" s="454" t="s">
        <v>442</v>
      </c>
      <c r="O179" s="454" t="s">
        <v>442</v>
      </c>
      <c r="Q179" s="454" t="s">
        <v>442</v>
      </c>
      <c r="S179" s="454" t="s">
        <v>442</v>
      </c>
      <c r="U179" s="454" t="s">
        <v>442</v>
      </c>
      <c r="W179" s="454" t="s">
        <v>442</v>
      </c>
      <c r="Y179" s="454" t="s">
        <v>442</v>
      </c>
      <c r="AA179" s="454" t="s">
        <v>442</v>
      </c>
      <c r="AC179" s="454" t="s">
        <v>442</v>
      </c>
      <c r="AE179" s="454" t="s">
        <v>442</v>
      </c>
      <c r="AG179" s="454" t="s">
        <v>442</v>
      </c>
      <c r="AI179" s="454" t="s">
        <v>442</v>
      </c>
      <c r="AK179" s="454" t="s">
        <v>442</v>
      </c>
      <c r="AM179" s="454" t="s">
        <v>442</v>
      </c>
      <c r="AO179" s="454" t="s">
        <v>442</v>
      </c>
      <c r="AQ179" s="454" t="s">
        <v>442</v>
      </c>
    </row>
    <row r="180" spans="5:43">
      <c r="E180" s="454" t="s">
        <v>442</v>
      </c>
      <c r="G180" s="454" t="s">
        <v>442</v>
      </c>
      <c r="I180" s="454" t="s">
        <v>442</v>
      </c>
      <c r="K180" s="454" t="s">
        <v>442</v>
      </c>
      <c r="M180" s="454" t="s">
        <v>442</v>
      </c>
      <c r="O180" s="454" t="s">
        <v>442</v>
      </c>
      <c r="Q180" s="454" t="s">
        <v>442</v>
      </c>
      <c r="S180" s="454" t="s">
        <v>442</v>
      </c>
      <c r="U180" s="454" t="s">
        <v>442</v>
      </c>
      <c r="W180" s="454" t="s">
        <v>442</v>
      </c>
      <c r="Y180" s="454" t="s">
        <v>442</v>
      </c>
      <c r="AA180" s="454" t="s">
        <v>442</v>
      </c>
      <c r="AC180" s="454" t="s">
        <v>442</v>
      </c>
      <c r="AE180" s="454" t="s">
        <v>442</v>
      </c>
      <c r="AG180" s="454" t="s">
        <v>442</v>
      </c>
      <c r="AI180" s="454" t="s">
        <v>442</v>
      </c>
      <c r="AK180" s="454" t="s">
        <v>442</v>
      </c>
      <c r="AM180" s="454" t="s">
        <v>442</v>
      </c>
      <c r="AO180" s="454" t="s">
        <v>442</v>
      </c>
      <c r="AQ180" s="454" t="s">
        <v>442</v>
      </c>
    </row>
    <row r="181" spans="5:43">
      <c r="E181" s="454" t="s">
        <v>442</v>
      </c>
      <c r="G181" s="454" t="s">
        <v>442</v>
      </c>
      <c r="I181" s="454" t="s">
        <v>442</v>
      </c>
      <c r="K181" s="454" t="s">
        <v>442</v>
      </c>
      <c r="M181" s="454" t="s">
        <v>442</v>
      </c>
      <c r="O181" s="454" t="s">
        <v>442</v>
      </c>
      <c r="Q181" s="454" t="s">
        <v>442</v>
      </c>
      <c r="S181" s="454" t="s">
        <v>442</v>
      </c>
      <c r="U181" s="454" t="s">
        <v>442</v>
      </c>
      <c r="W181" s="454" t="s">
        <v>442</v>
      </c>
      <c r="Y181" s="454" t="s">
        <v>442</v>
      </c>
      <c r="AA181" s="454" t="s">
        <v>442</v>
      </c>
      <c r="AC181" s="454" t="s">
        <v>442</v>
      </c>
      <c r="AE181" s="454" t="s">
        <v>442</v>
      </c>
      <c r="AG181" s="454" t="s">
        <v>442</v>
      </c>
      <c r="AI181" s="454" t="s">
        <v>442</v>
      </c>
      <c r="AK181" s="454" t="s">
        <v>442</v>
      </c>
      <c r="AM181" s="454" t="s">
        <v>442</v>
      </c>
      <c r="AO181" s="454" t="s">
        <v>442</v>
      </c>
      <c r="AQ181" s="454" t="s">
        <v>442</v>
      </c>
    </row>
    <row r="182" spans="5:43">
      <c r="E182" s="454" t="s">
        <v>442</v>
      </c>
      <c r="G182" s="454" t="s">
        <v>442</v>
      </c>
      <c r="I182" s="454" t="s">
        <v>442</v>
      </c>
      <c r="K182" s="454" t="s">
        <v>442</v>
      </c>
      <c r="M182" s="454" t="s">
        <v>442</v>
      </c>
      <c r="O182" s="454" t="s">
        <v>442</v>
      </c>
      <c r="Q182" s="454" t="s">
        <v>442</v>
      </c>
      <c r="S182" s="454" t="s">
        <v>442</v>
      </c>
      <c r="U182" s="454" t="s">
        <v>442</v>
      </c>
      <c r="W182" s="454" t="s">
        <v>442</v>
      </c>
      <c r="Y182" s="454" t="s">
        <v>442</v>
      </c>
      <c r="AA182" s="454" t="s">
        <v>442</v>
      </c>
      <c r="AC182" s="454" t="s">
        <v>442</v>
      </c>
      <c r="AE182" s="454" t="s">
        <v>442</v>
      </c>
      <c r="AG182" s="454" t="s">
        <v>442</v>
      </c>
      <c r="AI182" s="454" t="s">
        <v>442</v>
      </c>
      <c r="AK182" s="454" t="s">
        <v>442</v>
      </c>
      <c r="AM182" s="454" t="s">
        <v>442</v>
      </c>
      <c r="AO182" s="454" t="s">
        <v>442</v>
      </c>
      <c r="AQ182" s="454" t="s">
        <v>442</v>
      </c>
    </row>
    <row r="183" spans="5:43">
      <c r="E183" s="454" t="s">
        <v>442</v>
      </c>
      <c r="G183" s="454" t="s">
        <v>442</v>
      </c>
      <c r="I183" s="454" t="s">
        <v>442</v>
      </c>
      <c r="K183" s="454" t="s">
        <v>442</v>
      </c>
      <c r="M183" s="454" t="s">
        <v>442</v>
      </c>
      <c r="O183" s="454" t="s">
        <v>442</v>
      </c>
      <c r="Q183" s="454" t="s">
        <v>442</v>
      </c>
      <c r="S183" s="454" t="s">
        <v>442</v>
      </c>
      <c r="U183" s="454" t="s">
        <v>442</v>
      </c>
      <c r="W183" s="454" t="s">
        <v>442</v>
      </c>
      <c r="Y183" s="454" t="s">
        <v>442</v>
      </c>
      <c r="AA183" s="454" t="s">
        <v>442</v>
      </c>
      <c r="AC183" s="454" t="s">
        <v>442</v>
      </c>
      <c r="AE183" s="454" t="s">
        <v>442</v>
      </c>
      <c r="AG183" s="454" t="s">
        <v>442</v>
      </c>
      <c r="AI183" s="454" t="s">
        <v>442</v>
      </c>
      <c r="AK183" s="454" t="s">
        <v>442</v>
      </c>
      <c r="AM183" s="454" t="s">
        <v>442</v>
      </c>
      <c r="AO183" s="454" t="s">
        <v>442</v>
      </c>
      <c r="AQ183" s="454" t="s">
        <v>442</v>
      </c>
    </row>
    <row r="184" spans="5:43">
      <c r="E184" s="454" t="s">
        <v>442</v>
      </c>
      <c r="G184" s="454" t="s">
        <v>442</v>
      </c>
      <c r="I184" s="454" t="s">
        <v>442</v>
      </c>
      <c r="K184" s="454" t="s">
        <v>442</v>
      </c>
      <c r="M184" s="454" t="s">
        <v>442</v>
      </c>
      <c r="O184" s="454" t="s">
        <v>442</v>
      </c>
      <c r="Q184" s="454" t="s">
        <v>442</v>
      </c>
      <c r="S184" s="454" t="s">
        <v>442</v>
      </c>
      <c r="U184" s="454" t="s">
        <v>442</v>
      </c>
      <c r="W184" s="454" t="s">
        <v>442</v>
      </c>
      <c r="Y184" s="454" t="s">
        <v>442</v>
      </c>
      <c r="AA184" s="454" t="s">
        <v>442</v>
      </c>
      <c r="AC184" s="454" t="s">
        <v>442</v>
      </c>
      <c r="AE184" s="454" t="s">
        <v>442</v>
      </c>
      <c r="AG184" s="454" t="s">
        <v>442</v>
      </c>
      <c r="AI184" s="454" t="s">
        <v>442</v>
      </c>
      <c r="AK184" s="454" t="s">
        <v>442</v>
      </c>
      <c r="AM184" s="454" t="s">
        <v>442</v>
      </c>
      <c r="AO184" s="454" t="s">
        <v>442</v>
      </c>
      <c r="AQ184" s="454" t="s">
        <v>442</v>
      </c>
    </row>
    <row r="185" spans="5:43">
      <c r="E185" s="454" t="s">
        <v>442</v>
      </c>
      <c r="G185" s="454" t="s">
        <v>442</v>
      </c>
      <c r="I185" s="454" t="s">
        <v>442</v>
      </c>
      <c r="K185" s="454" t="s">
        <v>442</v>
      </c>
      <c r="M185" s="454" t="s">
        <v>442</v>
      </c>
      <c r="O185" s="454" t="s">
        <v>442</v>
      </c>
      <c r="Q185" s="454" t="s">
        <v>442</v>
      </c>
      <c r="S185" s="454" t="s">
        <v>442</v>
      </c>
      <c r="U185" s="454" t="s">
        <v>442</v>
      </c>
      <c r="W185" s="454" t="s">
        <v>442</v>
      </c>
      <c r="Y185" s="454" t="s">
        <v>442</v>
      </c>
      <c r="AA185" s="454" t="s">
        <v>442</v>
      </c>
      <c r="AC185" s="454" t="s">
        <v>442</v>
      </c>
      <c r="AE185" s="454" t="s">
        <v>442</v>
      </c>
      <c r="AG185" s="454" t="s">
        <v>442</v>
      </c>
      <c r="AI185" s="454" t="s">
        <v>442</v>
      </c>
      <c r="AK185" s="454" t="s">
        <v>442</v>
      </c>
      <c r="AM185" s="454" t="s">
        <v>442</v>
      </c>
      <c r="AO185" s="454" t="s">
        <v>442</v>
      </c>
      <c r="AQ185" s="454" t="s">
        <v>442</v>
      </c>
    </row>
    <row r="186" spans="5:43">
      <c r="E186" s="454" t="s">
        <v>442</v>
      </c>
      <c r="G186" s="454" t="s">
        <v>442</v>
      </c>
      <c r="I186" s="454" t="s">
        <v>442</v>
      </c>
      <c r="K186" s="454" t="s">
        <v>442</v>
      </c>
      <c r="M186" s="454" t="s">
        <v>442</v>
      </c>
      <c r="O186" s="454" t="s">
        <v>442</v>
      </c>
      <c r="Q186" s="454" t="s">
        <v>442</v>
      </c>
      <c r="S186" s="454" t="s">
        <v>442</v>
      </c>
      <c r="U186" s="454" t="s">
        <v>442</v>
      </c>
      <c r="W186" s="454" t="s">
        <v>442</v>
      </c>
      <c r="Y186" s="454" t="s">
        <v>442</v>
      </c>
      <c r="AA186" s="454" t="s">
        <v>442</v>
      </c>
      <c r="AC186" s="454" t="s">
        <v>442</v>
      </c>
      <c r="AE186" s="454" t="s">
        <v>442</v>
      </c>
      <c r="AG186" s="454" t="s">
        <v>442</v>
      </c>
      <c r="AI186" s="454" t="s">
        <v>442</v>
      </c>
      <c r="AK186" s="454" t="s">
        <v>442</v>
      </c>
      <c r="AM186" s="454" t="s">
        <v>442</v>
      </c>
      <c r="AO186" s="454" t="s">
        <v>442</v>
      </c>
      <c r="AQ186" s="454" t="s">
        <v>442</v>
      </c>
    </row>
    <row r="187" spans="5:43">
      <c r="E187" s="454" t="s">
        <v>442</v>
      </c>
      <c r="G187" s="454" t="s">
        <v>442</v>
      </c>
      <c r="I187" s="454" t="s">
        <v>442</v>
      </c>
      <c r="K187" s="454" t="s">
        <v>442</v>
      </c>
      <c r="M187" s="454" t="s">
        <v>442</v>
      </c>
      <c r="O187" s="454" t="s">
        <v>442</v>
      </c>
      <c r="Q187" s="454" t="s">
        <v>442</v>
      </c>
      <c r="S187" s="454" t="s">
        <v>442</v>
      </c>
      <c r="U187" s="454" t="s">
        <v>442</v>
      </c>
      <c r="W187" s="454" t="s">
        <v>442</v>
      </c>
      <c r="Y187" s="454" t="s">
        <v>442</v>
      </c>
      <c r="AA187" s="454" t="s">
        <v>442</v>
      </c>
      <c r="AC187" s="454" t="s">
        <v>442</v>
      </c>
      <c r="AE187" s="454" t="s">
        <v>442</v>
      </c>
      <c r="AG187" s="454" t="s">
        <v>442</v>
      </c>
      <c r="AI187" s="454" t="s">
        <v>442</v>
      </c>
      <c r="AK187" s="454" t="s">
        <v>442</v>
      </c>
      <c r="AM187" s="454" t="s">
        <v>442</v>
      </c>
      <c r="AO187" s="454" t="s">
        <v>442</v>
      </c>
      <c r="AQ187" s="454" t="s">
        <v>442</v>
      </c>
    </row>
    <row r="188" spans="5:43">
      <c r="E188" s="454" t="s">
        <v>442</v>
      </c>
      <c r="G188" s="454" t="s">
        <v>442</v>
      </c>
      <c r="I188" s="454" t="s">
        <v>442</v>
      </c>
      <c r="K188" s="454" t="s">
        <v>442</v>
      </c>
      <c r="M188" s="454" t="s">
        <v>442</v>
      </c>
      <c r="O188" s="454" t="s">
        <v>442</v>
      </c>
      <c r="Q188" s="454" t="s">
        <v>442</v>
      </c>
      <c r="S188" s="454" t="s">
        <v>442</v>
      </c>
      <c r="U188" s="454" t="s">
        <v>442</v>
      </c>
      <c r="W188" s="454" t="s">
        <v>442</v>
      </c>
      <c r="Y188" s="454" t="s">
        <v>442</v>
      </c>
      <c r="AA188" s="454" t="s">
        <v>442</v>
      </c>
      <c r="AC188" s="454" t="s">
        <v>442</v>
      </c>
      <c r="AE188" s="454" t="s">
        <v>442</v>
      </c>
      <c r="AG188" s="454" t="s">
        <v>442</v>
      </c>
      <c r="AI188" s="454" t="s">
        <v>442</v>
      </c>
      <c r="AK188" s="454" t="s">
        <v>442</v>
      </c>
      <c r="AM188" s="454" t="s">
        <v>442</v>
      </c>
      <c r="AO188" s="454" t="s">
        <v>442</v>
      </c>
      <c r="AQ188" s="454" t="s">
        <v>442</v>
      </c>
    </row>
    <row r="189" spans="5:43">
      <c r="E189" s="454" t="s">
        <v>442</v>
      </c>
      <c r="G189" s="454" t="s">
        <v>442</v>
      </c>
      <c r="I189" s="454" t="s">
        <v>442</v>
      </c>
      <c r="K189" s="454" t="s">
        <v>442</v>
      </c>
      <c r="M189" s="454" t="s">
        <v>442</v>
      </c>
      <c r="O189" s="454" t="s">
        <v>442</v>
      </c>
      <c r="Q189" s="454" t="s">
        <v>442</v>
      </c>
      <c r="S189" s="454" t="s">
        <v>442</v>
      </c>
      <c r="U189" s="454" t="s">
        <v>442</v>
      </c>
      <c r="W189" s="454" t="s">
        <v>442</v>
      </c>
      <c r="Y189" s="454" t="s">
        <v>442</v>
      </c>
      <c r="AA189" s="454" t="s">
        <v>442</v>
      </c>
      <c r="AC189" s="454" t="s">
        <v>442</v>
      </c>
      <c r="AE189" s="454" t="s">
        <v>442</v>
      </c>
      <c r="AG189" s="454" t="s">
        <v>442</v>
      </c>
      <c r="AI189" s="454" t="s">
        <v>442</v>
      </c>
      <c r="AK189" s="454" t="s">
        <v>442</v>
      </c>
      <c r="AM189" s="454" t="s">
        <v>442</v>
      </c>
      <c r="AO189" s="454" t="s">
        <v>442</v>
      </c>
      <c r="AQ189" s="454" t="s">
        <v>442</v>
      </c>
    </row>
    <row r="190" spans="5:43">
      <c r="E190" s="454" t="s">
        <v>442</v>
      </c>
      <c r="G190" s="454" t="s">
        <v>442</v>
      </c>
      <c r="I190" s="454" t="s">
        <v>442</v>
      </c>
      <c r="K190" s="454" t="s">
        <v>442</v>
      </c>
      <c r="M190" s="454" t="s">
        <v>442</v>
      </c>
      <c r="O190" s="454" t="s">
        <v>442</v>
      </c>
      <c r="Q190" s="454" t="s">
        <v>442</v>
      </c>
      <c r="S190" s="454" t="s">
        <v>442</v>
      </c>
      <c r="U190" s="454" t="s">
        <v>442</v>
      </c>
      <c r="W190" s="454" t="s">
        <v>442</v>
      </c>
      <c r="Y190" s="454" t="s">
        <v>442</v>
      </c>
      <c r="AA190" s="454" t="s">
        <v>442</v>
      </c>
      <c r="AC190" s="454" t="s">
        <v>442</v>
      </c>
      <c r="AE190" s="454" t="s">
        <v>442</v>
      </c>
      <c r="AG190" s="454" t="s">
        <v>442</v>
      </c>
      <c r="AI190" s="454" t="s">
        <v>442</v>
      </c>
      <c r="AK190" s="454" t="s">
        <v>442</v>
      </c>
      <c r="AM190" s="454" t="s">
        <v>442</v>
      </c>
      <c r="AO190" s="454" t="s">
        <v>442</v>
      </c>
      <c r="AQ190" s="454" t="s">
        <v>442</v>
      </c>
    </row>
    <row r="191" spans="5:43">
      <c r="E191" s="454" t="s">
        <v>442</v>
      </c>
      <c r="G191" s="454" t="s">
        <v>442</v>
      </c>
      <c r="I191" s="454" t="s">
        <v>442</v>
      </c>
      <c r="K191" s="454" t="s">
        <v>442</v>
      </c>
      <c r="M191" s="454" t="s">
        <v>442</v>
      </c>
      <c r="O191" s="454" t="s">
        <v>442</v>
      </c>
      <c r="Q191" s="454" t="s">
        <v>442</v>
      </c>
      <c r="S191" s="454" t="s">
        <v>442</v>
      </c>
      <c r="U191" s="454" t="s">
        <v>442</v>
      </c>
      <c r="W191" s="454" t="s">
        <v>442</v>
      </c>
      <c r="Y191" s="454" t="s">
        <v>442</v>
      </c>
      <c r="AA191" s="454" t="s">
        <v>442</v>
      </c>
      <c r="AC191" s="454" t="s">
        <v>442</v>
      </c>
      <c r="AE191" s="454" t="s">
        <v>442</v>
      </c>
      <c r="AG191" s="454" t="s">
        <v>442</v>
      </c>
      <c r="AI191" s="454" t="s">
        <v>442</v>
      </c>
      <c r="AK191" s="454" t="s">
        <v>442</v>
      </c>
      <c r="AM191" s="454" t="s">
        <v>442</v>
      </c>
      <c r="AO191" s="454" t="s">
        <v>442</v>
      </c>
      <c r="AQ191" s="454" t="s">
        <v>442</v>
      </c>
    </row>
    <row r="192" spans="5:43">
      <c r="E192" s="454" t="s">
        <v>442</v>
      </c>
      <c r="G192" s="454" t="s">
        <v>442</v>
      </c>
      <c r="I192" s="454" t="s">
        <v>442</v>
      </c>
      <c r="K192" s="454" t="s">
        <v>442</v>
      </c>
      <c r="M192" s="454" t="s">
        <v>442</v>
      </c>
      <c r="O192" s="454" t="s">
        <v>442</v>
      </c>
      <c r="Q192" s="454" t="s">
        <v>442</v>
      </c>
      <c r="S192" s="454" t="s">
        <v>442</v>
      </c>
      <c r="U192" s="454" t="s">
        <v>442</v>
      </c>
      <c r="W192" s="454" t="s">
        <v>442</v>
      </c>
      <c r="Y192" s="454" t="s">
        <v>442</v>
      </c>
      <c r="AA192" s="454" t="s">
        <v>442</v>
      </c>
      <c r="AC192" s="454" t="s">
        <v>442</v>
      </c>
      <c r="AE192" s="454" t="s">
        <v>442</v>
      </c>
      <c r="AG192" s="454" t="s">
        <v>442</v>
      </c>
      <c r="AI192" s="454" t="s">
        <v>442</v>
      </c>
      <c r="AK192" s="454" t="s">
        <v>442</v>
      </c>
      <c r="AM192" s="454" t="s">
        <v>442</v>
      </c>
      <c r="AO192" s="454" t="s">
        <v>442</v>
      </c>
      <c r="AQ192" s="454" t="s">
        <v>442</v>
      </c>
    </row>
    <row r="193" spans="5:43">
      <c r="E193" s="454" t="s">
        <v>442</v>
      </c>
      <c r="G193" s="454" t="s">
        <v>442</v>
      </c>
      <c r="I193" s="454" t="s">
        <v>442</v>
      </c>
      <c r="K193" s="454" t="s">
        <v>442</v>
      </c>
      <c r="M193" s="454" t="s">
        <v>442</v>
      </c>
      <c r="O193" s="454" t="s">
        <v>442</v>
      </c>
      <c r="Q193" s="454" t="s">
        <v>442</v>
      </c>
      <c r="S193" s="454" t="s">
        <v>442</v>
      </c>
      <c r="U193" s="454" t="s">
        <v>442</v>
      </c>
      <c r="W193" s="454" t="s">
        <v>442</v>
      </c>
      <c r="Y193" s="454" t="s">
        <v>442</v>
      </c>
      <c r="AA193" s="454" t="s">
        <v>442</v>
      </c>
      <c r="AC193" s="454" t="s">
        <v>442</v>
      </c>
      <c r="AE193" s="454" t="s">
        <v>442</v>
      </c>
      <c r="AG193" s="454" t="s">
        <v>442</v>
      </c>
      <c r="AI193" s="454" t="s">
        <v>442</v>
      </c>
      <c r="AK193" s="454" t="s">
        <v>442</v>
      </c>
      <c r="AM193" s="454" t="s">
        <v>442</v>
      </c>
      <c r="AO193" s="454" t="s">
        <v>442</v>
      </c>
      <c r="AQ193" s="454" t="s">
        <v>442</v>
      </c>
    </row>
    <row r="194" spans="5:43">
      <c r="E194" s="454" t="s">
        <v>442</v>
      </c>
      <c r="G194" s="454" t="s">
        <v>442</v>
      </c>
      <c r="I194" s="454" t="s">
        <v>442</v>
      </c>
      <c r="K194" s="454" t="s">
        <v>442</v>
      </c>
      <c r="M194" s="454" t="s">
        <v>442</v>
      </c>
      <c r="O194" s="454" t="s">
        <v>442</v>
      </c>
      <c r="Q194" s="454" t="s">
        <v>442</v>
      </c>
      <c r="S194" s="454" t="s">
        <v>442</v>
      </c>
      <c r="U194" s="454" t="s">
        <v>442</v>
      </c>
      <c r="W194" s="454" t="s">
        <v>442</v>
      </c>
      <c r="Y194" s="454" t="s">
        <v>442</v>
      </c>
      <c r="AA194" s="454" t="s">
        <v>442</v>
      </c>
      <c r="AC194" s="454" t="s">
        <v>442</v>
      </c>
      <c r="AE194" s="454" t="s">
        <v>442</v>
      </c>
      <c r="AG194" s="454" t="s">
        <v>442</v>
      </c>
      <c r="AI194" s="454" t="s">
        <v>442</v>
      </c>
      <c r="AK194" s="454" t="s">
        <v>442</v>
      </c>
      <c r="AM194" s="454" t="s">
        <v>442</v>
      </c>
      <c r="AO194" s="454" t="s">
        <v>442</v>
      </c>
      <c r="AQ194" s="454" t="s">
        <v>442</v>
      </c>
    </row>
    <row r="195" spans="5:43">
      <c r="E195" s="454" t="s">
        <v>442</v>
      </c>
      <c r="G195" s="454" t="s">
        <v>442</v>
      </c>
      <c r="I195" s="454" t="s">
        <v>442</v>
      </c>
      <c r="K195" s="454" t="s">
        <v>442</v>
      </c>
      <c r="M195" s="454" t="s">
        <v>442</v>
      </c>
      <c r="O195" s="454" t="s">
        <v>442</v>
      </c>
      <c r="Q195" s="454" t="s">
        <v>442</v>
      </c>
      <c r="S195" s="454" t="s">
        <v>442</v>
      </c>
      <c r="U195" s="454" t="s">
        <v>442</v>
      </c>
      <c r="W195" s="454" t="s">
        <v>442</v>
      </c>
      <c r="Y195" s="454" t="s">
        <v>442</v>
      </c>
      <c r="AA195" s="454" t="s">
        <v>442</v>
      </c>
      <c r="AC195" s="454" t="s">
        <v>442</v>
      </c>
      <c r="AE195" s="454" t="s">
        <v>442</v>
      </c>
      <c r="AG195" s="454" t="s">
        <v>442</v>
      </c>
      <c r="AI195" s="454" t="s">
        <v>442</v>
      </c>
      <c r="AK195" s="454" t="s">
        <v>442</v>
      </c>
      <c r="AM195" s="454" t="s">
        <v>442</v>
      </c>
      <c r="AO195" s="454" t="s">
        <v>442</v>
      </c>
      <c r="AQ195" s="454" t="s">
        <v>442</v>
      </c>
    </row>
    <row r="196" spans="5:43">
      <c r="E196" s="454" t="s">
        <v>442</v>
      </c>
      <c r="G196" s="454" t="s">
        <v>442</v>
      </c>
      <c r="I196" s="454" t="s">
        <v>442</v>
      </c>
      <c r="K196" s="454" t="s">
        <v>442</v>
      </c>
      <c r="M196" s="454" t="s">
        <v>442</v>
      </c>
      <c r="O196" s="454" t="s">
        <v>442</v>
      </c>
      <c r="Q196" s="454" t="s">
        <v>442</v>
      </c>
      <c r="S196" s="454" t="s">
        <v>442</v>
      </c>
      <c r="U196" s="454" t="s">
        <v>442</v>
      </c>
      <c r="W196" s="454" t="s">
        <v>442</v>
      </c>
      <c r="Y196" s="454" t="s">
        <v>442</v>
      </c>
      <c r="AA196" s="454" t="s">
        <v>442</v>
      </c>
      <c r="AC196" s="454" t="s">
        <v>442</v>
      </c>
      <c r="AE196" s="454" t="s">
        <v>442</v>
      </c>
      <c r="AG196" s="454" t="s">
        <v>442</v>
      </c>
      <c r="AI196" s="454" t="s">
        <v>442</v>
      </c>
      <c r="AK196" s="454" t="s">
        <v>442</v>
      </c>
      <c r="AM196" s="454" t="s">
        <v>442</v>
      </c>
      <c r="AO196" s="454" t="s">
        <v>442</v>
      </c>
      <c r="AQ196" s="454" t="s">
        <v>442</v>
      </c>
    </row>
    <row r="197" spans="5:43">
      <c r="E197" s="454" t="s">
        <v>442</v>
      </c>
      <c r="G197" s="454" t="s">
        <v>442</v>
      </c>
      <c r="I197" s="454" t="s">
        <v>442</v>
      </c>
      <c r="K197" s="454" t="s">
        <v>442</v>
      </c>
      <c r="M197" s="454" t="s">
        <v>442</v>
      </c>
      <c r="O197" s="454" t="s">
        <v>442</v>
      </c>
      <c r="Q197" s="454" t="s">
        <v>442</v>
      </c>
      <c r="S197" s="454" t="s">
        <v>442</v>
      </c>
      <c r="U197" s="454" t="s">
        <v>442</v>
      </c>
      <c r="W197" s="454" t="s">
        <v>442</v>
      </c>
      <c r="Y197" s="454" t="s">
        <v>442</v>
      </c>
      <c r="AA197" s="454" t="s">
        <v>442</v>
      </c>
      <c r="AC197" s="454" t="s">
        <v>442</v>
      </c>
      <c r="AE197" s="454" t="s">
        <v>442</v>
      </c>
      <c r="AG197" s="454" t="s">
        <v>442</v>
      </c>
      <c r="AI197" s="454" t="s">
        <v>442</v>
      </c>
      <c r="AK197" s="454" t="s">
        <v>442</v>
      </c>
      <c r="AM197" s="454" t="s">
        <v>442</v>
      </c>
      <c r="AO197" s="454" t="s">
        <v>442</v>
      </c>
      <c r="AQ197" s="454" t="s">
        <v>442</v>
      </c>
    </row>
    <row r="198" spans="5:43">
      <c r="E198" s="454" t="s">
        <v>442</v>
      </c>
      <c r="G198" s="454" t="s">
        <v>442</v>
      </c>
      <c r="I198" s="454" t="s">
        <v>442</v>
      </c>
      <c r="K198" s="454" t="s">
        <v>442</v>
      </c>
      <c r="M198" s="454" t="s">
        <v>442</v>
      </c>
      <c r="O198" s="454" t="s">
        <v>442</v>
      </c>
      <c r="Q198" s="454" t="s">
        <v>442</v>
      </c>
      <c r="S198" s="454" t="s">
        <v>442</v>
      </c>
      <c r="U198" s="454" t="s">
        <v>442</v>
      </c>
      <c r="W198" s="454" t="s">
        <v>442</v>
      </c>
      <c r="Y198" s="454" t="s">
        <v>442</v>
      </c>
      <c r="AA198" s="454" t="s">
        <v>442</v>
      </c>
      <c r="AC198" s="454" t="s">
        <v>442</v>
      </c>
      <c r="AE198" s="454" t="s">
        <v>442</v>
      </c>
      <c r="AG198" s="454" t="s">
        <v>442</v>
      </c>
      <c r="AI198" s="454" t="s">
        <v>442</v>
      </c>
      <c r="AK198" s="454" t="s">
        <v>442</v>
      </c>
      <c r="AM198" s="454" t="s">
        <v>442</v>
      </c>
      <c r="AO198" s="454" t="s">
        <v>442</v>
      </c>
      <c r="AQ198" s="454" t="s">
        <v>442</v>
      </c>
    </row>
    <row r="199" spans="5:43">
      <c r="E199" s="454" t="s">
        <v>442</v>
      </c>
      <c r="G199" s="454" t="s">
        <v>442</v>
      </c>
      <c r="I199" s="454" t="s">
        <v>442</v>
      </c>
      <c r="K199" s="454" t="s">
        <v>442</v>
      </c>
      <c r="M199" s="454" t="s">
        <v>442</v>
      </c>
      <c r="O199" s="454" t="s">
        <v>442</v>
      </c>
      <c r="Q199" s="454" t="s">
        <v>442</v>
      </c>
      <c r="S199" s="454" t="s">
        <v>442</v>
      </c>
      <c r="U199" s="454" t="s">
        <v>442</v>
      </c>
      <c r="W199" s="454" t="s">
        <v>442</v>
      </c>
      <c r="Y199" s="454" t="s">
        <v>442</v>
      </c>
      <c r="AA199" s="454" t="s">
        <v>442</v>
      </c>
      <c r="AC199" s="454" t="s">
        <v>442</v>
      </c>
      <c r="AE199" s="454" t="s">
        <v>442</v>
      </c>
      <c r="AG199" s="454" t="s">
        <v>442</v>
      </c>
      <c r="AI199" s="454" t="s">
        <v>442</v>
      </c>
      <c r="AK199" s="454" t="s">
        <v>442</v>
      </c>
      <c r="AM199" s="454" t="s">
        <v>442</v>
      </c>
      <c r="AO199" s="454" t="s">
        <v>442</v>
      </c>
      <c r="AQ199" s="454" t="s">
        <v>442</v>
      </c>
    </row>
    <row r="200" spans="5:43">
      <c r="E200" s="454" t="s">
        <v>442</v>
      </c>
      <c r="G200" s="454" t="s">
        <v>442</v>
      </c>
      <c r="I200" s="454" t="s">
        <v>442</v>
      </c>
      <c r="K200" s="454" t="s">
        <v>442</v>
      </c>
      <c r="M200" s="454" t="s">
        <v>442</v>
      </c>
      <c r="O200" s="454" t="s">
        <v>442</v>
      </c>
      <c r="Q200" s="454" t="s">
        <v>442</v>
      </c>
      <c r="S200" s="454" t="s">
        <v>442</v>
      </c>
      <c r="U200" s="454" t="s">
        <v>442</v>
      </c>
      <c r="W200" s="454" t="s">
        <v>442</v>
      </c>
      <c r="Y200" s="454" t="s">
        <v>442</v>
      </c>
      <c r="AA200" s="454" t="s">
        <v>442</v>
      </c>
      <c r="AC200" s="454" t="s">
        <v>442</v>
      </c>
      <c r="AE200" s="454" t="s">
        <v>442</v>
      </c>
      <c r="AG200" s="454" t="s">
        <v>442</v>
      </c>
      <c r="AI200" s="454" t="s">
        <v>442</v>
      </c>
      <c r="AK200" s="454" t="s">
        <v>442</v>
      </c>
      <c r="AM200" s="454" t="s">
        <v>442</v>
      </c>
      <c r="AO200" s="454" t="s">
        <v>442</v>
      </c>
      <c r="AQ200" s="454" t="s">
        <v>442</v>
      </c>
    </row>
    <row r="201" spans="5:43">
      <c r="E201" s="454" t="s">
        <v>442</v>
      </c>
      <c r="G201" s="454" t="s">
        <v>442</v>
      </c>
      <c r="I201" s="454" t="s">
        <v>442</v>
      </c>
      <c r="K201" s="454" t="s">
        <v>442</v>
      </c>
      <c r="M201" s="454" t="s">
        <v>442</v>
      </c>
      <c r="O201" s="454" t="s">
        <v>442</v>
      </c>
      <c r="Q201" s="454" t="s">
        <v>442</v>
      </c>
      <c r="S201" s="454" t="s">
        <v>442</v>
      </c>
      <c r="U201" s="454" t="s">
        <v>442</v>
      </c>
      <c r="W201" s="454" t="s">
        <v>442</v>
      </c>
      <c r="Y201" s="454" t="s">
        <v>442</v>
      </c>
      <c r="AA201" s="454" t="s">
        <v>442</v>
      </c>
      <c r="AC201" s="454" t="s">
        <v>442</v>
      </c>
      <c r="AE201" s="454" t="s">
        <v>442</v>
      </c>
      <c r="AG201" s="454" t="s">
        <v>442</v>
      </c>
      <c r="AI201" s="454" t="s">
        <v>442</v>
      </c>
      <c r="AK201" s="454" t="s">
        <v>442</v>
      </c>
      <c r="AM201" s="454" t="s">
        <v>442</v>
      </c>
      <c r="AO201" s="454" t="s">
        <v>442</v>
      </c>
      <c r="AQ201" s="454" t="s">
        <v>442</v>
      </c>
    </row>
    <row r="202" spans="5:43">
      <c r="E202" s="454" t="s">
        <v>442</v>
      </c>
      <c r="G202" s="454" t="s">
        <v>442</v>
      </c>
      <c r="I202" s="454" t="s">
        <v>442</v>
      </c>
      <c r="K202" s="454" t="s">
        <v>442</v>
      </c>
      <c r="M202" s="454" t="s">
        <v>442</v>
      </c>
      <c r="O202" s="454" t="s">
        <v>442</v>
      </c>
      <c r="Q202" s="454" t="s">
        <v>442</v>
      </c>
      <c r="S202" s="454" t="s">
        <v>442</v>
      </c>
      <c r="U202" s="454" t="s">
        <v>442</v>
      </c>
      <c r="W202" s="454" t="s">
        <v>442</v>
      </c>
      <c r="Y202" s="454" t="s">
        <v>442</v>
      </c>
      <c r="AA202" s="454" t="s">
        <v>442</v>
      </c>
      <c r="AC202" s="454" t="s">
        <v>442</v>
      </c>
      <c r="AE202" s="454" t="s">
        <v>442</v>
      </c>
      <c r="AG202" s="454" t="s">
        <v>442</v>
      </c>
      <c r="AI202" s="454" t="s">
        <v>442</v>
      </c>
      <c r="AK202" s="454" t="s">
        <v>442</v>
      </c>
      <c r="AM202" s="454" t="s">
        <v>442</v>
      </c>
      <c r="AO202" s="454" t="s">
        <v>442</v>
      </c>
      <c r="AQ202" s="454" t="s">
        <v>442</v>
      </c>
    </row>
    <row r="203" spans="5:43">
      <c r="E203" s="454" t="s">
        <v>442</v>
      </c>
      <c r="G203" s="454" t="s">
        <v>442</v>
      </c>
      <c r="I203" s="454" t="s">
        <v>442</v>
      </c>
      <c r="K203" s="454" t="s">
        <v>442</v>
      </c>
      <c r="M203" s="454" t="s">
        <v>442</v>
      </c>
      <c r="O203" s="454" t="s">
        <v>442</v>
      </c>
      <c r="Q203" s="454" t="s">
        <v>442</v>
      </c>
      <c r="S203" s="454" t="s">
        <v>442</v>
      </c>
      <c r="U203" s="454" t="s">
        <v>442</v>
      </c>
      <c r="W203" s="454" t="s">
        <v>442</v>
      </c>
      <c r="Y203" s="454" t="s">
        <v>442</v>
      </c>
      <c r="AA203" s="454" t="s">
        <v>442</v>
      </c>
      <c r="AC203" s="454" t="s">
        <v>442</v>
      </c>
      <c r="AE203" s="454" t="s">
        <v>442</v>
      </c>
      <c r="AG203" s="454" t="s">
        <v>442</v>
      </c>
      <c r="AI203" s="454" t="s">
        <v>442</v>
      </c>
      <c r="AK203" s="454" t="s">
        <v>442</v>
      </c>
      <c r="AM203" s="454" t="s">
        <v>442</v>
      </c>
      <c r="AO203" s="454" t="s">
        <v>442</v>
      </c>
      <c r="AQ203" s="454" t="s">
        <v>442</v>
      </c>
    </row>
    <row r="204" spans="5:43">
      <c r="E204" s="454" t="s">
        <v>442</v>
      </c>
      <c r="G204" s="454" t="s">
        <v>442</v>
      </c>
      <c r="I204" s="454" t="s">
        <v>442</v>
      </c>
      <c r="K204" s="454" t="s">
        <v>442</v>
      </c>
      <c r="M204" s="454" t="s">
        <v>442</v>
      </c>
      <c r="O204" s="454" t="s">
        <v>442</v>
      </c>
      <c r="Q204" s="454" t="s">
        <v>442</v>
      </c>
      <c r="S204" s="454" t="s">
        <v>442</v>
      </c>
      <c r="U204" s="454" t="s">
        <v>442</v>
      </c>
      <c r="W204" s="454" t="s">
        <v>442</v>
      </c>
      <c r="Y204" s="454" t="s">
        <v>442</v>
      </c>
      <c r="AA204" s="454" t="s">
        <v>442</v>
      </c>
      <c r="AC204" s="454" t="s">
        <v>442</v>
      </c>
      <c r="AE204" s="454" t="s">
        <v>442</v>
      </c>
      <c r="AG204" s="454" t="s">
        <v>442</v>
      </c>
      <c r="AI204" s="454" t="s">
        <v>442</v>
      </c>
      <c r="AK204" s="454" t="s">
        <v>442</v>
      </c>
      <c r="AM204" s="454" t="s">
        <v>442</v>
      </c>
      <c r="AO204" s="454" t="s">
        <v>442</v>
      </c>
      <c r="AQ204" s="454" t="s">
        <v>442</v>
      </c>
    </row>
    <row r="205" spans="5:43">
      <c r="E205" s="454" t="s">
        <v>442</v>
      </c>
      <c r="G205" s="454" t="s">
        <v>442</v>
      </c>
      <c r="I205" s="454" t="s">
        <v>442</v>
      </c>
      <c r="K205" s="454" t="s">
        <v>442</v>
      </c>
      <c r="M205" s="454" t="s">
        <v>442</v>
      </c>
      <c r="O205" s="454" t="s">
        <v>442</v>
      </c>
      <c r="Q205" s="454" t="s">
        <v>442</v>
      </c>
      <c r="S205" s="454" t="s">
        <v>442</v>
      </c>
      <c r="U205" s="454" t="s">
        <v>442</v>
      </c>
      <c r="W205" s="454" t="s">
        <v>442</v>
      </c>
      <c r="Y205" s="454" t="s">
        <v>442</v>
      </c>
      <c r="AA205" s="454" t="s">
        <v>442</v>
      </c>
      <c r="AC205" s="454" t="s">
        <v>442</v>
      </c>
      <c r="AE205" s="454" t="s">
        <v>442</v>
      </c>
      <c r="AG205" s="454" t="s">
        <v>442</v>
      </c>
      <c r="AI205" s="454" t="s">
        <v>442</v>
      </c>
      <c r="AK205" s="454" t="s">
        <v>442</v>
      </c>
      <c r="AM205" s="454" t="s">
        <v>442</v>
      </c>
      <c r="AO205" s="454" t="s">
        <v>442</v>
      </c>
      <c r="AQ205" s="454" t="s">
        <v>442</v>
      </c>
    </row>
    <row r="206" spans="5:43">
      <c r="E206" s="454" t="s">
        <v>442</v>
      </c>
      <c r="G206" s="454" t="s">
        <v>442</v>
      </c>
      <c r="I206" s="454" t="s">
        <v>442</v>
      </c>
      <c r="K206" s="454" t="s">
        <v>442</v>
      </c>
      <c r="M206" s="454" t="s">
        <v>442</v>
      </c>
      <c r="O206" s="454" t="s">
        <v>442</v>
      </c>
      <c r="Q206" s="454" t="s">
        <v>442</v>
      </c>
      <c r="S206" s="454" t="s">
        <v>442</v>
      </c>
      <c r="U206" s="454" t="s">
        <v>442</v>
      </c>
      <c r="W206" s="454" t="s">
        <v>442</v>
      </c>
      <c r="Y206" s="454" t="s">
        <v>442</v>
      </c>
      <c r="AA206" s="454" t="s">
        <v>442</v>
      </c>
      <c r="AC206" s="454" t="s">
        <v>442</v>
      </c>
      <c r="AE206" s="454" t="s">
        <v>442</v>
      </c>
      <c r="AG206" s="454" t="s">
        <v>442</v>
      </c>
      <c r="AI206" s="454" t="s">
        <v>442</v>
      </c>
      <c r="AK206" s="454" t="s">
        <v>442</v>
      </c>
      <c r="AM206" s="454" t="s">
        <v>442</v>
      </c>
      <c r="AO206" s="454" t="s">
        <v>442</v>
      </c>
      <c r="AQ206" s="454" t="s">
        <v>442</v>
      </c>
    </row>
    <row r="207" spans="5:43">
      <c r="E207" s="454" t="s">
        <v>442</v>
      </c>
      <c r="G207" s="454" t="s">
        <v>442</v>
      </c>
      <c r="I207" s="454" t="s">
        <v>442</v>
      </c>
      <c r="K207" s="454" t="s">
        <v>442</v>
      </c>
      <c r="M207" s="454" t="s">
        <v>442</v>
      </c>
      <c r="O207" s="454" t="s">
        <v>442</v>
      </c>
      <c r="Q207" s="454" t="s">
        <v>442</v>
      </c>
      <c r="S207" s="454" t="s">
        <v>442</v>
      </c>
      <c r="U207" s="454" t="s">
        <v>442</v>
      </c>
      <c r="W207" s="454" t="s">
        <v>442</v>
      </c>
      <c r="Y207" s="454" t="s">
        <v>442</v>
      </c>
      <c r="AA207" s="454" t="s">
        <v>442</v>
      </c>
      <c r="AC207" s="454" t="s">
        <v>442</v>
      </c>
      <c r="AE207" s="454" t="s">
        <v>442</v>
      </c>
      <c r="AG207" s="454" t="s">
        <v>442</v>
      </c>
      <c r="AI207" s="454" t="s">
        <v>442</v>
      </c>
      <c r="AK207" s="454" t="s">
        <v>442</v>
      </c>
      <c r="AM207" s="454" t="s">
        <v>442</v>
      </c>
      <c r="AO207" s="454" t="s">
        <v>442</v>
      </c>
      <c r="AQ207" s="454" t="s">
        <v>442</v>
      </c>
    </row>
    <row r="208" spans="5:43">
      <c r="E208" s="454" t="s">
        <v>442</v>
      </c>
      <c r="G208" s="454" t="s">
        <v>442</v>
      </c>
      <c r="I208" s="454" t="s">
        <v>442</v>
      </c>
      <c r="K208" s="454" t="s">
        <v>442</v>
      </c>
      <c r="M208" s="454" t="s">
        <v>442</v>
      </c>
      <c r="O208" s="454" t="s">
        <v>442</v>
      </c>
      <c r="Q208" s="454" t="s">
        <v>442</v>
      </c>
      <c r="S208" s="454" t="s">
        <v>442</v>
      </c>
      <c r="U208" s="454" t="s">
        <v>442</v>
      </c>
      <c r="W208" s="454" t="s">
        <v>442</v>
      </c>
      <c r="Y208" s="454" t="s">
        <v>442</v>
      </c>
      <c r="AA208" s="454" t="s">
        <v>442</v>
      </c>
      <c r="AC208" s="454" t="s">
        <v>442</v>
      </c>
      <c r="AE208" s="454" t="s">
        <v>442</v>
      </c>
      <c r="AG208" s="454" t="s">
        <v>442</v>
      </c>
      <c r="AI208" s="454" t="s">
        <v>442</v>
      </c>
      <c r="AK208" s="454" t="s">
        <v>442</v>
      </c>
      <c r="AM208" s="454" t="s">
        <v>442</v>
      </c>
      <c r="AO208" s="454" t="s">
        <v>442</v>
      </c>
      <c r="AQ208" s="454" t="s">
        <v>442</v>
      </c>
    </row>
    <row r="209" spans="5:43">
      <c r="E209" s="454" t="s">
        <v>442</v>
      </c>
      <c r="G209" s="454" t="s">
        <v>442</v>
      </c>
      <c r="I209" s="454" t="s">
        <v>442</v>
      </c>
      <c r="K209" s="454" t="s">
        <v>442</v>
      </c>
      <c r="M209" s="454" t="s">
        <v>442</v>
      </c>
      <c r="O209" s="454" t="s">
        <v>442</v>
      </c>
      <c r="Q209" s="454" t="s">
        <v>442</v>
      </c>
      <c r="S209" s="454" t="s">
        <v>442</v>
      </c>
      <c r="U209" s="454" t="s">
        <v>442</v>
      </c>
      <c r="W209" s="454" t="s">
        <v>442</v>
      </c>
      <c r="Y209" s="454" t="s">
        <v>442</v>
      </c>
      <c r="AA209" s="454" t="s">
        <v>442</v>
      </c>
      <c r="AC209" s="454" t="s">
        <v>442</v>
      </c>
      <c r="AE209" s="454" t="s">
        <v>442</v>
      </c>
      <c r="AG209" s="454" t="s">
        <v>442</v>
      </c>
      <c r="AI209" s="454" t="s">
        <v>442</v>
      </c>
      <c r="AK209" s="454" t="s">
        <v>442</v>
      </c>
      <c r="AM209" s="454" t="s">
        <v>442</v>
      </c>
      <c r="AO209" s="454" t="s">
        <v>442</v>
      </c>
      <c r="AQ209" s="454" t="s">
        <v>442</v>
      </c>
    </row>
    <row r="210" spans="5:43">
      <c r="E210" s="454" t="s">
        <v>442</v>
      </c>
      <c r="G210" s="454" t="s">
        <v>442</v>
      </c>
      <c r="I210" s="454" t="s">
        <v>442</v>
      </c>
      <c r="K210" s="454" t="s">
        <v>442</v>
      </c>
      <c r="M210" s="454" t="s">
        <v>442</v>
      </c>
      <c r="O210" s="454" t="s">
        <v>442</v>
      </c>
      <c r="Q210" s="454" t="s">
        <v>442</v>
      </c>
      <c r="S210" s="454" t="s">
        <v>442</v>
      </c>
      <c r="U210" s="454" t="s">
        <v>442</v>
      </c>
      <c r="W210" s="454" t="s">
        <v>442</v>
      </c>
      <c r="Y210" s="454" t="s">
        <v>442</v>
      </c>
      <c r="AA210" s="454" t="s">
        <v>442</v>
      </c>
      <c r="AC210" s="454" t="s">
        <v>442</v>
      </c>
      <c r="AE210" s="454" t="s">
        <v>442</v>
      </c>
      <c r="AG210" s="454" t="s">
        <v>442</v>
      </c>
      <c r="AI210" s="454" t="s">
        <v>442</v>
      </c>
      <c r="AK210" s="454" t="s">
        <v>442</v>
      </c>
      <c r="AM210" s="454" t="s">
        <v>442</v>
      </c>
      <c r="AO210" s="454" t="s">
        <v>442</v>
      </c>
      <c r="AQ210" s="454" t="s">
        <v>442</v>
      </c>
    </row>
    <row r="211" spans="5:43">
      <c r="E211" s="454" t="s">
        <v>442</v>
      </c>
      <c r="G211" s="454" t="s">
        <v>442</v>
      </c>
      <c r="I211" s="454" t="s">
        <v>442</v>
      </c>
      <c r="K211" s="454" t="s">
        <v>442</v>
      </c>
      <c r="M211" s="454" t="s">
        <v>442</v>
      </c>
      <c r="O211" s="454" t="s">
        <v>442</v>
      </c>
      <c r="Q211" s="454" t="s">
        <v>442</v>
      </c>
      <c r="S211" s="454" t="s">
        <v>442</v>
      </c>
      <c r="U211" s="454" t="s">
        <v>442</v>
      </c>
      <c r="W211" s="454" t="s">
        <v>442</v>
      </c>
      <c r="Y211" s="454" t="s">
        <v>442</v>
      </c>
      <c r="AA211" s="454" t="s">
        <v>442</v>
      </c>
      <c r="AC211" s="454" t="s">
        <v>442</v>
      </c>
      <c r="AE211" s="454" t="s">
        <v>442</v>
      </c>
      <c r="AG211" s="454" t="s">
        <v>442</v>
      </c>
      <c r="AI211" s="454" t="s">
        <v>442</v>
      </c>
      <c r="AK211" s="454" t="s">
        <v>442</v>
      </c>
      <c r="AM211" s="454" t="s">
        <v>442</v>
      </c>
      <c r="AO211" s="454" t="s">
        <v>442</v>
      </c>
      <c r="AQ211" s="454" t="s">
        <v>442</v>
      </c>
    </row>
    <row r="212" spans="5:43">
      <c r="E212" s="454" t="s">
        <v>442</v>
      </c>
      <c r="G212" s="454" t="s">
        <v>442</v>
      </c>
      <c r="I212" s="454" t="s">
        <v>442</v>
      </c>
      <c r="K212" s="454" t="s">
        <v>442</v>
      </c>
      <c r="M212" s="454" t="s">
        <v>442</v>
      </c>
      <c r="O212" s="454" t="s">
        <v>442</v>
      </c>
      <c r="Q212" s="454" t="s">
        <v>442</v>
      </c>
      <c r="S212" s="454" t="s">
        <v>442</v>
      </c>
      <c r="U212" s="454" t="s">
        <v>442</v>
      </c>
      <c r="W212" s="454" t="s">
        <v>442</v>
      </c>
      <c r="Y212" s="454" t="s">
        <v>442</v>
      </c>
      <c r="AA212" s="454" t="s">
        <v>442</v>
      </c>
      <c r="AC212" s="454" t="s">
        <v>442</v>
      </c>
      <c r="AE212" s="454" t="s">
        <v>442</v>
      </c>
      <c r="AG212" s="454" t="s">
        <v>442</v>
      </c>
      <c r="AI212" s="454" t="s">
        <v>442</v>
      </c>
      <c r="AK212" s="454" t="s">
        <v>442</v>
      </c>
      <c r="AM212" s="454" t="s">
        <v>442</v>
      </c>
      <c r="AO212" s="454" t="s">
        <v>442</v>
      </c>
      <c r="AQ212" s="454" t="s">
        <v>442</v>
      </c>
    </row>
    <row r="213" spans="5:43">
      <c r="E213" s="454" t="s">
        <v>442</v>
      </c>
      <c r="G213" s="454" t="s">
        <v>442</v>
      </c>
      <c r="I213" s="454" t="s">
        <v>442</v>
      </c>
      <c r="K213" s="454" t="s">
        <v>442</v>
      </c>
      <c r="M213" s="454" t="s">
        <v>442</v>
      </c>
      <c r="O213" s="454" t="s">
        <v>442</v>
      </c>
      <c r="Q213" s="454" t="s">
        <v>442</v>
      </c>
      <c r="S213" s="454" t="s">
        <v>442</v>
      </c>
      <c r="U213" s="454" t="s">
        <v>442</v>
      </c>
      <c r="W213" s="454" t="s">
        <v>442</v>
      </c>
      <c r="Y213" s="454" t="s">
        <v>442</v>
      </c>
      <c r="AA213" s="454" t="s">
        <v>442</v>
      </c>
      <c r="AC213" s="454" t="s">
        <v>442</v>
      </c>
      <c r="AE213" s="454" t="s">
        <v>442</v>
      </c>
      <c r="AG213" s="454" t="s">
        <v>442</v>
      </c>
      <c r="AI213" s="454" t="s">
        <v>442</v>
      </c>
      <c r="AK213" s="454" t="s">
        <v>442</v>
      </c>
      <c r="AM213" s="454" t="s">
        <v>442</v>
      </c>
      <c r="AO213" s="454" t="s">
        <v>442</v>
      </c>
      <c r="AQ213" s="454" t="s">
        <v>442</v>
      </c>
    </row>
    <row r="214" spans="5:43">
      <c r="E214" s="454" t="s">
        <v>442</v>
      </c>
      <c r="G214" s="454" t="s">
        <v>442</v>
      </c>
      <c r="I214" s="454" t="s">
        <v>442</v>
      </c>
      <c r="K214" s="454" t="s">
        <v>442</v>
      </c>
      <c r="M214" s="454" t="s">
        <v>442</v>
      </c>
      <c r="O214" s="454" t="s">
        <v>442</v>
      </c>
      <c r="Q214" s="454" t="s">
        <v>442</v>
      </c>
      <c r="S214" s="454" t="s">
        <v>442</v>
      </c>
      <c r="U214" s="454" t="s">
        <v>442</v>
      </c>
      <c r="W214" s="454" t="s">
        <v>442</v>
      </c>
      <c r="Y214" s="454" t="s">
        <v>442</v>
      </c>
      <c r="AA214" s="454" t="s">
        <v>442</v>
      </c>
      <c r="AC214" s="454" t="s">
        <v>442</v>
      </c>
      <c r="AE214" s="454" t="s">
        <v>442</v>
      </c>
      <c r="AG214" s="454" t="s">
        <v>442</v>
      </c>
      <c r="AI214" s="454" t="s">
        <v>442</v>
      </c>
      <c r="AK214" s="454" t="s">
        <v>442</v>
      </c>
      <c r="AM214" s="454" t="s">
        <v>442</v>
      </c>
      <c r="AO214" s="454" t="s">
        <v>442</v>
      </c>
      <c r="AQ214" s="454" t="s">
        <v>442</v>
      </c>
    </row>
    <row r="215" spans="5:43">
      <c r="E215" s="454" t="s">
        <v>442</v>
      </c>
      <c r="G215" s="454" t="s">
        <v>442</v>
      </c>
      <c r="I215" s="454" t="s">
        <v>442</v>
      </c>
      <c r="K215" s="454" t="s">
        <v>442</v>
      </c>
      <c r="M215" s="454" t="s">
        <v>442</v>
      </c>
      <c r="O215" s="454" t="s">
        <v>442</v>
      </c>
      <c r="Q215" s="454" t="s">
        <v>442</v>
      </c>
      <c r="S215" s="454" t="s">
        <v>442</v>
      </c>
      <c r="U215" s="454" t="s">
        <v>442</v>
      </c>
      <c r="W215" s="454" t="s">
        <v>442</v>
      </c>
      <c r="Y215" s="454" t="s">
        <v>442</v>
      </c>
      <c r="AA215" s="454" t="s">
        <v>442</v>
      </c>
      <c r="AC215" s="454" t="s">
        <v>442</v>
      </c>
      <c r="AE215" s="454" t="s">
        <v>442</v>
      </c>
      <c r="AG215" s="454" t="s">
        <v>442</v>
      </c>
      <c r="AI215" s="454" t="s">
        <v>442</v>
      </c>
      <c r="AK215" s="454" t="s">
        <v>442</v>
      </c>
      <c r="AM215" s="454" t="s">
        <v>442</v>
      </c>
      <c r="AO215" s="454" t="s">
        <v>442</v>
      </c>
      <c r="AQ215" s="454" t="s">
        <v>442</v>
      </c>
    </row>
    <row r="216" spans="5:43">
      <c r="E216" s="454" t="s">
        <v>442</v>
      </c>
      <c r="G216" s="454" t="s">
        <v>442</v>
      </c>
      <c r="I216" s="454" t="s">
        <v>442</v>
      </c>
      <c r="K216" s="454" t="s">
        <v>442</v>
      </c>
      <c r="M216" s="454" t="s">
        <v>442</v>
      </c>
      <c r="O216" s="454" t="s">
        <v>442</v>
      </c>
      <c r="Q216" s="454" t="s">
        <v>442</v>
      </c>
      <c r="S216" s="454" t="s">
        <v>442</v>
      </c>
      <c r="U216" s="454" t="s">
        <v>442</v>
      </c>
      <c r="W216" s="454" t="s">
        <v>442</v>
      </c>
      <c r="Y216" s="454" t="s">
        <v>442</v>
      </c>
      <c r="AA216" s="454" t="s">
        <v>442</v>
      </c>
      <c r="AC216" s="454" t="s">
        <v>442</v>
      </c>
      <c r="AE216" s="454" t="s">
        <v>442</v>
      </c>
      <c r="AG216" s="454" t="s">
        <v>442</v>
      </c>
      <c r="AI216" s="454" t="s">
        <v>442</v>
      </c>
      <c r="AK216" s="454" t="s">
        <v>442</v>
      </c>
      <c r="AM216" s="454" t="s">
        <v>442</v>
      </c>
      <c r="AO216" s="454" t="s">
        <v>442</v>
      </c>
      <c r="AQ216" s="454" t="s">
        <v>442</v>
      </c>
    </row>
    <row r="217" spans="5:43">
      <c r="E217" s="454" t="s">
        <v>442</v>
      </c>
      <c r="G217" s="454" t="s">
        <v>442</v>
      </c>
      <c r="I217" s="454" t="s">
        <v>442</v>
      </c>
      <c r="K217" s="454" t="s">
        <v>442</v>
      </c>
      <c r="M217" s="454" t="s">
        <v>442</v>
      </c>
      <c r="O217" s="454" t="s">
        <v>442</v>
      </c>
      <c r="Q217" s="454" t="s">
        <v>442</v>
      </c>
      <c r="S217" s="454" t="s">
        <v>442</v>
      </c>
      <c r="U217" s="454" t="s">
        <v>442</v>
      </c>
      <c r="W217" s="454" t="s">
        <v>442</v>
      </c>
      <c r="Y217" s="454" t="s">
        <v>442</v>
      </c>
      <c r="AA217" s="454" t="s">
        <v>442</v>
      </c>
      <c r="AC217" s="454" t="s">
        <v>442</v>
      </c>
      <c r="AE217" s="454" t="s">
        <v>442</v>
      </c>
      <c r="AG217" s="454" t="s">
        <v>442</v>
      </c>
      <c r="AI217" s="454" t="s">
        <v>442</v>
      </c>
      <c r="AK217" s="454" t="s">
        <v>442</v>
      </c>
      <c r="AM217" s="454" t="s">
        <v>442</v>
      </c>
      <c r="AO217" s="454" t="s">
        <v>442</v>
      </c>
      <c r="AQ217" s="454" t="s">
        <v>442</v>
      </c>
    </row>
    <row r="218" spans="5:43">
      <c r="E218" s="454" t="s">
        <v>442</v>
      </c>
      <c r="G218" s="454" t="s">
        <v>442</v>
      </c>
      <c r="I218" s="454" t="s">
        <v>442</v>
      </c>
      <c r="K218" s="454" t="s">
        <v>442</v>
      </c>
      <c r="M218" s="454" t="s">
        <v>442</v>
      </c>
      <c r="O218" s="454" t="s">
        <v>442</v>
      </c>
      <c r="Q218" s="454" t="s">
        <v>442</v>
      </c>
      <c r="S218" s="454" t="s">
        <v>442</v>
      </c>
      <c r="U218" s="454" t="s">
        <v>442</v>
      </c>
      <c r="W218" s="454" t="s">
        <v>442</v>
      </c>
      <c r="Y218" s="454" t="s">
        <v>442</v>
      </c>
      <c r="AA218" s="454" t="s">
        <v>442</v>
      </c>
      <c r="AC218" s="454" t="s">
        <v>442</v>
      </c>
      <c r="AE218" s="454" t="s">
        <v>442</v>
      </c>
      <c r="AG218" s="454" t="s">
        <v>442</v>
      </c>
      <c r="AI218" s="454" t="s">
        <v>442</v>
      </c>
      <c r="AK218" s="454" t="s">
        <v>442</v>
      </c>
      <c r="AM218" s="454" t="s">
        <v>442</v>
      </c>
      <c r="AO218" s="454" t="s">
        <v>442</v>
      </c>
      <c r="AQ218" s="454" t="s">
        <v>442</v>
      </c>
    </row>
    <row r="219" spans="5:43">
      <c r="E219" s="454" t="s">
        <v>442</v>
      </c>
      <c r="G219" s="454" t="s">
        <v>442</v>
      </c>
      <c r="I219" s="454" t="s">
        <v>442</v>
      </c>
      <c r="K219" s="454" t="s">
        <v>442</v>
      </c>
      <c r="M219" s="454" t="s">
        <v>442</v>
      </c>
      <c r="O219" s="454" t="s">
        <v>442</v>
      </c>
      <c r="Q219" s="454" t="s">
        <v>442</v>
      </c>
      <c r="S219" s="454" t="s">
        <v>442</v>
      </c>
      <c r="U219" s="454" t="s">
        <v>442</v>
      </c>
      <c r="W219" s="454" t="s">
        <v>442</v>
      </c>
      <c r="Y219" s="454" t="s">
        <v>442</v>
      </c>
      <c r="AA219" s="454" t="s">
        <v>442</v>
      </c>
      <c r="AC219" s="454" t="s">
        <v>442</v>
      </c>
      <c r="AE219" s="454" t="s">
        <v>442</v>
      </c>
      <c r="AG219" s="454" t="s">
        <v>442</v>
      </c>
      <c r="AI219" s="454" t="s">
        <v>442</v>
      </c>
      <c r="AK219" s="454" t="s">
        <v>442</v>
      </c>
      <c r="AM219" s="454" t="s">
        <v>442</v>
      </c>
      <c r="AO219" s="454" t="s">
        <v>442</v>
      </c>
      <c r="AQ219" s="454" t="s">
        <v>442</v>
      </c>
    </row>
    <row r="220" spans="5:43">
      <c r="E220" s="454" t="s">
        <v>442</v>
      </c>
      <c r="G220" s="454" t="s">
        <v>442</v>
      </c>
      <c r="I220" s="454" t="s">
        <v>442</v>
      </c>
      <c r="K220" s="454" t="s">
        <v>442</v>
      </c>
      <c r="M220" s="454" t="s">
        <v>442</v>
      </c>
      <c r="O220" s="454" t="s">
        <v>442</v>
      </c>
      <c r="Q220" s="454" t="s">
        <v>442</v>
      </c>
      <c r="S220" s="454" t="s">
        <v>442</v>
      </c>
      <c r="U220" s="454" t="s">
        <v>442</v>
      </c>
      <c r="W220" s="454" t="s">
        <v>442</v>
      </c>
      <c r="Y220" s="454" t="s">
        <v>442</v>
      </c>
      <c r="AA220" s="454" t="s">
        <v>442</v>
      </c>
      <c r="AC220" s="454" t="s">
        <v>442</v>
      </c>
      <c r="AE220" s="454" t="s">
        <v>442</v>
      </c>
      <c r="AG220" s="454" t="s">
        <v>442</v>
      </c>
      <c r="AI220" s="454" t="s">
        <v>442</v>
      </c>
      <c r="AK220" s="454" t="s">
        <v>442</v>
      </c>
      <c r="AM220" s="454" t="s">
        <v>442</v>
      </c>
      <c r="AO220" s="454" t="s">
        <v>442</v>
      </c>
      <c r="AQ220" s="454" t="s">
        <v>442</v>
      </c>
    </row>
    <row r="221" spans="5:43">
      <c r="E221" s="454" t="s">
        <v>442</v>
      </c>
      <c r="G221" s="454" t="s">
        <v>442</v>
      </c>
      <c r="I221" s="454" t="s">
        <v>442</v>
      </c>
      <c r="K221" s="454" t="s">
        <v>442</v>
      </c>
      <c r="M221" s="454" t="s">
        <v>442</v>
      </c>
      <c r="O221" s="454" t="s">
        <v>442</v>
      </c>
      <c r="Q221" s="454" t="s">
        <v>442</v>
      </c>
      <c r="S221" s="454" t="s">
        <v>442</v>
      </c>
      <c r="U221" s="454" t="s">
        <v>442</v>
      </c>
      <c r="W221" s="454" t="s">
        <v>442</v>
      </c>
      <c r="Y221" s="454" t="s">
        <v>442</v>
      </c>
      <c r="AA221" s="454" t="s">
        <v>442</v>
      </c>
      <c r="AC221" s="454" t="s">
        <v>442</v>
      </c>
      <c r="AE221" s="454" t="s">
        <v>442</v>
      </c>
      <c r="AG221" s="454" t="s">
        <v>442</v>
      </c>
      <c r="AI221" s="454" t="s">
        <v>442</v>
      </c>
      <c r="AK221" s="454" t="s">
        <v>442</v>
      </c>
      <c r="AM221" s="454" t="s">
        <v>442</v>
      </c>
      <c r="AO221" s="454" t="s">
        <v>442</v>
      </c>
      <c r="AQ221" s="454" t="s">
        <v>442</v>
      </c>
    </row>
    <row r="222" spans="5:43">
      <c r="E222" s="454" t="s">
        <v>442</v>
      </c>
      <c r="G222" s="454" t="s">
        <v>442</v>
      </c>
      <c r="I222" s="454" t="s">
        <v>442</v>
      </c>
      <c r="K222" s="454" t="s">
        <v>442</v>
      </c>
      <c r="M222" s="454" t="s">
        <v>442</v>
      </c>
      <c r="O222" s="454" t="s">
        <v>442</v>
      </c>
      <c r="Q222" s="454" t="s">
        <v>442</v>
      </c>
      <c r="S222" s="454" t="s">
        <v>442</v>
      </c>
      <c r="U222" s="454" t="s">
        <v>442</v>
      </c>
      <c r="W222" s="454" t="s">
        <v>442</v>
      </c>
      <c r="Y222" s="454" t="s">
        <v>442</v>
      </c>
      <c r="AA222" s="454" t="s">
        <v>442</v>
      </c>
      <c r="AC222" s="454" t="s">
        <v>442</v>
      </c>
      <c r="AE222" s="454" t="s">
        <v>442</v>
      </c>
      <c r="AG222" s="454" t="s">
        <v>442</v>
      </c>
      <c r="AI222" s="454" t="s">
        <v>442</v>
      </c>
      <c r="AK222" s="454" t="s">
        <v>442</v>
      </c>
      <c r="AM222" s="454" t="s">
        <v>442</v>
      </c>
      <c r="AO222" s="454" t="s">
        <v>442</v>
      </c>
      <c r="AQ222" s="454" t="s">
        <v>442</v>
      </c>
    </row>
    <row r="223" spans="5:43">
      <c r="E223" s="454" t="s">
        <v>442</v>
      </c>
      <c r="G223" s="454" t="s">
        <v>442</v>
      </c>
      <c r="I223" s="454" t="s">
        <v>442</v>
      </c>
      <c r="K223" s="454" t="s">
        <v>442</v>
      </c>
      <c r="M223" s="454" t="s">
        <v>442</v>
      </c>
      <c r="O223" s="454" t="s">
        <v>442</v>
      </c>
      <c r="Q223" s="454" t="s">
        <v>442</v>
      </c>
      <c r="S223" s="454" t="s">
        <v>442</v>
      </c>
      <c r="U223" s="454" t="s">
        <v>442</v>
      </c>
      <c r="W223" s="454" t="s">
        <v>442</v>
      </c>
      <c r="Y223" s="454" t="s">
        <v>442</v>
      </c>
      <c r="AA223" s="454" t="s">
        <v>442</v>
      </c>
      <c r="AC223" s="454" t="s">
        <v>442</v>
      </c>
      <c r="AE223" s="454" t="s">
        <v>442</v>
      </c>
      <c r="AG223" s="454" t="s">
        <v>442</v>
      </c>
      <c r="AI223" s="454" t="s">
        <v>442</v>
      </c>
      <c r="AK223" s="454" t="s">
        <v>442</v>
      </c>
      <c r="AM223" s="454" t="s">
        <v>442</v>
      </c>
      <c r="AO223" s="454" t="s">
        <v>442</v>
      </c>
      <c r="AQ223" s="454" t="s">
        <v>442</v>
      </c>
    </row>
    <row r="224" spans="5:43">
      <c r="E224" s="454" t="s">
        <v>442</v>
      </c>
      <c r="G224" s="454" t="s">
        <v>442</v>
      </c>
      <c r="I224" s="454" t="s">
        <v>442</v>
      </c>
      <c r="K224" s="454" t="s">
        <v>442</v>
      </c>
      <c r="M224" s="454" t="s">
        <v>442</v>
      </c>
      <c r="O224" s="454" t="s">
        <v>442</v>
      </c>
      <c r="Q224" s="454" t="s">
        <v>442</v>
      </c>
      <c r="S224" s="454" t="s">
        <v>442</v>
      </c>
      <c r="U224" s="454" t="s">
        <v>442</v>
      </c>
      <c r="W224" s="454" t="s">
        <v>442</v>
      </c>
      <c r="Y224" s="454" t="s">
        <v>442</v>
      </c>
      <c r="AA224" s="454" t="s">
        <v>442</v>
      </c>
      <c r="AC224" s="454" t="s">
        <v>442</v>
      </c>
      <c r="AE224" s="454" t="s">
        <v>442</v>
      </c>
      <c r="AG224" s="454" t="s">
        <v>442</v>
      </c>
      <c r="AI224" s="454" t="s">
        <v>442</v>
      </c>
      <c r="AK224" s="454" t="s">
        <v>442</v>
      </c>
      <c r="AM224" s="454" t="s">
        <v>442</v>
      </c>
      <c r="AO224" s="454" t="s">
        <v>442</v>
      </c>
      <c r="AQ224" s="454" t="s">
        <v>442</v>
      </c>
    </row>
    <row r="225" spans="5:43">
      <c r="E225" s="454" t="s">
        <v>442</v>
      </c>
      <c r="G225" s="454" t="s">
        <v>442</v>
      </c>
      <c r="I225" s="454" t="s">
        <v>442</v>
      </c>
      <c r="K225" s="454" t="s">
        <v>442</v>
      </c>
      <c r="M225" s="454" t="s">
        <v>442</v>
      </c>
      <c r="O225" s="454" t="s">
        <v>442</v>
      </c>
      <c r="Q225" s="454" t="s">
        <v>442</v>
      </c>
      <c r="S225" s="454" t="s">
        <v>442</v>
      </c>
      <c r="U225" s="454" t="s">
        <v>442</v>
      </c>
      <c r="W225" s="454" t="s">
        <v>442</v>
      </c>
      <c r="Y225" s="454" t="s">
        <v>442</v>
      </c>
      <c r="AA225" s="454" t="s">
        <v>442</v>
      </c>
      <c r="AC225" s="454" t="s">
        <v>442</v>
      </c>
      <c r="AE225" s="454" t="s">
        <v>442</v>
      </c>
      <c r="AG225" s="454" t="s">
        <v>442</v>
      </c>
      <c r="AI225" s="454" t="s">
        <v>442</v>
      </c>
      <c r="AK225" s="454" t="s">
        <v>442</v>
      </c>
      <c r="AM225" s="454" t="s">
        <v>442</v>
      </c>
      <c r="AO225" s="454" t="s">
        <v>442</v>
      </c>
      <c r="AQ225" s="454" t="s">
        <v>442</v>
      </c>
    </row>
    <row r="226" spans="5:43">
      <c r="E226" s="454" t="s">
        <v>442</v>
      </c>
      <c r="G226" s="454" t="s">
        <v>442</v>
      </c>
      <c r="I226" s="454" t="s">
        <v>442</v>
      </c>
      <c r="K226" s="454" t="s">
        <v>442</v>
      </c>
      <c r="M226" s="454" t="s">
        <v>442</v>
      </c>
      <c r="O226" s="454" t="s">
        <v>442</v>
      </c>
      <c r="Q226" s="454" t="s">
        <v>442</v>
      </c>
      <c r="S226" s="454" t="s">
        <v>442</v>
      </c>
      <c r="U226" s="454" t="s">
        <v>442</v>
      </c>
      <c r="W226" s="454" t="s">
        <v>442</v>
      </c>
      <c r="Y226" s="454" t="s">
        <v>442</v>
      </c>
      <c r="AA226" s="454" t="s">
        <v>442</v>
      </c>
      <c r="AC226" s="454" t="s">
        <v>442</v>
      </c>
      <c r="AE226" s="454" t="s">
        <v>442</v>
      </c>
      <c r="AG226" s="454" t="s">
        <v>442</v>
      </c>
      <c r="AI226" s="454" t="s">
        <v>442</v>
      </c>
      <c r="AK226" s="454" t="s">
        <v>442</v>
      </c>
      <c r="AM226" s="454" t="s">
        <v>442</v>
      </c>
      <c r="AO226" s="454" t="s">
        <v>442</v>
      </c>
      <c r="AQ226" s="454" t="s">
        <v>442</v>
      </c>
    </row>
    <row r="227" spans="5:43">
      <c r="E227" s="454" t="s">
        <v>442</v>
      </c>
      <c r="G227" s="454" t="s">
        <v>442</v>
      </c>
      <c r="I227" s="454" t="s">
        <v>442</v>
      </c>
      <c r="K227" s="454" t="s">
        <v>442</v>
      </c>
      <c r="M227" s="454" t="s">
        <v>442</v>
      </c>
      <c r="O227" s="454" t="s">
        <v>442</v>
      </c>
      <c r="Q227" s="454" t="s">
        <v>442</v>
      </c>
      <c r="S227" s="454" t="s">
        <v>442</v>
      </c>
      <c r="U227" s="454" t="s">
        <v>442</v>
      </c>
      <c r="W227" s="454" t="s">
        <v>442</v>
      </c>
      <c r="Y227" s="454" t="s">
        <v>442</v>
      </c>
      <c r="AA227" s="454" t="s">
        <v>442</v>
      </c>
      <c r="AC227" s="454" t="s">
        <v>442</v>
      </c>
      <c r="AE227" s="454" t="s">
        <v>442</v>
      </c>
      <c r="AG227" s="454" t="s">
        <v>442</v>
      </c>
      <c r="AI227" s="454" t="s">
        <v>442</v>
      </c>
      <c r="AK227" s="454" t="s">
        <v>442</v>
      </c>
      <c r="AM227" s="454" t="s">
        <v>442</v>
      </c>
      <c r="AO227" s="454" t="s">
        <v>442</v>
      </c>
      <c r="AQ227" s="454" t="s">
        <v>442</v>
      </c>
    </row>
    <row r="228" spans="5:43">
      <c r="E228" s="454" t="s">
        <v>442</v>
      </c>
      <c r="G228" s="454" t="s">
        <v>442</v>
      </c>
      <c r="I228" s="454" t="s">
        <v>442</v>
      </c>
      <c r="K228" s="454" t="s">
        <v>442</v>
      </c>
      <c r="M228" s="454" t="s">
        <v>442</v>
      </c>
      <c r="O228" s="454" t="s">
        <v>442</v>
      </c>
      <c r="Q228" s="454" t="s">
        <v>442</v>
      </c>
      <c r="S228" s="454" t="s">
        <v>442</v>
      </c>
      <c r="U228" s="454" t="s">
        <v>442</v>
      </c>
      <c r="W228" s="454" t="s">
        <v>442</v>
      </c>
      <c r="Y228" s="454" t="s">
        <v>442</v>
      </c>
      <c r="AA228" s="454" t="s">
        <v>442</v>
      </c>
      <c r="AC228" s="454" t="s">
        <v>442</v>
      </c>
      <c r="AE228" s="454" t="s">
        <v>442</v>
      </c>
      <c r="AG228" s="454" t="s">
        <v>442</v>
      </c>
      <c r="AI228" s="454" t="s">
        <v>442</v>
      </c>
      <c r="AK228" s="454" t="s">
        <v>442</v>
      </c>
      <c r="AM228" s="454" t="s">
        <v>442</v>
      </c>
      <c r="AO228" s="454" t="s">
        <v>442</v>
      </c>
      <c r="AQ228" s="454" t="s">
        <v>442</v>
      </c>
    </row>
    <row r="229" spans="5:43">
      <c r="E229" s="454" t="s">
        <v>442</v>
      </c>
      <c r="G229" s="454" t="s">
        <v>442</v>
      </c>
      <c r="I229" s="454" t="s">
        <v>442</v>
      </c>
      <c r="K229" s="454" t="s">
        <v>442</v>
      </c>
      <c r="M229" s="454" t="s">
        <v>442</v>
      </c>
      <c r="O229" s="454" t="s">
        <v>442</v>
      </c>
      <c r="Q229" s="454" t="s">
        <v>442</v>
      </c>
      <c r="S229" s="454" t="s">
        <v>442</v>
      </c>
      <c r="U229" s="454" t="s">
        <v>442</v>
      </c>
      <c r="W229" s="454" t="s">
        <v>442</v>
      </c>
      <c r="Y229" s="454" t="s">
        <v>442</v>
      </c>
      <c r="AA229" s="454" t="s">
        <v>442</v>
      </c>
      <c r="AC229" s="454" t="s">
        <v>442</v>
      </c>
      <c r="AE229" s="454" t="s">
        <v>442</v>
      </c>
      <c r="AG229" s="454" t="s">
        <v>442</v>
      </c>
      <c r="AI229" s="454" t="s">
        <v>442</v>
      </c>
      <c r="AK229" s="454" t="s">
        <v>442</v>
      </c>
      <c r="AM229" s="454" t="s">
        <v>442</v>
      </c>
      <c r="AO229" s="454" t="s">
        <v>442</v>
      </c>
      <c r="AQ229" s="454" t="s">
        <v>442</v>
      </c>
    </row>
    <row r="230" spans="5:43">
      <c r="E230" s="454" t="s">
        <v>442</v>
      </c>
      <c r="G230" s="454" t="s">
        <v>442</v>
      </c>
      <c r="I230" s="454" t="s">
        <v>442</v>
      </c>
      <c r="K230" s="454" t="s">
        <v>442</v>
      </c>
      <c r="M230" s="454" t="s">
        <v>442</v>
      </c>
      <c r="O230" s="454" t="s">
        <v>442</v>
      </c>
      <c r="Q230" s="454" t="s">
        <v>442</v>
      </c>
      <c r="S230" s="454" t="s">
        <v>442</v>
      </c>
      <c r="U230" s="454" t="s">
        <v>442</v>
      </c>
      <c r="W230" s="454" t="s">
        <v>442</v>
      </c>
      <c r="Y230" s="454" t="s">
        <v>442</v>
      </c>
      <c r="AA230" s="454" t="s">
        <v>442</v>
      </c>
      <c r="AC230" s="454" t="s">
        <v>442</v>
      </c>
      <c r="AE230" s="454" t="s">
        <v>442</v>
      </c>
      <c r="AG230" s="454" t="s">
        <v>442</v>
      </c>
      <c r="AI230" s="454" t="s">
        <v>442</v>
      </c>
      <c r="AK230" s="454" t="s">
        <v>442</v>
      </c>
      <c r="AM230" s="454" t="s">
        <v>442</v>
      </c>
      <c r="AO230" s="454" t="s">
        <v>442</v>
      </c>
      <c r="AQ230" s="454" t="s">
        <v>442</v>
      </c>
    </row>
    <row r="231" spans="5:43">
      <c r="E231" s="454" t="s">
        <v>442</v>
      </c>
      <c r="G231" s="454" t="s">
        <v>442</v>
      </c>
      <c r="I231" s="454" t="s">
        <v>442</v>
      </c>
      <c r="K231" s="454" t="s">
        <v>442</v>
      </c>
      <c r="M231" s="454" t="s">
        <v>442</v>
      </c>
      <c r="O231" s="454" t="s">
        <v>442</v>
      </c>
      <c r="Q231" s="454" t="s">
        <v>442</v>
      </c>
      <c r="S231" s="454" t="s">
        <v>442</v>
      </c>
      <c r="U231" s="454" t="s">
        <v>442</v>
      </c>
      <c r="W231" s="454" t="s">
        <v>442</v>
      </c>
      <c r="Y231" s="454" t="s">
        <v>442</v>
      </c>
      <c r="AA231" s="454" t="s">
        <v>442</v>
      </c>
      <c r="AC231" s="454" t="s">
        <v>442</v>
      </c>
      <c r="AE231" s="454" t="s">
        <v>442</v>
      </c>
      <c r="AG231" s="454" t="s">
        <v>442</v>
      </c>
      <c r="AI231" s="454" t="s">
        <v>442</v>
      </c>
      <c r="AK231" s="454" t="s">
        <v>442</v>
      </c>
      <c r="AM231" s="454" t="s">
        <v>442</v>
      </c>
      <c r="AO231" s="454" t="s">
        <v>442</v>
      </c>
      <c r="AQ231" s="454" t="s">
        <v>442</v>
      </c>
    </row>
    <row r="232" spans="5:43">
      <c r="E232" s="454" t="s">
        <v>442</v>
      </c>
      <c r="G232" s="454" t="s">
        <v>442</v>
      </c>
      <c r="I232" s="454" t="s">
        <v>442</v>
      </c>
      <c r="K232" s="454" t="s">
        <v>442</v>
      </c>
      <c r="M232" s="454" t="s">
        <v>442</v>
      </c>
      <c r="O232" s="454" t="s">
        <v>442</v>
      </c>
      <c r="Q232" s="454" t="s">
        <v>442</v>
      </c>
      <c r="S232" s="454" t="s">
        <v>442</v>
      </c>
      <c r="U232" s="454" t="s">
        <v>442</v>
      </c>
      <c r="W232" s="454" t="s">
        <v>442</v>
      </c>
      <c r="Y232" s="454" t="s">
        <v>442</v>
      </c>
      <c r="AA232" s="454" t="s">
        <v>442</v>
      </c>
      <c r="AC232" s="454" t="s">
        <v>442</v>
      </c>
      <c r="AE232" s="454" t="s">
        <v>442</v>
      </c>
      <c r="AG232" s="454" t="s">
        <v>442</v>
      </c>
      <c r="AI232" s="454" t="s">
        <v>442</v>
      </c>
      <c r="AK232" s="454" t="s">
        <v>442</v>
      </c>
      <c r="AM232" s="454" t="s">
        <v>442</v>
      </c>
      <c r="AO232" s="454" t="s">
        <v>442</v>
      </c>
      <c r="AQ232" s="454" t="s">
        <v>442</v>
      </c>
    </row>
    <row r="233" spans="5:43">
      <c r="E233" s="454" t="s">
        <v>442</v>
      </c>
      <c r="G233" s="454" t="s">
        <v>442</v>
      </c>
      <c r="I233" s="454" t="s">
        <v>442</v>
      </c>
      <c r="K233" s="454" t="s">
        <v>442</v>
      </c>
      <c r="M233" s="454" t="s">
        <v>442</v>
      </c>
      <c r="O233" s="454" t="s">
        <v>442</v>
      </c>
      <c r="Q233" s="454" t="s">
        <v>442</v>
      </c>
      <c r="S233" s="454" t="s">
        <v>442</v>
      </c>
      <c r="U233" s="454" t="s">
        <v>442</v>
      </c>
      <c r="W233" s="454" t="s">
        <v>442</v>
      </c>
      <c r="Y233" s="454" t="s">
        <v>442</v>
      </c>
      <c r="AA233" s="454" t="s">
        <v>442</v>
      </c>
      <c r="AC233" s="454" t="s">
        <v>442</v>
      </c>
      <c r="AE233" s="454" t="s">
        <v>442</v>
      </c>
      <c r="AG233" s="454" t="s">
        <v>442</v>
      </c>
      <c r="AI233" s="454" t="s">
        <v>442</v>
      </c>
      <c r="AK233" s="454" t="s">
        <v>442</v>
      </c>
      <c r="AM233" s="454" t="s">
        <v>442</v>
      </c>
      <c r="AO233" s="454" t="s">
        <v>442</v>
      </c>
      <c r="AQ233" s="454" t="s">
        <v>442</v>
      </c>
    </row>
    <row r="234" spans="5:43">
      <c r="E234" s="454" t="s">
        <v>442</v>
      </c>
      <c r="G234" s="454" t="s">
        <v>442</v>
      </c>
      <c r="I234" s="454" t="s">
        <v>442</v>
      </c>
      <c r="K234" s="454" t="s">
        <v>442</v>
      </c>
      <c r="M234" s="454" t="s">
        <v>442</v>
      </c>
      <c r="O234" s="454" t="s">
        <v>442</v>
      </c>
      <c r="Q234" s="454" t="s">
        <v>442</v>
      </c>
      <c r="S234" s="454" t="s">
        <v>442</v>
      </c>
      <c r="U234" s="454" t="s">
        <v>442</v>
      </c>
      <c r="W234" s="454" t="s">
        <v>442</v>
      </c>
      <c r="Y234" s="454" t="s">
        <v>442</v>
      </c>
      <c r="AA234" s="454" t="s">
        <v>442</v>
      </c>
      <c r="AC234" s="454" t="s">
        <v>442</v>
      </c>
      <c r="AE234" s="454" t="s">
        <v>442</v>
      </c>
      <c r="AG234" s="454" t="s">
        <v>442</v>
      </c>
      <c r="AI234" s="454" t="s">
        <v>442</v>
      </c>
      <c r="AK234" s="454" t="s">
        <v>442</v>
      </c>
      <c r="AM234" s="454" t="s">
        <v>442</v>
      </c>
      <c r="AO234" s="454" t="s">
        <v>442</v>
      </c>
      <c r="AQ234" s="454" t="s">
        <v>442</v>
      </c>
    </row>
    <row r="235" spans="5:43">
      <c r="E235" s="454" t="s">
        <v>442</v>
      </c>
      <c r="G235" s="454" t="s">
        <v>442</v>
      </c>
      <c r="I235" s="454" t="s">
        <v>442</v>
      </c>
      <c r="K235" s="454" t="s">
        <v>442</v>
      </c>
      <c r="M235" s="454" t="s">
        <v>442</v>
      </c>
      <c r="O235" s="454" t="s">
        <v>442</v>
      </c>
      <c r="Q235" s="454" t="s">
        <v>442</v>
      </c>
      <c r="S235" s="454" t="s">
        <v>442</v>
      </c>
      <c r="U235" s="454" t="s">
        <v>442</v>
      </c>
      <c r="W235" s="454" t="s">
        <v>442</v>
      </c>
      <c r="Y235" s="454" t="s">
        <v>442</v>
      </c>
      <c r="AA235" s="454" t="s">
        <v>442</v>
      </c>
      <c r="AC235" s="454" t="s">
        <v>442</v>
      </c>
      <c r="AE235" s="454" t="s">
        <v>442</v>
      </c>
      <c r="AG235" s="454" t="s">
        <v>442</v>
      </c>
      <c r="AI235" s="454" t="s">
        <v>442</v>
      </c>
      <c r="AK235" s="454" t="s">
        <v>442</v>
      </c>
      <c r="AM235" s="454" t="s">
        <v>442</v>
      </c>
      <c r="AO235" s="454" t="s">
        <v>442</v>
      </c>
      <c r="AQ235" s="454" t="s">
        <v>442</v>
      </c>
    </row>
    <row r="236" spans="5:43">
      <c r="E236" s="454" t="s">
        <v>442</v>
      </c>
      <c r="G236" s="454" t="s">
        <v>442</v>
      </c>
      <c r="I236" s="454" t="s">
        <v>442</v>
      </c>
      <c r="K236" s="454" t="s">
        <v>442</v>
      </c>
      <c r="M236" s="454" t="s">
        <v>442</v>
      </c>
      <c r="O236" s="454" t="s">
        <v>442</v>
      </c>
      <c r="Q236" s="454" t="s">
        <v>442</v>
      </c>
      <c r="S236" s="454" t="s">
        <v>442</v>
      </c>
      <c r="U236" s="454" t="s">
        <v>442</v>
      </c>
      <c r="W236" s="454" t="s">
        <v>442</v>
      </c>
      <c r="Y236" s="454" t="s">
        <v>442</v>
      </c>
      <c r="AA236" s="454" t="s">
        <v>442</v>
      </c>
      <c r="AC236" s="454" t="s">
        <v>442</v>
      </c>
      <c r="AE236" s="454" t="s">
        <v>442</v>
      </c>
      <c r="AG236" s="454" t="s">
        <v>442</v>
      </c>
      <c r="AI236" s="454" t="s">
        <v>442</v>
      </c>
      <c r="AK236" s="454" t="s">
        <v>442</v>
      </c>
      <c r="AM236" s="454" t="s">
        <v>442</v>
      </c>
      <c r="AO236" s="454" t="s">
        <v>442</v>
      </c>
      <c r="AQ236" s="454" t="s">
        <v>442</v>
      </c>
    </row>
    <row r="237" spans="5:43">
      <c r="E237" s="454" t="s">
        <v>442</v>
      </c>
      <c r="G237" s="454" t="s">
        <v>442</v>
      </c>
      <c r="I237" s="454" t="s">
        <v>442</v>
      </c>
      <c r="K237" s="454" t="s">
        <v>442</v>
      </c>
      <c r="M237" s="454" t="s">
        <v>442</v>
      </c>
      <c r="O237" s="454" t="s">
        <v>442</v>
      </c>
      <c r="Q237" s="454" t="s">
        <v>442</v>
      </c>
      <c r="S237" s="454" t="s">
        <v>442</v>
      </c>
      <c r="U237" s="454" t="s">
        <v>442</v>
      </c>
      <c r="W237" s="454" t="s">
        <v>442</v>
      </c>
      <c r="Y237" s="454" t="s">
        <v>442</v>
      </c>
      <c r="AA237" s="454" t="s">
        <v>442</v>
      </c>
      <c r="AC237" s="454" t="s">
        <v>442</v>
      </c>
      <c r="AE237" s="454" t="s">
        <v>442</v>
      </c>
      <c r="AG237" s="454" t="s">
        <v>442</v>
      </c>
      <c r="AI237" s="454" t="s">
        <v>442</v>
      </c>
      <c r="AK237" s="454" t="s">
        <v>442</v>
      </c>
      <c r="AM237" s="454" t="s">
        <v>442</v>
      </c>
      <c r="AO237" s="454" t="s">
        <v>442</v>
      </c>
      <c r="AQ237" s="454" t="s">
        <v>442</v>
      </c>
    </row>
    <row r="238" spans="5:43">
      <c r="E238" s="454" t="s">
        <v>442</v>
      </c>
      <c r="G238" s="454" t="s">
        <v>442</v>
      </c>
      <c r="I238" s="454" t="s">
        <v>442</v>
      </c>
      <c r="K238" s="454" t="s">
        <v>442</v>
      </c>
      <c r="M238" s="454" t="s">
        <v>442</v>
      </c>
      <c r="O238" s="454" t="s">
        <v>442</v>
      </c>
      <c r="Q238" s="454" t="s">
        <v>442</v>
      </c>
      <c r="S238" s="454" t="s">
        <v>442</v>
      </c>
      <c r="U238" s="454" t="s">
        <v>442</v>
      </c>
      <c r="W238" s="454" t="s">
        <v>442</v>
      </c>
      <c r="Y238" s="454" t="s">
        <v>442</v>
      </c>
      <c r="AA238" s="454" t="s">
        <v>442</v>
      </c>
      <c r="AC238" s="454" t="s">
        <v>442</v>
      </c>
      <c r="AE238" s="454" t="s">
        <v>442</v>
      </c>
      <c r="AG238" s="454" t="s">
        <v>442</v>
      </c>
      <c r="AI238" s="454" t="s">
        <v>442</v>
      </c>
      <c r="AK238" s="454" t="s">
        <v>442</v>
      </c>
      <c r="AM238" s="454" t="s">
        <v>442</v>
      </c>
      <c r="AO238" s="454" t="s">
        <v>442</v>
      </c>
      <c r="AQ238" s="454" t="s">
        <v>442</v>
      </c>
    </row>
    <row r="239" spans="5:43">
      <c r="E239" s="454" t="s">
        <v>442</v>
      </c>
      <c r="G239" s="454" t="s">
        <v>442</v>
      </c>
      <c r="I239" s="454" t="s">
        <v>442</v>
      </c>
      <c r="K239" s="454" t="s">
        <v>442</v>
      </c>
      <c r="M239" s="454" t="s">
        <v>442</v>
      </c>
      <c r="O239" s="454" t="s">
        <v>442</v>
      </c>
      <c r="Q239" s="454" t="s">
        <v>442</v>
      </c>
      <c r="S239" s="454" t="s">
        <v>442</v>
      </c>
      <c r="U239" s="454" t="s">
        <v>442</v>
      </c>
      <c r="W239" s="454" t="s">
        <v>442</v>
      </c>
      <c r="Y239" s="454" t="s">
        <v>442</v>
      </c>
      <c r="AA239" s="454" t="s">
        <v>442</v>
      </c>
      <c r="AC239" s="454" t="s">
        <v>442</v>
      </c>
      <c r="AE239" s="454" t="s">
        <v>442</v>
      </c>
      <c r="AG239" s="454" t="s">
        <v>442</v>
      </c>
      <c r="AI239" s="454" t="s">
        <v>442</v>
      </c>
      <c r="AK239" s="454" t="s">
        <v>442</v>
      </c>
      <c r="AM239" s="454" t="s">
        <v>442</v>
      </c>
      <c r="AO239" s="454" t="s">
        <v>442</v>
      </c>
      <c r="AQ239" s="454" t="s">
        <v>442</v>
      </c>
    </row>
    <row r="240" spans="5:43">
      <c r="E240" s="454" t="s">
        <v>442</v>
      </c>
      <c r="G240" s="454" t="s">
        <v>442</v>
      </c>
      <c r="I240" s="454" t="s">
        <v>442</v>
      </c>
      <c r="K240" s="454" t="s">
        <v>442</v>
      </c>
      <c r="M240" s="454" t="s">
        <v>442</v>
      </c>
      <c r="O240" s="454" t="s">
        <v>442</v>
      </c>
      <c r="Q240" s="454" t="s">
        <v>442</v>
      </c>
      <c r="S240" s="454" t="s">
        <v>442</v>
      </c>
      <c r="U240" s="454" t="s">
        <v>442</v>
      </c>
      <c r="W240" s="454" t="s">
        <v>442</v>
      </c>
      <c r="Y240" s="454" t="s">
        <v>442</v>
      </c>
      <c r="AA240" s="454" t="s">
        <v>442</v>
      </c>
      <c r="AC240" s="454" t="s">
        <v>442</v>
      </c>
      <c r="AE240" s="454" t="s">
        <v>442</v>
      </c>
      <c r="AG240" s="454" t="s">
        <v>442</v>
      </c>
      <c r="AI240" s="454" t="s">
        <v>442</v>
      </c>
      <c r="AK240" s="454" t="s">
        <v>442</v>
      </c>
      <c r="AM240" s="454" t="s">
        <v>442</v>
      </c>
      <c r="AO240" s="454" t="s">
        <v>442</v>
      </c>
      <c r="AQ240" s="454" t="s">
        <v>442</v>
      </c>
    </row>
    <row r="241" spans="5:43">
      <c r="E241" s="454" t="s">
        <v>442</v>
      </c>
      <c r="G241" s="454" t="s">
        <v>442</v>
      </c>
      <c r="I241" s="454" t="s">
        <v>442</v>
      </c>
      <c r="K241" s="454" t="s">
        <v>442</v>
      </c>
      <c r="M241" s="454" t="s">
        <v>442</v>
      </c>
      <c r="O241" s="454" t="s">
        <v>442</v>
      </c>
      <c r="Q241" s="454" t="s">
        <v>442</v>
      </c>
      <c r="S241" s="454" t="s">
        <v>442</v>
      </c>
      <c r="U241" s="454" t="s">
        <v>442</v>
      </c>
      <c r="W241" s="454" t="s">
        <v>442</v>
      </c>
      <c r="Y241" s="454" t="s">
        <v>442</v>
      </c>
      <c r="AA241" s="454" t="s">
        <v>442</v>
      </c>
      <c r="AC241" s="454" t="s">
        <v>442</v>
      </c>
      <c r="AE241" s="454" t="s">
        <v>442</v>
      </c>
      <c r="AG241" s="454" t="s">
        <v>442</v>
      </c>
      <c r="AI241" s="454" t="s">
        <v>442</v>
      </c>
      <c r="AK241" s="454" t="s">
        <v>442</v>
      </c>
      <c r="AM241" s="454" t="s">
        <v>442</v>
      </c>
      <c r="AO241" s="454" t="s">
        <v>442</v>
      </c>
      <c r="AQ241" s="454" t="s">
        <v>442</v>
      </c>
    </row>
    <row r="242" spans="5:43">
      <c r="E242" s="454" t="s">
        <v>442</v>
      </c>
      <c r="G242" s="454" t="s">
        <v>442</v>
      </c>
      <c r="I242" s="454" t="s">
        <v>442</v>
      </c>
      <c r="K242" s="454" t="s">
        <v>442</v>
      </c>
      <c r="M242" s="454" t="s">
        <v>442</v>
      </c>
      <c r="O242" s="454" t="s">
        <v>442</v>
      </c>
      <c r="Q242" s="454" t="s">
        <v>442</v>
      </c>
      <c r="S242" s="454" t="s">
        <v>442</v>
      </c>
      <c r="U242" s="454" t="s">
        <v>442</v>
      </c>
      <c r="W242" s="454" t="s">
        <v>442</v>
      </c>
      <c r="Y242" s="454" t="s">
        <v>442</v>
      </c>
      <c r="AA242" s="454" t="s">
        <v>442</v>
      </c>
      <c r="AC242" s="454" t="s">
        <v>442</v>
      </c>
      <c r="AE242" s="454" t="s">
        <v>442</v>
      </c>
      <c r="AG242" s="454" t="s">
        <v>442</v>
      </c>
      <c r="AI242" s="454" t="s">
        <v>442</v>
      </c>
      <c r="AK242" s="454" t="s">
        <v>442</v>
      </c>
      <c r="AM242" s="454" t="s">
        <v>442</v>
      </c>
      <c r="AO242" s="454" t="s">
        <v>442</v>
      </c>
      <c r="AQ242" s="454" t="s">
        <v>442</v>
      </c>
    </row>
    <row r="243" spans="5:43">
      <c r="E243" s="454" t="s">
        <v>442</v>
      </c>
      <c r="G243" s="454" t="s">
        <v>442</v>
      </c>
      <c r="I243" s="454" t="s">
        <v>442</v>
      </c>
      <c r="K243" s="454" t="s">
        <v>442</v>
      </c>
      <c r="M243" s="454" t="s">
        <v>442</v>
      </c>
      <c r="O243" s="454" t="s">
        <v>442</v>
      </c>
      <c r="Q243" s="454" t="s">
        <v>442</v>
      </c>
      <c r="S243" s="454" t="s">
        <v>442</v>
      </c>
      <c r="U243" s="454" t="s">
        <v>442</v>
      </c>
      <c r="W243" s="454" t="s">
        <v>442</v>
      </c>
      <c r="Y243" s="454" t="s">
        <v>442</v>
      </c>
      <c r="AA243" s="454" t="s">
        <v>442</v>
      </c>
      <c r="AC243" s="454" t="s">
        <v>442</v>
      </c>
      <c r="AE243" s="454" t="s">
        <v>442</v>
      </c>
      <c r="AG243" s="454" t="s">
        <v>442</v>
      </c>
      <c r="AI243" s="454" t="s">
        <v>442</v>
      </c>
      <c r="AK243" s="454" t="s">
        <v>442</v>
      </c>
      <c r="AM243" s="454" t="s">
        <v>442</v>
      </c>
      <c r="AO243" s="454" t="s">
        <v>442</v>
      </c>
      <c r="AQ243" s="454" t="s">
        <v>442</v>
      </c>
    </row>
    <row r="244" spans="5:43">
      <c r="E244" s="454" t="s">
        <v>442</v>
      </c>
      <c r="G244" s="454" t="s">
        <v>442</v>
      </c>
      <c r="I244" s="454" t="s">
        <v>442</v>
      </c>
      <c r="K244" s="454" t="s">
        <v>442</v>
      </c>
      <c r="M244" s="454" t="s">
        <v>442</v>
      </c>
      <c r="O244" s="454" t="s">
        <v>442</v>
      </c>
      <c r="Q244" s="454" t="s">
        <v>442</v>
      </c>
      <c r="S244" s="454" t="s">
        <v>442</v>
      </c>
      <c r="U244" s="454" t="s">
        <v>442</v>
      </c>
      <c r="W244" s="454" t="s">
        <v>442</v>
      </c>
      <c r="Y244" s="454" t="s">
        <v>442</v>
      </c>
      <c r="AA244" s="454" t="s">
        <v>442</v>
      </c>
      <c r="AC244" s="454" t="s">
        <v>442</v>
      </c>
      <c r="AE244" s="454" t="s">
        <v>442</v>
      </c>
      <c r="AG244" s="454" t="s">
        <v>442</v>
      </c>
      <c r="AI244" s="454" t="s">
        <v>442</v>
      </c>
      <c r="AK244" s="454" t="s">
        <v>442</v>
      </c>
      <c r="AM244" s="454" t="s">
        <v>442</v>
      </c>
      <c r="AO244" s="454" t="s">
        <v>442</v>
      </c>
      <c r="AQ244" s="454" t="s">
        <v>442</v>
      </c>
    </row>
    <row r="245" spans="5:43">
      <c r="E245" s="454" t="s">
        <v>442</v>
      </c>
      <c r="G245" s="454" t="s">
        <v>442</v>
      </c>
      <c r="I245" s="454" t="s">
        <v>442</v>
      </c>
      <c r="K245" s="454" t="s">
        <v>442</v>
      </c>
      <c r="M245" s="454" t="s">
        <v>442</v>
      </c>
      <c r="O245" s="454" t="s">
        <v>442</v>
      </c>
      <c r="Q245" s="454" t="s">
        <v>442</v>
      </c>
      <c r="S245" s="454" t="s">
        <v>442</v>
      </c>
      <c r="U245" s="454" t="s">
        <v>442</v>
      </c>
      <c r="W245" s="454" t="s">
        <v>442</v>
      </c>
      <c r="Y245" s="454" t="s">
        <v>442</v>
      </c>
      <c r="AA245" s="454" t="s">
        <v>442</v>
      </c>
      <c r="AC245" s="454" t="s">
        <v>442</v>
      </c>
      <c r="AE245" s="454" t="s">
        <v>442</v>
      </c>
      <c r="AG245" s="454" t="s">
        <v>442</v>
      </c>
      <c r="AI245" s="454" t="s">
        <v>442</v>
      </c>
      <c r="AK245" s="454" t="s">
        <v>442</v>
      </c>
      <c r="AM245" s="454" t="s">
        <v>442</v>
      </c>
      <c r="AO245" s="454" t="s">
        <v>442</v>
      </c>
      <c r="AQ245" s="454" t="s">
        <v>442</v>
      </c>
    </row>
    <row r="246" spans="5:43">
      <c r="E246" s="454" t="s">
        <v>442</v>
      </c>
      <c r="G246" s="454" t="s">
        <v>442</v>
      </c>
      <c r="I246" s="454" t="s">
        <v>442</v>
      </c>
      <c r="K246" s="454" t="s">
        <v>442</v>
      </c>
      <c r="M246" s="454" t="s">
        <v>442</v>
      </c>
      <c r="O246" s="454" t="s">
        <v>442</v>
      </c>
      <c r="Q246" s="454" t="s">
        <v>442</v>
      </c>
      <c r="S246" s="454" t="s">
        <v>442</v>
      </c>
      <c r="U246" s="454" t="s">
        <v>442</v>
      </c>
      <c r="W246" s="454" t="s">
        <v>442</v>
      </c>
      <c r="Y246" s="454" t="s">
        <v>442</v>
      </c>
      <c r="AA246" s="454" t="s">
        <v>442</v>
      </c>
      <c r="AC246" s="454" t="s">
        <v>442</v>
      </c>
      <c r="AE246" s="454" t="s">
        <v>442</v>
      </c>
      <c r="AG246" s="454" t="s">
        <v>442</v>
      </c>
      <c r="AI246" s="454" t="s">
        <v>442</v>
      </c>
      <c r="AK246" s="454" t="s">
        <v>442</v>
      </c>
      <c r="AM246" s="454" t="s">
        <v>442</v>
      </c>
      <c r="AO246" s="454" t="s">
        <v>442</v>
      </c>
      <c r="AQ246" s="454" t="s">
        <v>442</v>
      </c>
    </row>
    <row r="247" spans="5:43">
      <c r="E247" s="454" t="s">
        <v>442</v>
      </c>
      <c r="G247" s="454" t="s">
        <v>442</v>
      </c>
      <c r="I247" s="454" t="s">
        <v>442</v>
      </c>
      <c r="K247" s="454" t="s">
        <v>442</v>
      </c>
      <c r="M247" s="454" t="s">
        <v>442</v>
      </c>
      <c r="O247" s="454" t="s">
        <v>442</v>
      </c>
      <c r="Q247" s="454" t="s">
        <v>442</v>
      </c>
      <c r="S247" s="454" t="s">
        <v>442</v>
      </c>
      <c r="U247" s="454" t="s">
        <v>442</v>
      </c>
      <c r="W247" s="454" t="s">
        <v>442</v>
      </c>
      <c r="Y247" s="454" t="s">
        <v>442</v>
      </c>
      <c r="AA247" s="454" t="s">
        <v>442</v>
      </c>
      <c r="AC247" s="454" t="s">
        <v>442</v>
      </c>
      <c r="AE247" s="454" t="s">
        <v>442</v>
      </c>
      <c r="AG247" s="454" t="s">
        <v>442</v>
      </c>
      <c r="AI247" s="454" t="s">
        <v>442</v>
      </c>
      <c r="AK247" s="454" t="s">
        <v>442</v>
      </c>
      <c r="AM247" s="454" t="s">
        <v>442</v>
      </c>
      <c r="AO247" s="454" t="s">
        <v>442</v>
      </c>
      <c r="AQ247" s="454" t="s">
        <v>442</v>
      </c>
    </row>
    <row r="248" spans="5:43">
      <c r="E248" s="454" t="s">
        <v>442</v>
      </c>
      <c r="G248" s="454" t="s">
        <v>442</v>
      </c>
      <c r="I248" s="454" t="s">
        <v>442</v>
      </c>
      <c r="K248" s="454" t="s">
        <v>442</v>
      </c>
      <c r="M248" s="454" t="s">
        <v>442</v>
      </c>
      <c r="O248" s="454" t="s">
        <v>442</v>
      </c>
      <c r="Q248" s="454" t="s">
        <v>442</v>
      </c>
      <c r="S248" s="454" t="s">
        <v>442</v>
      </c>
      <c r="U248" s="454" t="s">
        <v>442</v>
      </c>
      <c r="W248" s="454" t="s">
        <v>442</v>
      </c>
      <c r="Y248" s="454" t="s">
        <v>442</v>
      </c>
      <c r="AA248" s="454" t="s">
        <v>442</v>
      </c>
      <c r="AC248" s="454" t="s">
        <v>442</v>
      </c>
      <c r="AE248" s="454" t="s">
        <v>442</v>
      </c>
      <c r="AG248" s="454" t="s">
        <v>442</v>
      </c>
      <c r="AI248" s="454" t="s">
        <v>442</v>
      </c>
      <c r="AK248" s="454" t="s">
        <v>442</v>
      </c>
      <c r="AM248" s="454" t="s">
        <v>442</v>
      </c>
      <c r="AO248" s="454" t="s">
        <v>442</v>
      </c>
      <c r="AQ248" s="454" t="s">
        <v>442</v>
      </c>
    </row>
    <row r="249" spans="5:43">
      <c r="E249" s="454" t="s">
        <v>442</v>
      </c>
      <c r="G249" s="454" t="s">
        <v>442</v>
      </c>
      <c r="I249" s="454" t="s">
        <v>442</v>
      </c>
      <c r="K249" s="454" t="s">
        <v>442</v>
      </c>
      <c r="M249" s="454" t="s">
        <v>442</v>
      </c>
      <c r="O249" s="454" t="s">
        <v>442</v>
      </c>
      <c r="Q249" s="454" t="s">
        <v>442</v>
      </c>
      <c r="S249" s="454" t="s">
        <v>442</v>
      </c>
      <c r="U249" s="454" t="s">
        <v>442</v>
      </c>
      <c r="W249" s="454" t="s">
        <v>442</v>
      </c>
      <c r="Y249" s="454" t="s">
        <v>442</v>
      </c>
      <c r="AA249" s="454" t="s">
        <v>442</v>
      </c>
      <c r="AC249" s="454" t="s">
        <v>442</v>
      </c>
      <c r="AE249" s="454" t="s">
        <v>442</v>
      </c>
      <c r="AG249" s="454" t="s">
        <v>442</v>
      </c>
      <c r="AI249" s="454" t="s">
        <v>442</v>
      </c>
      <c r="AK249" s="454" t="s">
        <v>442</v>
      </c>
      <c r="AM249" s="454" t="s">
        <v>442</v>
      </c>
      <c r="AO249" s="454" t="s">
        <v>442</v>
      </c>
      <c r="AQ249" s="454" t="s">
        <v>442</v>
      </c>
    </row>
    <row r="250" spans="5:43">
      <c r="E250" s="454" t="s">
        <v>442</v>
      </c>
      <c r="G250" s="454" t="s">
        <v>442</v>
      </c>
      <c r="I250" s="454" t="s">
        <v>442</v>
      </c>
      <c r="K250" s="454" t="s">
        <v>442</v>
      </c>
      <c r="M250" s="454" t="s">
        <v>442</v>
      </c>
      <c r="O250" s="454" t="s">
        <v>442</v>
      </c>
      <c r="Q250" s="454" t="s">
        <v>442</v>
      </c>
      <c r="S250" s="454" t="s">
        <v>442</v>
      </c>
      <c r="U250" s="454" t="s">
        <v>442</v>
      </c>
      <c r="W250" s="454" t="s">
        <v>442</v>
      </c>
      <c r="Y250" s="454" t="s">
        <v>442</v>
      </c>
      <c r="AA250" s="454" t="s">
        <v>442</v>
      </c>
      <c r="AC250" s="454" t="s">
        <v>442</v>
      </c>
      <c r="AE250" s="454" t="s">
        <v>442</v>
      </c>
      <c r="AG250" s="454" t="s">
        <v>442</v>
      </c>
      <c r="AI250" s="454" t="s">
        <v>442</v>
      </c>
      <c r="AK250" s="454" t="s">
        <v>442</v>
      </c>
      <c r="AM250" s="454" t="s">
        <v>442</v>
      </c>
      <c r="AO250" s="454" t="s">
        <v>442</v>
      </c>
      <c r="AQ250" s="454" t="s">
        <v>442</v>
      </c>
    </row>
    <row r="251" spans="5:43">
      <c r="E251" s="454" t="s">
        <v>442</v>
      </c>
      <c r="G251" s="454" t="s">
        <v>442</v>
      </c>
      <c r="I251" s="454" t="s">
        <v>442</v>
      </c>
      <c r="K251" s="454" t="s">
        <v>442</v>
      </c>
      <c r="M251" s="454" t="s">
        <v>442</v>
      </c>
      <c r="O251" s="454" t="s">
        <v>442</v>
      </c>
      <c r="Q251" s="454" t="s">
        <v>442</v>
      </c>
      <c r="S251" s="454" t="s">
        <v>442</v>
      </c>
      <c r="U251" s="454" t="s">
        <v>442</v>
      </c>
      <c r="W251" s="454" t="s">
        <v>442</v>
      </c>
      <c r="Y251" s="454" t="s">
        <v>442</v>
      </c>
      <c r="AA251" s="454" t="s">
        <v>442</v>
      </c>
      <c r="AC251" s="454" t="s">
        <v>442</v>
      </c>
      <c r="AE251" s="454" t="s">
        <v>442</v>
      </c>
      <c r="AG251" s="454" t="s">
        <v>442</v>
      </c>
      <c r="AI251" s="454" t="s">
        <v>442</v>
      </c>
      <c r="AK251" s="454" t="s">
        <v>442</v>
      </c>
      <c r="AM251" s="454" t="s">
        <v>442</v>
      </c>
      <c r="AO251" s="454" t="s">
        <v>442</v>
      </c>
      <c r="AQ251" s="454" t="s">
        <v>442</v>
      </c>
    </row>
    <row r="252" spans="5:43">
      <c r="E252" s="454" t="s">
        <v>442</v>
      </c>
      <c r="G252" s="454" t="s">
        <v>442</v>
      </c>
      <c r="I252" s="454" t="s">
        <v>442</v>
      </c>
      <c r="K252" s="454" t="s">
        <v>442</v>
      </c>
      <c r="M252" s="454" t="s">
        <v>442</v>
      </c>
      <c r="O252" s="454" t="s">
        <v>442</v>
      </c>
      <c r="Q252" s="454" t="s">
        <v>442</v>
      </c>
      <c r="S252" s="454" t="s">
        <v>442</v>
      </c>
      <c r="U252" s="454" t="s">
        <v>442</v>
      </c>
      <c r="W252" s="454" t="s">
        <v>442</v>
      </c>
      <c r="Y252" s="454" t="s">
        <v>442</v>
      </c>
      <c r="AA252" s="454" t="s">
        <v>442</v>
      </c>
      <c r="AC252" s="454" t="s">
        <v>442</v>
      </c>
      <c r="AE252" s="454" t="s">
        <v>442</v>
      </c>
      <c r="AG252" s="454" t="s">
        <v>442</v>
      </c>
      <c r="AI252" s="454" t="s">
        <v>442</v>
      </c>
      <c r="AK252" s="454" t="s">
        <v>442</v>
      </c>
      <c r="AM252" s="454" t="s">
        <v>442</v>
      </c>
      <c r="AO252" s="454" t="s">
        <v>442</v>
      </c>
      <c r="AQ252" s="454" t="s">
        <v>442</v>
      </c>
    </row>
    <row r="253" spans="5:43">
      <c r="E253" s="454" t="s">
        <v>442</v>
      </c>
      <c r="G253" s="454" t="s">
        <v>442</v>
      </c>
      <c r="I253" s="454" t="s">
        <v>442</v>
      </c>
      <c r="K253" s="454" t="s">
        <v>442</v>
      </c>
      <c r="M253" s="454" t="s">
        <v>442</v>
      </c>
      <c r="O253" s="454" t="s">
        <v>442</v>
      </c>
      <c r="Q253" s="454" t="s">
        <v>442</v>
      </c>
      <c r="S253" s="454" t="s">
        <v>442</v>
      </c>
      <c r="U253" s="454" t="s">
        <v>442</v>
      </c>
      <c r="W253" s="454" t="s">
        <v>442</v>
      </c>
      <c r="Y253" s="454" t="s">
        <v>442</v>
      </c>
      <c r="AA253" s="454" t="s">
        <v>442</v>
      </c>
      <c r="AC253" s="454" t="s">
        <v>442</v>
      </c>
      <c r="AE253" s="454" t="s">
        <v>442</v>
      </c>
      <c r="AG253" s="454" t="s">
        <v>442</v>
      </c>
      <c r="AI253" s="454" t="s">
        <v>442</v>
      </c>
      <c r="AK253" s="454" t="s">
        <v>442</v>
      </c>
      <c r="AM253" s="454" t="s">
        <v>442</v>
      </c>
      <c r="AO253" s="454" t="s">
        <v>442</v>
      </c>
      <c r="AQ253" s="454" t="s">
        <v>442</v>
      </c>
    </row>
    <row r="254" spans="5:43">
      <c r="E254" s="454" t="s">
        <v>442</v>
      </c>
      <c r="G254" s="454" t="s">
        <v>442</v>
      </c>
      <c r="I254" s="454" t="s">
        <v>442</v>
      </c>
      <c r="K254" s="454" t="s">
        <v>442</v>
      </c>
      <c r="M254" s="454" t="s">
        <v>442</v>
      </c>
      <c r="O254" s="454" t="s">
        <v>442</v>
      </c>
      <c r="Q254" s="454" t="s">
        <v>442</v>
      </c>
      <c r="S254" s="454" t="s">
        <v>442</v>
      </c>
      <c r="U254" s="454" t="s">
        <v>442</v>
      </c>
      <c r="W254" s="454" t="s">
        <v>442</v>
      </c>
      <c r="Y254" s="454" t="s">
        <v>442</v>
      </c>
      <c r="AA254" s="454" t="s">
        <v>442</v>
      </c>
      <c r="AC254" s="454" t="s">
        <v>442</v>
      </c>
      <c r="AE254" s="454" t="s">
        <v>442</v>
      </c>
      <c r="AG254" s="454" t="s">
        <v>442</v>
      </c>
      <c r="AI254" s="454" t="s">
        <v>442</v>
      </c>
      <c r="AK254" s="454" t="s">
        <v>442</v>
      </c>
      <c r="AM254" s="454" t="s">
        <v>442</v>
      </c>
      <c r="AO254" s="454" t="s">
        <v>442</v>
      </c>
      <c r="AQ254" s="454" t="s">
        <v>442</v>
      </c>
    </row>
    <row r="255" spans="5:43">
      <c r="E255" s="454" t="s">
        <v>442</v>
      </c>
      <c r="G255" s="454" t="s">
        <v>442</v>
      </c>
      <c r="I255" s="454" t="s">
        <v>442</v>
      </c>
      <c r="K255" s="454" t="s">
        <v>442</v>
      </c>
      <c r="M255" s="454" t="s">
        <v>442</v>
      </c>
      <c r="O255" s="454" t="s">
        <v>442</v>
      </c>
      <c r="Q255" s="454" t="s">
        <v>442</v>
      </c>
      <c r="S255" s="454" t="s">
        <v>442</v>
      </c>
      <c r="U255" s="454" t="s">
        <v>442</v>
      </c>
      <c r="W255" s="454" t="s">
        <v>442</v>
      </c>
      <c r="Y255" s="454" t="s">
        <v>442</v>
      </c>
      <c r="AA255" s="454" t="s">
        <v>442</v>
      </c>
      <c r="AC255" s="454" t="s">
        <v>442</v>
      </c>
      <c r="AE255" s="454" t="s">
        <v>442</v>
      </c>
      <c r="AG255" s="454" t="s">
        <v>442</v>
      </c>
      <c r="AI255" s="454" t="s">
        <v>442</v>
      </c>
      <c r="AK255" s="454" t="s">
        <v>442</v>
      </c>
      <c r="AM255" s="454" t="s">
        <v>442</v>
      </c>
      <c r="AO255" s="454" t="s">
        <v>442</v>
      </c>
      <c r="AQ255" s="454" t="s">
        <v>442</v>
      </c>
    </row>
    <row r="256" spans="5:43">
      <c r="E256" s="454" t="s">
        <v>442</v>
      </c>
      <c r="G256" s="454" t="s">
        <v>442</v>
      </c>
      <c r="I256" s="454" t="s">
        <v>442</v>
      </c>
      <c r="K256" s="454" t="s">
        <v>442</v>
      </c>
      <c r="M256" s="454" t="s">
        <v>442</v>
      </c>
      <c r="O256" s="454" t="s">
        <v>442</v>
      </c>
      <c r="Q256" s="454" t="s">
        <v>442</v>
      </c>
      <c r="S256" s="454" t="s">
        <v>442</v>
      </c>
      <c r="U256" s="454" t="s">
        <v>442</v>
      </c>
      <c r="W256" s="454" t="s">
        <v>442</v>
      </c>
      <c r="Y256" s="454" t="s">
        <v>442</v>
      </c>
      <c r="AA256" s="454" t="s">
        <v>442</v>
      </c>
      <c r="AC256" s="454" t="s">
        <v>442</v>
      </c>
      <c r="AE256" s="454" t="s">
        <v>442</v>
      </c>
      <c r="AG256" s="454" t="s">
        <v>442</v>
      </c>
      <c r="AI256" s="454" t="s">
        <v>442</v>
      </c>
      <c r="AK256" s="454" t="s">
        <v>442</v>
      </c>
      <c r="AM256" s="454" t="s">
        <v>442</v>
      </c>
      <c r="AO256" s="454" t="s">
        <v>442</v>
      </c>
      <c r="AQ256" s="454" t="s">
        <v>442</v>
      </c>
    </row>
    <row r="257" spans="5:43">
      <c r="E257" s="454" t="s">
        <v>442</v>
      </c>
      <c r="G257" s="454" t="s">
        <v>442</v>
      </c>
      <c r="I257" s="454" t="s">
        <v>442</v>
      </c>
      <c r="K257" s="454" t="s">
        <v>442</v>
      </c>
      <c r="M257" s="454" t="s">
        <v>442</v>
      </c>
      <c r="O257" s="454" t="s">
        <v>442</v>
      </c>
      <c r="Q257" s="454" t="s">
        <v>442</v>
      </c>
      <c r="S257" s="454" t="s">
        <v>442</v>
      </c>
      <c r="U257" s="454" t="s">
        <v>442</v>
      </c>
      <c r="W257" s="454" t="s">
        <v>442</v>
      </c>
      <c r="Y257" s="454" t="s">
        <v>442</v>
      </c>
      <c r="AA257" s="454" t="s">
        <v>442</v>
      </c>
      <c r="AC257" s="454" t="s">
        <v>442</v>
      </c>
      <c r="AE257" s="454" t="s">
        <v>442</v>
      </c>
      <c r="AG257" s="454" t="s">
        <v>442</v>
      </c>
      <c r="AI257" s="454" t="s">
        <v>442</v>
      </c>
      <c r="AK257" s="454" t="s">
        <v>442</v>
      </c>
      <c r="AM257" s="454" t="s">
        <v>442</v>
      </c>
      <c r="AO257" s="454" t="s">
        <v>442</v>
      </c>
      <c r="AQ257" s="454" t="s">
        <v>442</v>
      </c>
    </row>
    <row r="258" spans="5:43">
      <c r="E258" s="454" t="s">
        <v>442</v>
      </c>
      <c r="G258" s="454" t="s">
        <v>442</v>
      </c>
      <c r="I258" s="454" t="s">
        <v>442</v>
      </c>
      <c r="K258" s="454" t="s">
        <v>442</v>
      </c>
      <c r="M258" s="454" t="s">
        <v>442</v>
      </c>
      <c r="O258" s="454" t="s">
        <v>442</v>
      </c>
      <c r="Q258" s="454" t="s">
        <v>442</v>
      </c>
      <c r="S258" s="454" t="s">
        <v>442</v>
      </c>
      <c r="U258" s="454" t="s">
        <v>442</v>
      </c>
      <c r="W258" s="454" t="s">
        <v>442</v>
      </c>
      <c r="Y258" s="454" t="s">
        <v>442</v>
      </c>
      <c r="AA258" s="454" t="s">
        <v>442</v>
      </c>
      <c r="AC258" s="454" t="s">
        <v>442</v>
      </c>
      <c r="AE258" s="454" t="s">
        <v>442</v>
      </c>
      <c r="AG258" s="454" t="s">
        <v>442</v>
      </c>
      <c r="AI258" s="454" t="s">
        <v>442</v>
      </c>
      <c r="AK258" s="454" t="s">
        <v>442</v>
      </c>
      <c r="AM258" s="454" t="s">
        <v>442</v>
      </c>
      <c r="AO258" s="454" t="s">
        <v>442</v>
      </c>
      <c r="AQ258" s="454" t="s">
        <v>442</v>
      </c>
    </row>
    <row r="259" spans="5:43">
      <c r="E259" s="454" t="s">
        <v>442</v>
      </c>
      <c r="G259" s="454" t="s">
        <v>442</v>
      </c>
      <c r="I259" s="454" t="s">
        <v>442</v>
      </c>
      <c r="K259" s="454" t="s">
        <v>442</v>
      </c>
      <c r="M259" s="454" t="s">
        <v>442</v>
      </c>
      <c r="O259" s="454" t="s">
        <v>442</v>
      </c>
      <c r="Q259" s="454" t="s">
        <v>442</v>
      </c>
      <c r="S259" s="454" t="s">
        <v>442</v>
      </c>
      <c r="U259" s="454" t="s">
        <v>442</v>
      </c>
      <c r="W259" s="454" t="s">
        <v>442</v>
      </c>
      <c r="Y259" s="454" t="s">
        <v>442</v>
      </c>
      <c r="AA259" s="454" t="s">
        <v>442</v>
      </c>
      <c r="AC259" s="454" t="s">
        <v>442</v>
      </c>
      <c r="AE259" s="454" t="s">
        <v>442</v>
      </c>
      <c r="AG259" s="454" t="s">
        <v>442</v>
      </c>
      <c r="AI259" s="454" t="s">
        <v>442</v>
      </c>
      <c r="AK259" s="454" t="s">
        <v>442</v>
      </c>
      <c r="AM259" s="454" t="s">
        <v>442</v>
      </c>
      <c r="AO259" s="454" t="s">
        <v>442</v>
      </c>
      <c r="AQ259" s="454" t="s">
        <v>442</v>
      </c>
    </row>
    <row r="260" spans="5:43">
      <c r="E260" s="454" t="s">
        <v>442</v>
      </c>
      <c r="G260" s="454" t="s">
        <v>442</v>
      </c>
      <c r="I260" s="454" t="s">
        <v>442</v>
      </c>
      <c r="K260" s="454" t="s">
        <v>442</v>
      </c>
      <c r="M260" s="454" t="s">
        <v>442</v>
      </c>
      <c r="O260" s="454" t="s">
        <v>442</v>
      </c>
      <c r="Q260" s="454" t="s">
        <v>442</v>
      </c>
      <c r="S260" s="454" t="s">
        <v>442</v>
      </c>
      <c r="U260" s="454" t="s">
        <v>442</v>
      </c>
      <c r="W260" s="454" t="s">
        <v>442</v>
      </c>
      <c r="Y260" s="454" t="s">
        <v>442</v>
      </c>
      <c r="AA260" s="454" t="s">
        <v>442</v>
      </c>
      <c r="AC260" s="454" t="s">
        <v>442</v>
      </c>
      <c r="AE260" s="454" t="s">
        <v>442</v>
      </c>
      <c r="AG260" s="454" t="s">
        <v>442</v>
      </c>
      <c r="AI260" s="454" t="s">
        <v>442</v>
      </c>
      <c r="AK260" s="454" t="s">
        <v>442</v>
      </c>
      <c r="AM260" s="454" t="s">
        <v>442</v>
      </c>
      <c r="AO260" s="454" t="s">
        <v>442</v>
      </c>
      <c r="AQ260" s="454" t="s">
        <v>442</v>
      </c>
    </row>
    <row r="261" spans="5:43">
      <c r="E261" s="454" t="s">
        <v>442</v>
      </c>
      <c r="G261" s="454" t="s">
        <v>442</v>
      </c>
      <c r="I261" s="454" t="s">
        <v>442</v>
      </c>
      <c r="K261" s="454" t="s">
        <v>442</v>
      </c>
      <c r="M261" s="454" t="s">
        <v>442</v>
      </c>
      <c r="O261" s="454" t="s">
        <v>442</v>
      </c>
      <c r="Q261" s="454" t="s">
        <v>442</v>
      </c>
      <c r="S261" s="454" t="s">
        <v>442</v>
      </c>
      <c r="U261" s="454" t="s">
        <v>442</v>
      </c>
      <c r="W261" s="454" t="s">
        <v>442</v>
      </c>
      <c r="Y261" s="454" t="s">
        <v>442</v>
      </c>
      <c r="AA261" s="454" t="s">
        <v>442</v>
      </c>
      <c r="AC261" s="454" t="s">
        <v>442</v>
      </c>
      <c r="AE261" s="454" t="s">
        <v>442</v>
      </c>
      <c r="AG261" s="454" t="s">
        <v>442</v>
      </c>
      <c r="AI261" s="454" t="s">
        <v>442</v>
      </c>
      <c r="AK261" s="454" t="s">
        <v>442</v>
      </c>
      <c r="AM261" s="454" t="s">
        <v>442</v>
      </c>
      <c r="AO261" s="454" t="s">
        <v>442</v>
      </c>
      <c r="AQ261" s="454" t="s">
        <v>442</v>
      </c>
    </row>
    <row r="262" spans="5:43">
      <c r="E262" s="454" t="s">
        <v>442</v>
      </c>
      <c r="G262" s="454" t="s">
        <v>442</v>
      </c>
      <c r="I262" s="454" t="s">
        <v>442</v>
      </c>
      <c r="K262" s="454" t="s">
        <v>442</v>
      </c>
      <c r="M262" s="454" t="s">
        <v>442</v>
      </c>
      <c r="O262" s="454" t="s">
        <v>442</v>
      </c>
      <c r="Q262" s="454" t="s">
        <v>442</v>
      </c>
      <c r="S262" s="454" t="s">
        <v>442</v>
      </c>
      <c r="U262" s="454" t="s">
        <v>442</v>
      </c>
      <c r="W262" s="454" t="s">
        <v>442</v>
      </c>
      <c r="Y262" s="454" t="s">
        <v>442</v>
      </c>
      <c r="AA262" s="454" t="s">
        <v>442</v>
      </c>
      <c r="AC262" s="454" t="s">
        <v>442</v>
      </c>
      <c r="AE262" s="454" t="s">
        <v>442</v>
      </c>
      <c r="AG262" s="454" t="s">
        <v>442</v>
      </c>
      <c r="AI262" s="454" t="s">
        <v>442</v>
      </c>
      <c r="AK262" s="454" t="s">
        <v>442</v>
      </c>
      <c r="AM262" s="454" t="s">
        <v>442</v>
      </c>
      <c r="AO262" s="454" t="s">
        <v>442</v>
      </c>
      <c r="AQ262" s="454" t="s">
        <v>442</v>
      </c>
    </row>
    <row r="263" spans="5:43">
      <c r="E263" s="454" t="s">
        <v>442</v>
      </c>
      <c r="G263" s="454" t="s">
        <v>442</v>
      </c>
      <c r="I263" s="454" t="s">
        <v>442</v>
      </c>
      <c r="K263" s="454" t="s">
        <v>442</v>
      </c>
      <c r="M263" s="454" t="s">
        <v>442</v>
      </c>
      <c r="O263" s="454" t="s">
        <v>442</v>
      </c>
      <c r="Q263" s="454" t="s">
        <v>442</v>
      </c>
      <c r="S263" s="454" t="s">
        <v>442</v>
      </c>
      <c r="U263" s="454" t="s">
        <v>442</v>
      </c>
      <c r="W263" s="454" t="s">
        <v>442</v>
      </c>
      <c r="Y263" s="454" t="s">
        <v>442</v>
      </c>
      <c r="AA263" s="454" t="s">
        <v>442</v>
      </c>
      <c r="AC263" s="454" t="s">
        <v>442</v>
      </c>
      <c r="AE263" s="454" t="s">
        <v>442</v>
      </c>
      <c r="AG263" s="454" t="s">
        <v>442</v>
      </c>
      <c r="AI263" s="454" t="s">
        <v>442</v>
      </c>
      <c r="AK263" s="454" t="s">
        <v>442</v>
      </c>
      <c r="AM263" s="454" t="s">
        <v>442</v>
      </c>
      <c r="AO263" s="454" t="s">
        <v>442</v>
      </c>
      <c r="AQ263" s="454" t="s">
        <v>442</v>
      </c>
    </row>
    <row r="264" spans="5:43">
      <c r="E264" s="454" t="s">
        <v>442</v>
      </c>
      <c r="G264" s="454" t="s">
        <v>442</v>
      </c>
      <c r="I264" s="454" t="s">
        <v>442</v>
      </c>
      <c r="K264" s="454" t="s">
        <v>442</v>
      </c>
      <c r="M264" s="454" t="s">
        <v>442</v>
      </c>
      <c r="O264" s="454" t="s">
        <v>442</v>
      </c>
      <c r="Q264" s="454" t="s">
        <v>442</v>
      </c>
      <c r="S264" s="454" t="s">
        <v>442</v>
      </c>
      <c r="U264" s="454" t="s">
        <v>442</v>
      </c>
      <c r="W264" s="454" t="s">
        <v>442</v>
      </c>
      <c r="Y264" s="454" t="s">
        <v>442</v>
      </c>
      <c r="AA264" s="454" t="s">
        <v>442</v>
      </c>
      <c r="AC264" s="454" t="s">
        <v>442</v>
      </c>
      <c r="AE264" s="454" t="s">
        <v>442</v>
      </c>
      <c r="AG264" s="454" t="s">
        <v>442</v>
      </c>
      <c r="AI264" s="454" t="s">
        <v>442</v>
      </c>
      <c r="AK264" s="454" t="s">
        <v>442</v>
      </c>
      <c r="AM264" s="454" t="s">
        <v>442</v>
      </c>
      <c r="AO264" s="454" t="s">
        <v>442</v>
      </c>
      <c r="AQ264" s="454" t="s">
        <v>442</v>
      </c>
    </row>
    <row r="265" spans="5:43">
      <c r="E265" s="454" t="s">
        <v>442</v>
      </c>
      <c r="G265" s="454" t="s">
        <v>442</v>
      </c>
      <c r="I265" s="454" t="s">
        <v>442</v>
      </c>
      <c r="K265" s="454" t="s">
        <v>442</v>
      </c>
      <c r="M265" s="454" t="s">
        <v>442</v>
      </c>
      <c r="O265" s="454" t="s">
        <v>442</v>
      </c>
      <c r="Q265" s="454" t="s">
        <v>442</v>
      </c>
      <c r="S265" s="454" t="s">
        <v>442</v>
      </c>
      <c r="U265" s="454" t="s">
        <v>442</v>
      </c>
      <c r="W265" s="454" t="s">
        <v>442</v>
      </c>
      <c r="Y265" s="454" t="s">
        <v>442</v>
      </c>
      <c r="AA265" s="454" t="s">
        <v>442</v>
      </c>
      <c r="AC265" s="454" t="s">
        <v>442</v>
      </c>
      <c r="AE265" s="454" t="s">
        <v>442</v>
      </c>
      <c r="AG265" s="454" t="s">
        <v>442</v>
      </c>
      <c r="AI265" s="454" t="s">
        <v>442</v>
      </c>
      <c r="AK265" s="454" t="s">
        <v>442</v>
      </c>
      <c r="AM265" s="454" t="s">
        <v>442</v>
      </c>
      <c r="AO265" s="454" t="s">
        <v>442</v>
      </c>
      <c r="AQ265" s="454" t="s">
        <v>442</v>
      </c>
    </row>
    <row r="266" spans="5:43">
      <c r="E266" s="454" t="s">
        <v>442</v>
      </c>
      <c r="G266" s="454" t="s">
        <v>442</v>
      </c>
      <c r="I266" s="454" t="s">
        <v>442</v>
      </c>
      <c r="K266" s="454" t="s">
        <v>442</v>
      </c>
      <c r="M266" s="454" t="s">
        <v>442</v>
      </c>
      <c r="O266" s="454" t="s">
        <v>442</v>
      </c>
      <c r="Q266" s="454" t="s">
        <v>442</v>
      </c>
      <c r="S266" s="454" t="s">
        <v>442</v>
      </c>
      <c r="U266" s="454" t="s">
        <v>442</v>
      </c>
      <c r="W266" s="454" t="s">
        <v>442</v>
      </c>
      <c r="Y266" s="454" t="s">
        <v>442</v>
      </c>
      <c r="AA266" s="454" t="s">
        <v>442</v>
      </c>
      <c r="AC266" s="454" t="s">
        <v>442</v>
      </c>
      <c r="AE266" s="454" t="s">
        <v>442</v>
      </c>
      <c r="AG266" s="454" t="s">
        <v>442</v>
      </c>
      <c r="AI266" s="454" t="s">
        <v>442</v>
      </c>
      <c r="AK266" s="454" t="s">
        <v>442</v>
      </c>
      <c r="AM266" s="454" t="s">
        <v>442</v>
      </c>
      <c r="AO266" s="454" t="s">
        <v>442</v>
      </c>
      <c r="AQ266" s="454" t="s">
        <v>442</v>
      </c>
    </row>
    <row r="267" spans="5:43">
      <c r="E267" s="454" t="s">
        <v>442</v>
      </c>
      <c r="G267" s="454" t="s">
        <v>442</v>
      </c>
      <c r="I267" s="454" t="s">
        <v>442</v>
      </c>
      <c r="K267" s="454" t="s">
        <v>442</v>
      </c>
      <c r="M267" s="454" t="s">
        <v>442</v>
      </c>
      <c r="O267" s="454" t="s">
        <v>442</v>
      </c>
      <c r="Q267" s="454" t="s">
        <v>442</v>
      </c>
      <c r="S267" s="454" t="s">
        <v>442</v>
      </c>
      <c r="U267" s="454" t="s">
        <v>442</v>
      </c>
      <c r="W267" s="454" t="s">
        <v>442</v>
      </c>
      <c r="Y267" s="454" t="s">
        <v>442</v>
      </c>
      <c r="AA267" s="454" t="s">
        <v>442</v>
      </c>
      <c r="AC267" s="454" t="s">
        <v>442</v>
      </c>
      <c r="AE267" s="454" t="s">
        <v>442</v>
      </c>
      <c r="AG267" s="454" t="s">
        <v>442</v>
      </c>
      <c r="AI267" s="454" t="s">
        <v>442</v>
      </c>
      <c r="AK267" s="454" t="s">
        <v>442</v>
      </c>
      <c r="AM267" s="454" t="s">
        <v>442</v>
      </c>
      <c r="AO267" s="454" t="s">
        <v>442</v>
      </c>
      <c r="AQ267" s="454" t="s">
        <v>442</v>
      </c>
    </row>
    <row r="268" spans="5:43">
      <c r="E268" s="454" t="s">
        <v>442</v>
      </c>
      <c r="G268" s="454" t="s">
        <v>442</v>
      </c>
      <c r="I268" s="454" t="s">
        <v>442</v>
      </c>
      <c r="K268" s="454" t="s">
        <v>442</v>
      </c>
      <c r="M268" s="454" t="s">
        <v>442</v>
      </c>
      <c r="O268" s="454" t="s">
        <v>442</v>
      </c>
      <c r="Q268" s="454" t="s">
        <v>442</v>
      </c>
      <c r="S268" s="454" t="s">
        <v>442</v>
      </c>
      <c r="U268" s="454" t="s">
        <v>442</v>
      </c>
      <c r="W268" s="454" t="s">
        <v>442</v>
      </c>
      <c r="Y268" s="454" t="s">
        <v>442</v>
      </c>
      <c r="AA268" s="454" t="s">
        <v>442</v>
      </c>
      <c r="AC268" s="454" t="s">
        <v>442</v>
      </c>
      <c r="AE268" s="454" t="s">
        <v>442</v>
      </c>
      <c r="AG268" s="454" t="s">
        <v>442</v>
      </c>
      <c r="AI268" s="454" t="s">
        <v>442</v>
      </c>
      <c r="AK268" s="454" t="s">
        <v>442</v>
      </c>
      <c r="AM268" s="454" t="s">
        <v>442</v>
      </c>
      <c r="AO268" s="454" t="s">
        <v>442</v>
      </c>
      <c r="AQ268" s="454" t="s">
        <v>442</v>
      </c>
    </row>
    <row r="269" spans="5:43">
      <c r="E269" s="454" t="s">
        <v>442</v>
      </c>
      <c r="G269" s="454" t="s">
        <v>442</v>
      </c>
      <c r="I269" s="454" t="s">
        <v>442</v>
      </c>
      <c r="K269" s="454" t="s">
        <v>442</v>
      </c>
      <c r="M269" s="454" t="s">
        <v>442</v>
      </c>
      <c r="O269" s="454" t="s">
        <v>442</v>
      </c>
      <c r="Q269" s="454" t="s">
        <v>442</v>
      </c>
      <c r="S269" s="454" t="s">
        <v>442</v>
      </c>
      <c r="U269" s="454" t="s">
        <v>442</v>
      </c>
      <c r="W269" s="454" t="s">
        <v>442</v>
      </c>
      <c r="Y269" s="454" t="s">
        <v>442</v>
      </c>
      <c r="AA269" s="454" t="s">
        <v>442</v>
      </c>
      <c r="AC269" s="454" t="s">
        <v>442</v>
      </c>
      <c r="AE269" s="454" t="s">
        <v>442</v>
      </c>
      <c r="AG269" s="454" t="s">
        <v>442</v>
      </c>
      <c r="AI269" s="454" t="s">
        <v>442</v>
      </c>
      <c r="AK269" s="454" t="s">
        <v>442</v>
      </c>
      <c r="AM269" s="454" t="s">
        <v>442</v>
      </c>
      <c r="AO269" s="454" t="s">
        <v>442</v>
      </c>
      <c r="AQ269" s="454" t="s">
        <v>442</v>
      </c>
    </row>
    <row r="270" spans="5:43">
      <c r="E270" s="454" t="s">
        <v>442</v>
      </c>
      <c r="G270" s="454" t="s">
        <v>442</v>
      </c>
      <c r="I270" s="454" t="s">
        <v>442</v>
      </c>
      <c r="K270" s="454" t="s">
        <v>442</v>
      </c>
      <c r="M270" s="454" t="s">
        <v>442</v>
      </c>
      <c r="O270" s="454" t="s">
        <v>442</v>
      </c>
      <c r="Q270" s="454" t="s">
        <v>442</v>
      </c>
      <c r="S270" s="454" t="s">
        <v>442</v>
      </c>
      <c r="U270" s="454" t="s">
        <v>442</v>
      </c>
      <c r="W270" s="454" t="s">
        <v>442</v>
      </c>
      <c r="Y270" s="454" t="s">
        <v>442</v>
      </c>
      <c r="AA270" s="454" t="s">
        <v>442</v>
      </c>
      <c r="AC270" s="454" t="s">
        <v>442</v>
      </c>
      <c r="AE270" s="454" t="s">
        <v>442</v>
      </c>
      <c r="AG270" s="454" t="s">
        <v>442</v>
      </c>
      <c r="AI270" s="454" t="s">
        <v>442</v>
      </c>
      <c r="AK270" s="454" t="s">
        <v>442</v>
      </c>
      <c r="AM270" s="454" t="s">
        <v>442</v>
      </c>
      <c r="AO270" s="454" t="s">
        <v>442</v>
      </c>
      <c r="AQ270" s="454" t="s">
        <v>442</v>
      </c>
    </row>
    <row r="271" spans="5:43">
      <c r="E271" s="454" t="s">
        <v>442</v>
      </c>
      <c r="G271" s="454" t="s">
        <v>442</v>
      </c>
      <c r="I271" s="454" t="s">
        <v>442</v>
      </c>
      <c r="K271" s="454" t="s">
        <v>442</v>
      </c>
      <c r="M271" s="454" t="s">
        <v>442</v>
      </c>
      <c r="O271" s="454" t="s">
        <v>442</v>
      </c>
      <c r="Q271" s="454" t="s">
        <v>442</v>
      </c>
      <c r="S271" s="454" t="s">
        <v>442</v>
      </c>
      <c r="U271" s="454" t="s">
        <v>442</v>
      </c>
      <c r="W271" s="454" t="s">
        <v>442</v>
      </c>
      <c r="Y271" s="454" t="s">
        <v>442</v>
      </c>
      <c r="AA271" s="454" t="s">
        <v>442</v>
      </c>
      <c r="AC271" s="454" t="s">
        <v>442</v>
      </c>
      <c r="AE271" s="454" t="s">
        <v>442</v>
      </c>
      <c r="AG271" s="454" t="s">
        <v>442</v>
      </c>
      <c r="AI271" s="454" t="s">
        <v>442</v>
      </c>
      <c r="AK271" s="454" t="s">
        <v>442</v>
      </c>
      <c r="AM271" s="454" t="s">
        <v>442</v>
      </c>
      <c r="AO271" s="454" t="s">
        <v>442</v>
      </c>
      <c r="AQ271" s="454" t="s">
        <v>442</v>
      </c>
    </row>
    <row r="272" spans="5:43">
      <c r="E272" s="454" t="s">
        <v>442</v>
      </c>
      <c r="G272" s="454" t="s">
        <v>442</v>
      </c>
      <c r="I272" s="454" t="s">
        <v>442</v>
      </c>
      <c r="K272" s="454" t="s">
        <v>442</v>
      </c>
      <c r="M272" s="454" t="s">
        <v>442</v>
      </c>
      <c r="O272" s="454" t="s">
        <v>442</v>
      </c>
      <c r="Q272" s="454" t="s">
        <v>442</v>
      </c>
      <c r="S272" s="454" t="s">
        <v>442</v>
      </c>
      <c r="U272" s="454" t="s">
        <v>442</v>
      </c>
      <c r="W272" s="454" t="s">
        <v>442</v>
      </c>
      <c r="Y272" s="454" t="s">
        <v>442</v>
      </c>
      <c r="AA272" s="454" t="s">
        <v>442</v>
      </c>
      <c r="AC272" s="454" t="s">
        <v>442</v>
      </c>
      <c r="AE272" s="454" t="s">
        <v>442</v>
      </c>
      <c r="AG272" s="454" t="s">
        <v>442</v>
      </c>
      <c r="AI272" s="454" t="s">
        <v>442</v>
      </c>
      <c r="AK272" s="454" t="s">
        <v>442</v>
      </c>
      <c r="AM272" s="454" t="s">
        <v>442</v>
      </c>
      <c r="AO272" s="454" t="s">
        <v>442</v>
      </c>
      <c r="AQ272" s="454" t="s">
        <v>442</v>
      </c>
    </row>
    <row r="273" spans="5:43">
      <c r="E273" s="454" t="s">
        <v>442</v>
      </c>
      <c r="G273" s="454" t="s">
        <v>442</v>
      </c>
      <c r="I273" s="454" t="s">
        <v>442</v>
      </c>
      <c r="K273" s="454" t="s">
        <v>442</v>
      </c>
      <c r="M273" s="454" t="s">
        <v>442</v>
      </c>
      <c r="O273" s="454" t="s">
        <v>442</v>
      </c>
      <c r="Q273" s="454" t="s">
        <v>442</v>
      </c>
      <c r="S273" s="454" t="s">
        <v>442</v>
      </c>
      <c r="U273" s="454" t="s">
        <v>442</v>
      </c>
      <c r="W273" s="454" t="s">
        <v>442</v>
      </c>
      <c r="Y273" s="454" t="s">
        <v>442</v>
      </c>
      <c r="AA273" s="454" t="s">
        <v>442</v>
      </c>
      <c r="AC273" s="454" t="s">
        <v>442</v>
      </c>
      <c r="AE273" s="454" t="s">
        <v>442</v>
      </c>
      <c r="AG273" s="454" t="s">
        <v>442</v>
      </c>
      <c r="AI273" s="454" t="s">
        <v>442</v>
      </c>
      <c r="AK273" s="454" t="s">
        <v>442</v>
      </c>
      <c r="AM273" s="454" t="s">
        <v>442</v>
      </c>
      <c r="AO273" s="454" t="s">
        <v>442</v>
      </c>
      <c r="AQ273" s="454" t="s">
        <v>442</v>
      </c>
    </row>
    <row r="274" spans="5:43">
      <c r="E274" s="454" t="s">
        <v>442</v>
      </c>
      <c r="G274" s="454" t="s">
        <v>442</v>
      </c>
      <c r="I274" s="454" t="s">
        <v>442</v>
      </c>
      <c r="K274" s="454" t="s">
        <v>442</v>
      </c>
      <c r="M274" s="454" t="s">
        <v>442</v>
      </c>
      <c r="O274" s="454" t="s">
        <v>442</v>
      </c>
      <c r="Q274" s="454" t="s">
        <v>442</v>
      </c>
      <c r="S274" s="454" t="s">
        <v>442</v>
      </c>
      <c r="U274" s="454" t="s">
        <v>442</v>
      </c>
      <c r="W274" s="454" t="s">
        <v>442</v>
      </c>
      <c r="Y274" s="454" t="s">
        <v>442</v>
      </c>
      <c r="AA274" s="454" t="s">
        <v>442</v>
      </c>
      <c r="AC274" s="454" t="s">
        <v>442</v>
      </c>
      <c r="AE274" s="454" t="s">
        <v>442</v>
      </c>
      <c r="AG274" s="454" t="s">
        <v>442</v>
      </c>
      <c r="AI274" s="454" t="s">
        <v>442</v>
      </c>
      <c r="AK274" s="454" t="s">
        <v>442</v>
      </c>
      <c r="AM274" s="454" t="s">
        <v>442</v>
      </c>
      <c r="AO274" s="454" t="s">
        <v>442</v>
      </c>
      <c r="AQ274" s="454" t="s">
        <v>442</v>
      </c>
    </row>
    <row r="275" spans="5:43">
      <c r="E275" s="454" t="s">
        <v>442</v>
      </c>
      <c r="G275" s="454" t="s">
        <v>442</v>
      </c>
      <c r="I275" s="454" t="s">
        <v>442</v>
      </c>
      <c r="K275" s="454" t="s">
        <v>442</v>
      </c>
      <c r="M275" s="454" t="s">
        <v>442</v>
      </c>
      <c r="O275" s="454" t="s">
        <v>442</v>
      </c>
      <c r="Q275" s="454" t="s">
        <v>442</v>
      </c>
      <c r="S275" s="454" t="s">
        <v>442</v>
      </c>
      <c r="U275" s="454" t="s">
        <v>442</v>
      </c>
      <c r="W275" s="454" t="s">
        <v>442</v>
      </c>
      <c r="Y275" s="454" t="s">
        <v>442</v>
      </c>
      <c r="AA275" s="454" t="s">
        <v>442</v>
      </c>
      <c r="AC275" s="454" t="s">
        <v>442</v>
      </c>
      <c r="AE275" s="454" t="s">
        <v>442</v>
      </c>
      <c r="AG275" s="454" t="s">
        <v>442</v>
      </c>
      <c r="AI275" s="454" t="s">
        <v>442</v>
      </c>
      <c r="AK275" s="454" t="s">
        <v>442</v>
      </c>
      <c r="AM275" s="454" t="s">
        <v>442</v>
      </c>
      <c r="AO275" s="454" t="s">
        <v>442</v>
      </c>
      <c r="AQ275" s="454" t="s">
        <v>442</v>
      </c>
    </row>
    <row r="276" spans="5:43">
      <c r="E276" s="454" t="s">
        <v>442</v>
      </c>
      <c r="G276" s="454" t="s">
        <v>442</v>
      </c>
      <c r="I276" s="454" t="s">
        <v>442</v>
      </c>
      <c r="K276" s="454" t="s">
        <v>442</v>
      </c>
      <c r="M276" s="454" t="s">
        <v>442</v>
      </c>
      <c r="O276" s="454" t="s">
        <v>442</v>
      </c>
      <c r="Q276" s="454" t="s">
        <v>442</v>
      </c>
      <c r="S276" s="454" t="s">
        <v>442</v>
      </c>
      <c r="U276" s="454" t="s">
        <v>442</v>
      </c>
      <c r="W276" s="454" t="s">
        <v>442</v>
      </c>
      <c r="Y276" s="454" t="s">
        <v>442</v>
      </c>
      <c r="AA276" s="454" t="s">
        <v>442</v>
      </c>
      <c r="AC276" s="454" t="s">
        <v>442</v>
      </c>
      <c r="AE276" s="454" t="s">
        <v>442</v>
      </c>
      <c r="AG276" s="454" t="s">
        <v>442</v>
      </c>
      <c r="AI276" s="454" t="s">
        <v>442</v>
      </c>
      <c r="AK276" s="454" t="s">
        <v>442</v>
      </c>
      <c r="AM276" s="454" t="s">
        <v>442</v>
      </c>
      <c r="AO276" s="454" t="s">
        <v>442</v>
      </c>
      <c r="AQ276" s="454" t="s">
        <v>442</v>
      </c>
    </row>
    <row r="277" spans="5:43">
      <c r="E277" s="454" t="s">
        <v>442</v>
      </c>
      <c r="G277" s="454" t="s">
        <v>442</v>
      </c>
      <c r="I277" s="454" t="s">
        <v>442</v>
      </c>
      <c r="K277" s="454" t="s">
        <v>442</v>
      </c>
      <c r="M277" s="454" t="s">
        <v>442</v>
      </c>
      <c r="O277" s="454" t="s">
        <v>442</v>
      </c>
      <c r="Q277" s="454" t="s">
        <v>442</v>
      </c>
      <c r="S277" s="454" t="s">
        <v>442</v>
      </c>
      <c r="U277" s="454" t="s">
        <v>442</v>
      </c>
      <c r="W277" s="454" t="s">
        <v>442</v>
      </c>
      <c r="Y277" s="454" t="s">
        <v>442</v>
      </c>
      <c r="AA277" s="454" t="s">
        <v>442</v>
      </c>
      <c r="AC277" s="454" t="s">
        <v>442</v>
      </c>
      <c r="AE277" s="454" t="s">
        <v>442</v>
      </c>
      <c r="AG277" s="454" t="s">
        <v>442</v>
      </c>
      <c r="AI277" s="454" t="s">
        <v>442</v>
      </c>
      <c r="AK277" s="454" t="s">
        <v>442</v>
      </c>
      <c r="AM277" s="454" t="s">
        <v>442</v>
      </c>
      <c r="AO277" s="454" t="s">
        <v>442</v>
      </c>
      <c r="AQ277" s="454" t="s">
        <v>442</v>
      </c>
    </row>
    <row r="278" spans="5:43">
      <c r="E278" s="454" t="s">
        <v>442</v>
      </c>
      <c r="G278" s="454" t="s">
        <v>442</v>
      </c>
      <c r="I278" s="454" t="s">
        <v>442</v>
      </c>
      <c r="K278" s="454" t="s">
        <v>442</v>
      </c>
      <c r="M278" s="454" t="s">
        <v>442</v>
      </c>
      <c r="O278" s="454" t="s">
        <v>442</v>
      </c>
      <c r="Q278" s="454" t="s">
        <v>442</v>
      </c>
      <c r="S278" s="454" t="s">
        <v>442</v>
      </c>
      <c r="U278" s="454" t="s">
        <v>442</v>
      </c>
      <c r="W278" s="454" t="s">
        <v>442</v>
      </c>
      <c r="Y278" s="454" t="s">
        <v>442</v>
      </c>
      <c r="AA278" s="454" t="s">
        <v>442</v>
      </c>
      <c r="AC278" s="454" t="s">
        <v>442</v>
      </c>
      <c r="AE278" s="454" t="s">
        <v>442</v>
      </c>
      <c r="AG278" s="454" t="s">
        <v>442</v>
      </c>
      <c r="AI278" s="454" t="s">
        <v>442</v>
      </c>
      <c r="AK278" s="454" t="s">
        <v>442</v>
      </c>
      <c r="AM278" s="454" t="s">
        <v>442</v>
      </c>
      <c r="AO278" s="454" t="s">
        <v>442</v>
      </c>
      <c r="AQ278" s="454" t="s">
        <v>442</v>
      </c>
    </row>
    <row r="279" spans="5:43">
      <c r="E279" s="454" t="s">
        <v>442</v>
      </c>
      <c r="G279" s="454" t="s">
        <v>442</v>
      </c>
      <c r="I279" s="454" t="s">
        <v>442</v>
      </c>
      <c r="K279" s="454" t="s">
        <v>442</v>
      </c>
      <c r="M279" s="454" t="s">
        <v>442</v>
      </c>
      <c r="O279" s="454" t="s">
        <v>442</v>
      </c>
      <c r="Q279" s="454" t="s">
        <v>442</v>
      </c>
      <c r="S279" s="454" t="s">
        <v>442</v>
      </c>
      <c r="U279" s="454" t="s">
        <v>442</v>
      </c>
      <c r="W279" s="454" t="s">
        <v>442</v>
      </c>
      <c r="Y279" s="454" t="s">
        <v>442</v>
      </c>
      <c r="AA279" s="454" t="s">
        <v>442</v>
      </c>
      <c r="AC279" s="454" t="s">
        <v>442</v>
      </c>
      <c r="AE279" s="454" t="s">
        <v>442</v>
      </c>
      <c r="AG279" s="454" t="s">
        <v>442</v>
      </c>
      <c r="AI279" s="454" t="s">
        <v>442</v>
      </c>
      <c r="AK279" s="454" t="s">
        <v>442</v>
      </c>
      <c r="AM279" s="454" t="s">
        <v>442</v>
      </c>
      <c r="AO279" s="454" t="s">
        <v>442</v>
      </c>
      <c r="AQ279" s="454" t="s">
        <v>442</v>
      </c>
    </row>
    <row r="280" spans="5:43">
      <c r="E280" s="454" t="s">
        <v>442</v>
      </c>
      <c r="G280" s="454" t="s">
        <v>442</v>
      </c>
      <c r="I280" s="454" t="s">
        <v>442</v>
      </c>
      <c r="K280" s="454" t="s">
        <v>442</v>
      </c>
      <c r="M280" s="454" t="s">
        <v>442</v>
      </c>
      <c r="O280" s="454" t="s">
        <v>442</v>
      </c>
      <c r="Q280" s="454" t="s">
        <v>442</v>
      </c>
      <c r="S280" s="454" t="s">
        <v>442</v>
      </c>
      <c r="U280" s="454" t="s">
        <v>442</v>
      </c>
      <c r="W280" s="454" t="s">
        <v>442</v>
      </c>
      <c r="Y280" s="454" t="s">
        <v>442</v>
      </c>
      <c r="AA280" s="454" t="s">
        <v>442</v>
      </c>
      <c r="AC280" s="454" t="s">
        <v>442</v>
      </c>
      <c r="AE280" s="454" t="s">
        <v>442</v>
      </c>
      <c r="AG280" s="454" t="s">
        <v>442</v>
      </c>
      <c r="AI280" s="454" t="s">
        <v>442</v>
      </c>
      <c r="AK280" s="454" t="s">
        <v>442</v>
      </c>
      <c r="AM280" s="454" t="s">
        <v>442</v>
      </c>
      <c r="AO280" s="454" t="s">
        <v>442</v>
      </c>
      <c r="AQ280" s="454" t="s">
        <v>442</v>
      </c>
    </row>
    <row r="281" spans="5:43">
      <c r="E281" s="454" t="s">
        <v>442</v>
      </c>
      <c r="G281" s="454" t="s">
        <v>442</v>
      </c>
      <c r="I281" s="454" t="s">
        <v>442</v>
      </c>
      <c r="K281" s="454" t="s">
        <v>442</v>
      </c>
      <c r="M281" s="454" t="s">
        <v>442</v>
      </c>
      <c r="O281" s="454" t="s">
        <v>442</v>
      </c>
      <c r="Q281" s="454" t="s">
        <v>442</v>
      </c>
      <c r="S281" s="454" t="s">
        <v>442</v>
      </c>
      <c r="U281" s="454" t="s">
        <v>442</v>
      </c>
      <c r="W281" s="454" t="s">
        <v>442</v>
      </c>
      <c r="Y281" s="454" t="s">
        <v>442</v>
      </c>
      <c r="AA281" s="454" t="s">
        <v>442</v>
      </c>
      <c r="AC281" s="454" t="s">
        <v>442</v>
      </c>
      <c r="AE281" s="454" t="s">
        <v>442</v>
      </c>
      <c r="AG281" s="454" t="s">
        <v>442</v>
      </c>
      <c r="AI281" s="454" t="s">
        <v>442</v>
      </c>
      <c r="AK281" s="454" t="s">
        <v>442</v>
      </c>
      <c r="AM281" s="454" t="s">
        <v>442</v>
      </c>
      <c r="AO281" s="454" t="s">
        <v>442</v>
      </c>
      <c r="AQ281" s="454" t="s">
        <v>442</v>
      </c>
    </row>
    <row r="282" spans="5:43">
      <c r="E282" s="454" t="s">
        <v>442</v>
      </c>
      <c r="G282" s="454" t="s">
        <v>442</v>
      </c>
      <c r="I282" s="454" t="s">
        <v>442</v>
      </c>
      <c r="K282" s="454" t="s">
        <v>442</v>
      </c>
      <c r="M282" s="454" t="s">
        <v>442</v>
      </c>
      <c r="O282" s="454" t="s">
        <v>442</v>
      </c>
      <c r="Q282" s="454" t="s">
        <v>442</v>
      </c>
      <c r="S282" s="454" t="s">
        <v>442</v>
      </c>
      <c r="U282" s="454" t="s">
        <v>442</v>
      </c>
      <c r="W282" s="454" t="s">
        <v>442</v>
      </c>
      <c r="Y282" s="454" t="s">
        <v>442</v>
      </c>
      <c r="AA282" s="454" t="s">
        <v>442</v>
      </c>
      <c r="AC282" s="454" t="s">
        <v>442</v>
      </c>
      <c r="AE282" s="454" t="s">
        <v>442</v>
      </c>
      <c r="AG282" s="454" t="s">
        <v>442</v>
      </c>
      <c r="AI282" s="454" t="s">
        <v>442</v>
      </c>
      <c r="AK282" s="454" t="s">
        <v>442</v>
      </c>
      <c r="AM282" s="454" t="s">
        <v>442</v>
      </c>
      <c r="AO282" s="454" t="s">
        <v>442</v>
      </c>
      <c r="AQ282" s="454" t="s">
        <v>442</v>
      </c>
    </row>
    <row r="283" spans="5:43">
      <c r="E283" s="454" t="s">
        <v>442</v>
      </c>
      <c r="G283" s="454" t="s">
        <v>442</v>
      </c>
      <c r="I283" s="454" t="s">
        <v>442</v>
      </c>
      <c r="K283" s="454" t="s">
        <v>442</v>
      </c>
      <c r="M283" s="454" t="s">
        <v>442</v>
      </c>
      <c r="O283" s="454" t="s">
        <v>442</v>
      </c>
      <c r="Q283" s="454" t="s">
        <v>442</v>
      </c>
      <c r="S283" s="454" t="s">
        <v>442</v>
      </c>
      <c r="U283" s="454" t="s">
        <v>442</v>
      </c>
      <c r="W283" s="454" t="s">
        <v>442</v>
      </c>
      <c r="Y283" s="454" t="s">
        <v>442</v>
      </c>
      <c r="AA283" s="454" t="s">
        <v>442</v>
      </c>
      <c r="AC283" s="454" t="s">
        <v>442</v>
      </c>
      <c r="AE283" s="454" t="s">
        <v>442</v>
      </c>
      <c r="AG283" s="454" t="s">
        <v>442</v>
      </c>
      <c r="AI283" s="454" t="s">
        <v>442</v>
      </c>
      <c r="AK283" s="454" t="s">
        <v>442</v>
      </c>
      <c r="AM283" s="454" t="s">
        <v>442</v>
      </c>
      <c r="AO283" s="454" t="s">
        <v>442</v>
      </c>
      <c r="AQ283" s="454" t="s">
        <v>442</v>
      </c>
    </row>
    <row r="284" spans="5:43">
      <c r="E284" s="454" t="s">
        <v>442</v>
      </c>
      <c r="G284" s="454" t="s">
        <v>442</v>
      </c>
      <c r="I284" s="454" t="s">
        <v>442</v>
      </c>
      <c r="K284" s="454" t="s">
        <v>442</v>
      </c>
      <c r="M284" s="454" t="s">
        <v>442</v>
      </c>
      <c r="O284" s="454" t="s">
        <v>442</v>
      </c>
      <c r="Q284" s="454" t="s">
        <v>442</v>
      </c>
      <c r="S284" s="454" t="s">
        <v>442</v>
      </c>
      <c r="U284" s="454" t="s">
        <v>442</v>
      </c>
      <c r="W284" s="454" t="s">
        <v>442</v>
      </c>
      <c r="Y284" s="454" t="s">
        <v>442</v>
      </c>
      <c r="AA284" s="454" t="s">
        <v>442</v>
      </c>
      <c r="AC284" s="454" t="s">
        <v>442</v>
      </c>
      <c r="AE284" s="454" t="s">
        <v>442</v>
      </c>
      <c r="AG284" s="454" t="s">
        <v>442</v>
      </c>
      <c r="AI284" s="454" t="s">
        <v>442</v>
      </c>
      <c r="AK284" s="454" t="s">
        <v>442</v>
      </c>
      <c r="AM284" s="454" t="s">
        <v>442</v>
      </c>
      <c r="AO284" s="454" t="s">
        <v>442</v>
      </c>
      <c r="AQ284" s="454" t="s">
        <v>442</v>
      </c>
    </row>
    <row r="285" spans="5:43">
      <c r="E285" s="454" t="s">
        <v>442</v>
      </c>
      <c r="G285" s="454" t="s">
        <v>442</v>
      </c>
      <c r="I285" s="454" t="s">
        <v>442</v>
      </c>
      <c r="K285" s="454" t="s">
        <v>442</v>
      </c>
      <c r="M285" s="454" t="s">
        <v>442</v>
      </c>
      <c r="O285" s="454" t="s">
        <v>442</v>
      </c>
      <c r="Q285" s="454" t="s">
        <v>442</v>
      </c>
      <c r="S285" s="454" t="s">
        <v>442</v>
      </c>
      <c r="U285" s="454" t="s">
        <v>442</v>
      </c>
      <c r="W285" s="454" t="s">
        <v>442</v>
      </c>
      <c r="Y285" s="454" t="s">
        <v>442</v>
      </c>
      <c r="AA285" s="454" t="s">
        <v>442</v>
      </c>
      <c r="AC285" s="454" t="s">
        <v>442</v>
      </c>
      <c r="AE285" s="454" t="s">
        <v>442</v>
      </c>
      <c r="AG285" s="454" t="s">
        <v>442</v>
      </c>
      <c r="AI285" s="454" t="s">
        <v>442</v>
      </c>
      <c r="AK285" s="454" t="s">
        <v>442</v>
      </c>
      <c r="AM285" s="454" t="s">
        <v>442</v>
      </c>
      <c r="AO285" s="454" t="s">
        <v>442</v>
      </c>
      <c r="AQ285" s="454" t="s">
        <v>442</v>
      </c>
    </row>
    <row r="286" spans="5:43">
      <c r="E286" s="454" t="s">
        <v>442</v>
      </c>
      <c r="G286" s="454" t="s">
        <v>442</v>
      </c>
      <c r="I286" s="454" t="s">
        <v>442</v>
      </c>
      <c r="K286" s="454" t="s">
        <v>442</v>
      </c>
      <c r="M286" s="454" t="s">
        <v>442</v>
      </c>
      <c r="O286" s="454" t="s">
        <v>442</v>
      </c>
      <c r="Q286" s="454" t="s">
        <v>442</v>
      </c>
      <c r="S286" s="454" t="s">
        <v>442</v>
      </c>
      <c r="U286" s="454" t="s">
        <v>442</v>
      </c>
      <c r="W286" s="454" t="s">
        <v>442</v>
      </c>
      <c r="Y286" s="454" t="s">
        <v>442</v>
      </c>
      <c r="AA286" s="454" t="s">
        <v>442</v>
      </c>
      <c r="AC286" s="454" t="s">
        <v>442</v>
      </c>
      <c r="AE286" s="454" t="s">
        <v>442</v>
      </c>
      <c r="AG286" s="454" t="s">
        <v>442</v>
      </c>
      <c r="AI286" s="454" t="s">
        <v>442</v>
      </c>
      <c r="AK286" s="454" t="s">
        <v>442</v>
      </c>
      <c r="AM286" s="454" t="s">
        <v>442</v>
      </c>
      <c r="AO286" s="454" t="s">
        <v>442</v>
      </c>
      <c r="AQ286" s="454" t="s">
        <v>442</v>
      </c>
    </row>
    <row r="287" spans="5:43">
      <c r="E287" s="454" t="s">
        <v>442</v>
      </c>
      <c r="G287" s="454" t="s">
        <v>442</v>
      </c>
      <c r="I287" s="454" t="s">
        <v>442</v>
      </c>
      <c r="K287" s="454" t="s">
        <v>442</v>
      </c>
      <c r="M287" s="454" t="s">
        <v>442</v>
      </c>
      <c r="O287" s="454" t="s">
        <v>442</v>
      </c>
      <c r="Q287" s="454" t="s">
        <v>442</v>
      </c>
      <c r="S287" s="454" t="s">
        <v>442</v>
      </c>
      <c r="U287" s="454" t="s">
        <v>442</v>
      </c>
      <c r="W287" s="454" t="s">
        <v>442</v>
      </c>
      <c r="Y287" s="454" t="s">
        <v>442</v>
      </c>
      <c r="AA287" s="454" t="s">
        <v>442</v>
      </c>
      <c r="AC287" s="454" t="s">
        <v>442</v>
      </c>
      <c r="AE287" s="454" t="s">
        <v>442</v>
      </c>
      <c r="AG287" s="454" t="s">
        <v>442</v>
      </c>
      <c r="AI287" s="454" t="s">
        <v>442</v>
      </c>
      <c r="AK287" s="454" t="s">
        <v>442</v>
      </c>
      <c r="AM287" s="454" t="s">
        <v>442</v>
      </c>
      <c r="AO287" s="454" t="s">
        <v>442</v>
      </c>
      <c r="AQ287" s="454" t="s">
        <v>442</v>
      </c>
    </row>
    <row r="288" spans="5:43">
      <c r="E288" s="454" t="s">
        <v>442</v>
      </c>
      <c r="G288" s="454" t="s">
        <v>442</v>
      </c>
      <c r="I288" s="454" t="s">
        <v>442</v>
      </c>
      <c r="K288" s="454" t="s">
        <v>442</v>
      </c>
      <c r="M288" s="454" t="s">
        <v>442</v>
      </c>
      <c r="O288" s="454" t="s">
        <v>442</v>
      </c>
      <c r="Q288" s="454" t="s">
        <v>442</v>
      </c>
      <c r="S288" s="454" t="s">
        <v>442</v>
      </c>
      <c r="U288" s="454" t="s">
        <v>442</v>
      </c>
      <c r="W288" s="454" t="s">
        <v>442</v>
      </c>
      <c r="Y288" s="454" t="s">
        <v>442</v>
      </c>
      <c r="AA288" s="454" t="s">
        <v>442</v>
      </c>
      <c r="AC288" s="454" t="s">
        <v>442</v>
      </c>
      <c r="AE288" s="454" t="s">
        <v>442</v>
      </c>
      <c r="AG288" s="454" t="s">
        <v>442</v>
      </c>
      <c r="AI288" s="454" t="s">
        <v>442</v>
      </c>
      <c r="AK288" s="454" t="s">
        <v>442</v>
      </c>
      <c r="AM288" s="454" t="s">
        <v>442</v>
      </c>
      <c r="AO288" s="454" t="s">
        <v>442</v>
      </c>
      <c r="AQ288" s="454" t="s">
        <v>442</v>
      </c>
    </row>
    <row r="289" spans="5:43">
      <c r="E289" s="454" t="s">
        <v>442</v>
      </c>
      <c r="G289" s="454" t="s">
        <v>442</v>
      </c>
      <c r="I289" s="454" t="s">
        <v>442</v>
      </c>
      <c r="K289" s="454" t="s">
        <v>442</v>
      </c>
      <c r="M289" s="454" t="s">
        <v>442</v>
      </c>
      <c r="O289" s="454" t="s">
        <v>442</v>
      </c>
      <c r="Q289" s="454" t="s">
        <v>442</v>
      </c>
      <c r="S289" s="454" t="s">
        <v>442</v>
      </c>
      <c r="U289" s="454" t="s">
        <v>442</v>
      </c>
      <c r="W289" s="454" t="s">
        <v>442</v>
      </c>
      <c r="Y289" s="454" t="s">
        <v>442</v>
      </c>
      <c r="AA289" s="454" t="s">
        <v>442</v>
      </c>
      <c r="AC289" s="454" t="s">
        <v>442</v>
      </c>
      <c r="AE289" s="454" t="s">
        <v>442</v>
      </c>
      <c r="AG289" s="454" t="s">
        <v>442</v>
      </c>
      <c r="AI289" s="454" t="s">
        <v>442</v>
      </c>
      <c r="AK289" s="454" t="s">
        <v>442</v>
      </c>
      <c r="AM289" s="454" t="s">
        <v>442</v>
      </c>
      <c r="AO289" s="454" t="s">
        <v>442</v>
      </c>
      <c r="AQ289" s="454" t="s">
        <v>442</v>
      </c>
    </row>
    <row r="290" spans="5:43">
      <c r="E290" s="454" t="s">
        <v>442</v>
      </c>
      <c r="G290" s="454" t="s">
        <v>442</v>
      </c>
      <c r="I290" s="454" t="s">
        <v>442</v>
      </c>
      <c r="K290" s="454" t="s">
        <v>442</v>
      </c>
      <c r="M290" s="454" t="s">
        <v>442</v>
      </c>
      <c r="O290" s="454" t="s">
        <v>442</v>
      </c>
      <c r="Q290" s="454" t="s">
        <v>442</v>
      </c>
      <c r="S290" s="454" t="s">
        <v>442</v>
      </c>
      <c r="U290" s="454" t="s">
        <v>442</v>
      </c>
      <c r="W290" s="454" t="s">
        <v>442</v>
      </c>
      <c r="Y290" s="454" t="s">
        <v>442</v>
      </c>
      <c r="AA290" s="454" t="s">
        <v>442</v>
      </c>
      <c r="AC290" s="454" t="s">
        <v>442</v>
      </c>
      <c r="AE290" s="454" t="s">
        <v>442</v>
      </c>
      <c r="AG290" s="454" t="s">
        <v>442</v>
      </c>
      <c r="AI290" s="454" t="s">
        <v>442</v>
      </c>
      <c r="AK290" s="454" t="s">
        <v>442</v>
      </c>
      <c r="AM290" s="454" t="s">
        <v>442</v>
      </c>
      <c r="AO290" s="454" t="s">
        <v>442</v>
      </c>
      <c r="AQ290" s="454" t="s">
        <v>442</v>
      </c>
    </row>
    <row r="291" spans="5:43">
      <c r="E291" s="454" t="s">
        <v>442</v>
      </c>
      <c r="G291" s="454" t="s">
        <v>442</v>
      </c>
      <c r="I291" s="454" t="s">
        <v>442</v>
      </c>
      <c r="K291" s="454" t="s">
        <v>442</v>
      </c>
      <c r="M291" s="454" t="s">
        <v>442</v>
      </c>
      <c r="O291" s="454" t="s">
        <v>442</v>
      </c>
      <c r="Q291" s="454" t="s">
        <v>442</v>
      </c>
      <c r="S291" s="454" t="s">
        <v>442</v>
      </c>
      <c r="U291" s="454" t="s">
        <v>442</v>
      </c>
      <c r="W291" s="454" t="s">
        <v>442</v>
      </c>
      <c r="Y291" s="454" t="s">
        <v>442</v>
      </c>
      <c r="AA291" s="454" t="s">
        <v>442</v>
      </c>
      <c r="AC291" s="454" t="s">
        <v>442</v>
      </c>
      <c r="AE291" s="454" t="s">
        <v>442</v>
      </c>
      <c r="AG291" s="454" t="s">
        <v>442</v>
      </c>
      <c r="AI291" s="454" t="s">
        <v>442</v>
      </c>
      <c r="AK291" s="454" t="s">
        <v>442</v>
      </c>
      <c r="AM291" s="454" t="s">
        <v>442</v>
      </c>
      <c r="AO291" s="454" t="s">
        <v>442</v>
      </c>
      <c r="AQ291" s="454" t="s">
        <v>442</v>
      </c>
    </row>
    <row r="292" spans="5:43">
      <c r="E292" s="454" t="s">
        <v>442</v>
      </c>
      <c r="G292" s="454" t="s">
        <v>442</v>
      </c>
      <c r="I292" s="454" t="s">
        <v>442</v>
      </c>
      <c r="K292" s="454" t="s">
        <v>442</v>
      </c>
      <c r="M292" s="454" t="s">
        <v>442</v>
      </c>
      <c r="O292" s="454" t="s">
        <v>442</v>
      </c>
      <c r="Q292" s="454" t="s">
        <v>442</v>
      </c>
      <c r="S292" s="454" t="s">
        <v>442</v>
      </c>
      <c r="U292" s="454" t="s">
        <v>442</v>
      </c>
      <c r="W292" s="454" t="s">
        <v>442</v>
      </c>
      <c r="Y292" s="454" t="s">
        <v>442</v>
      </c>
      <c r="AA292" s="454" t="s">
        <v>442</v>
      </c>
      <c r="AC292" s="454" t="s">
        <v>442</v>
      </c>
      <c r="AE292" s="454" t="s">
        <v>442</v>
      </c>
      <c r="AG292" s="454" t="s">
        <v>442</v>
      </c>
      <c r="AI292" s="454" t="s">
        <v>442</v>
      </c>
      <c r="AK292" s="454" t="s">
        <v>442</v>
      </c>
      <c r="AM292" s="454" t="s">
        <v>442</v>
      </c>
      <c r="AO292" s="454" t="s">
        <v>442</v>
      </c>
      <c r="AQ292" s="454" t="s">
        <v>442</v>
      </c>
    </row>
    <row r="293" spans="5:43">
      <c r="E293" s="454" t="s">
        <v>442</v>
      </c>
      <c r="G293" s="454" t="s">
        <v>442</v>
      </c>
      <c r="I293" s="454" t="s">
        <v>442</v>
      </c>
      <c r="K293" s="454" t="s">
        <v>442</v>
      </c>
      <c r="M293" s="454" t="s">
        <v>442</v>
      </c>
      <c r="O293" s="454" t="s">
        <v>442</v>
      </c>
      <c r="Q293" s="454" t="s">
        <v>442</v>
      </c>
      <c r="S293" s="454" t="s">
        <v>442</v>
      </c>
      <c r="U293" s="454" t="s">
        <v>442</v>
      </c>
      <c r="W293" s="454" t="s">
        <v>442</v>
      </c>
      <c r="Y293" s="454" t="s">
        <v>442</v>
      </c>
      <c r="AA293" s="454" t="s">
        <v>442</v>
      </c>
      <c r="AC293" s="454" t="s">
        <v>442</v>
      </c>
      <c r="AE293" s="454" t="s">
        <v>442</v>
      </c>
      <c r="AG293" s="454" t="s">
        <v>442</v>
      </c>
      <c r="AI293" s="454" t="s">
        <v>442</v>
      </c>
      <c r="AK293" s="454" t="s">
        <v>442</v>
      </c>
      <c r="AM293" s="454" t="s">
        <v>442</v>
      </c>
      <c r="AO293" s="454" t="s">
        <v>442</v>
      </c>
      <c r="AQ293" s="454" t="s">
        <v>442</v>
      </c>
    </row>
    <row r="294" spans="5:43">
      <c r="E294" s="454" t="s">
        <v>442</v>
      </c>
      <c r="G294" s="454" t="s">
        <v>442</v>
      </c>
      <c r="I294" s="454" t="s">
        <v>442</v>
      </c>
      <c r="K294" s="454" t="s">
        <v>442</v>
      </c>
      <c r="M294" s="454" t="s">
        <v>442</v>
      </c>
      <c r="O294" s="454" t="s">
        <v>442</v>
      </c>
      <c r="Q294" s="454" t="s">
        <v>442</v>
      </c>
      <c r="S294" s="454" t="s">
        <v>442</v>
      </c>
      <c r="U294" s="454" t="s">
        <v>442</v>
      </c>
      <c r="W294" s="454" t="s">
        <v>442</v>
      </c>
      <c r="Y294" s="454" t="s">
        <v>442</v>
      </c>
      <c r="AA294" s="454" t="s">
        <v>442</v>
      </c>
      <c r="AC294" s="454" t="s">
        <v>442</v>
      </c>
      <c r="AE294" s="454" t="s">
        <v>442</v>
      </c>
      <c r="AG294" s="454" t="s">
        <v>442</v>
      </c>
      <c r="AI294" s="454" t="s">
        <v>442</v>
      </c>
      <c r="AK294" s="454" t="s">
        <v>442</v>
      </c>
      <c r="AM294" s="454" t="s">
        <v>442</v>
      </c>
      <c r="AO294" s="454" t="s">
        <v>442</v>
      </c>
      <c r="AQ294" s="454" t="s">
        <v>442</v>
      </c>
    </row>
    <row r="295" spans="5:43">
      <c r="E295" s="454" t="s">
        <v>442</v>
      </c>
      <c r="G295" s="454" t="s">
        <v>442</v>
      </c>
      <c r="I295" s="454" t="s">
        <v>442</v>
      </c>
      <c r="K295" s="454" t="s">
        <v>442</v>
      </c>
      <c r="M295" s="454" t="s">
        <v>442</v>
      </c>
      <c r="O295" s="454" t="s">
        <v>442</v>
      </c>
      <c r="Q295" s="454" t="s">
        <v>442</v>
      </c>
      <c r="S295" s="454" t="s">
        <v>442</v>
      </c>
      <c r="U295" s="454" t="s">
        <v>442</v>
      </c>
      <c r="W295" s="454" t="s">
        <v>442</v>
      </c>
      <c r="Y295" s="454" t="s">
        <v>442</v>
      </c>
      <c r="AA295" s="454" t="s">
        <v>442</v>
      </c>
      <c r="AC295" s="454" t="s">
        <v>442</v>
      </c>
      <c r="AE295" s="454" t="s">
        <v>442</v>
      </c>
      <c r="AG295" s="454" t="s">
        <v>442</v>
      </c>
      <c r="AI295" s="454" t="s">
        <v>442</v>
      </c>
      <c r="AK295" s="454" t="s">
        <v>442</v>
      </c>
      <c r="AM295" s="454" t="s">
        <v>442</v>
      </c>
      <c r="AO295" s="454" t="s">
        <v>442</v>
      </c>
      <c r="AQ295" s="454" t="s">
        <v>442</v>
      </c>
    </row>
    <row r="296" spans="5:43">
      <c r="E296" s="454" t="s">
        <v>442</v>
      </c>
      <c r="G296" s="454" t="s">
        <v>442</v>
      </c>
      <c r="I296" s="454" t="s">
        <v>442</v>
      </c>
      <c r="K296" s="454" t="s">
        <v>442</v>
      </c>
      <c r="M296" s="454" t="s">
        <v>442</v>
      </c>
      <c r="O296" s="454" t="s">
        <v>442</v>
      </c>
      <c r="Q296" s="454" t="s">
        <v>442</v>
      </c>
      <c r="S296" s="454" t="s">
        <v>442</v>
      </c>
      <c r="U296" s="454" t="s">
        <v>442</v>
      </c>
      <c r="W296" s="454" t="s">
        <v>442</v>
      </c>
      <c r="Y296" s="454" t="s">
        <v>442</v>
      </c>
      <c r="AA296" s="454" t="s">
        <v>442</v>
      </c>
      <c r="AC296" s="454" t="s">
        <v>442</v>
      </c>
      <c r="AE296" s="454" t="s">
        <v>442</v>
      </c>
      <c r="AG296" s="454" t="s">
        <v>442</v>
      </c>
      <c r="AI296" s="454" t="s">
        <v>442</v>
      </c>
      <c r="AK296" s="454" t="s">
        <v>442</v>
      </c>
      <c r="AM296" s="454" t="s">
        <v>442</v>
      </c>
      <c r="AO296" s="454" t="s">
        <v>442</v>
      </c>
      <c r="AQ296" s="454" t="s">
        <v>442</v>
      </c>
    </row>
    <row r="297" spans="5:43">
      <c r="E297" s="454" t="s">
        <v>442</v>
      </c>
      <c r="G297" s="454" t="s">
        <v>442</v>
      </c>
      <c r="I297" s="454" t="s">
        <v>442</v>
      </c>
      <c r="K297" s="454" t="s">
        <v>442</v>
      </c>
      <c r="M297" s="454" t="s">
        <v>442</v>
      </c>
      <c r="O297" s="454" t="s">
        <v>442</v>
      </c>
      <c r="Q297" s="454" t="s">
        <v>442</v>
      </c>
      <c r="S297" s="454" t="s">
        <v>442</v>
      </c>
      <c r="U297" s="454" t="s">
        <v>442</v>
      </c>
      <c r="W297" s="454" t="s">
        <v>442</v>
      </c>
      <c r="Y297" s="454" t="s">
        <v>442</v>
      </c>
      <c r="AA297" s="454" t="s">
        <v>442</v>
      </c>
      <c r="AC297" s="454" t="s">
        <v>442</v>
      </c>
      <c r="AE297" s="454" t="s">
        <v>442</v>
      </c>
      <c r="AG297" s="454" t="s">
        <v>442</v>
      </c>
      <c r="AI297" s="454" t="s">
        <v>442</v>
      </c>
      <c r="AK297" s="454" t="s">
        <v>442</v>
      </c>
      <c r="AM297" s="454" t="s">
        <v>442</v>
      </c>
      <c r="AO297" s="454" t="s">
        <v>442</v>
      </c>
      <c r="AQ297" s="454" t="s">
        <v>442</v>
      </c>
    </row>
    <row r="298" spans="5:43">
      <c r="E298" s="454" t="s">
        <v>442</v>
      </c>
      <c r="G298" s="454" t="s">
        <v>442</v>
      </c>
      <c r="I298" s="454" t="s">
        <v>442</v>
      </c>
      <c r="K298" s="454" t="s">
        <v>442</v>
      </c>
      <c r="M298" s="454" t="s">
        <v>442</v>
      </c>
      <c r="O298" s="454" t="s">
        <v>442</v>
      </c>
      <c r="Q298" s="454" t="s">
        <v>442</v>
      </c>
      <c r="S298" s="454" t="s">
        <v>442</v>
      </c>
      <c r="U298" s="454" t="s">
        <v>442</v>
      </c>
      <c r="W298" s="454" t="s">
        <v>442</v>
      </c>
      <c r="Y298" s="454" t="s">
        <v>442</v>
      </c>
      <c r="AA298" s="454" t="s">
        <v>442</v>
      </c>
      <c r="AC298" s="454" t="s">
        <v>442</v>
      </c>
      <c r="AE298" s="454" t="s">
        <v>442</v>
      </c>
      <c r="AG298" s="454" t="s">
        <v>442</v>
      </c>
      <c r="AI298" s="454" t="s">
        <v>442</v>
      </c>
      <c r="AK298" s="454" t="s">
        <v>442</v>
      </c>
      <c r="AM298" s="454" t="s">
        <v>442</v>
      </c>
      <c r="AO298" s="454" t="s">
        <v>442</v>
      </c>
      <c r="AQ298" s="454" t="s">
        <v>442</v>
      </c>
    </row>
    <row r="299" spans="5:43">
      <c r="E299" s="454" t="s">
        <v>442</v>
      </c>
      <c r="G299" s="454" t="s">
        <v>442</v>
      </c>
      <c r="I299" s="454" t="s">
        <v>442</v>
      </c>
      <c r="K299" s="454" t="s">
        <v>442</v>
      </c>
      <c r="M299" s="454" t="s">
        <v>442</v>
      </c>
      <c r="O299" s="454" t="s">
        <v>442</v>
      </c>
      <c r="Q299" s="454" t="s">
        <v>442</v>
      </c>
      <c r="S299" s="454" t="s">
        <v>442</v>
      </c>
      <c r="U299" s="454" t="s">
        <v>442</v>
      </c>
      <c r="W299" s="454" t="s">
        <v>442</v>
      </c>
      <c r="Y299" s="454" t="s">
        <v>442</v>
      </c>
      <c r="AA299" s="454" t="s">
        <v>442</v>
      </c>
      <c r="AC299" s="454" t="s">
        <v>442</v>
      </c>
      <c r="AE299" s="454" t="s">
        <v>442</v>
      </c>
      <c r="AG299" s="454" t="s">
        <v>442</v>
      </c>
      <c r="AI299" s="454" t="s">
        <v>442</v>
      </c>
      <c r="AK299" s="454" t="s">
        <v>442</v>
      </c>
      <c r="AM299" s="454" t="s">
        <v>442</v>
      </c>
      <c r="AO299" s="454" t="s">
        <v>442</v>
      </c>
      <c r="AQ299" s="454" t="s">
        <v>442</v>
      </c>
    </row>
    <row r="300" spans="5:43">
      <c r="E300" s="454" t="s">
        <v>442</v>
      </c>
      <c r="G300" s="454" t="s">
        <v>442</v>
      </c>
      <c r="I300" s="454" t="s">
        <v>442</v>
      </c>
      <c r="K300" s="454" t="s">
        <v>442</v>
      </c>
      <c r="M300" s="454" t="s">
        <v>442</v>
      </c>
      <c r="O300" s="454" t="s">
        <v>442</v>
      </c>
      <c r="Q300" s="454" t="s">
        <v>442</v>
      </c>
      <c r="S300" s="454" t="s">
        <v>442</v>
      </c>
      <c r="U300" s="454" t="s">
        <v>442</v>
      </c>
      <c r="W300" s="454" t="s">
        <v>442</v>
      </c>
      <c r="Y300" s="454" t="s">
        <v>442</v>
      </c>
      <c r="AA300" s="454" t="s">
        <v>442</v>
      </c>
      <c r="AC300" s="454" t="s">
        <v>442</v>
      </c>
      <c r="AE300" s="454" t="s">
        <v>442</v>
      </c>
      <c r="AG300" s="454" t="s">
        <v>442</v>
      </c>
      <c r="AI300" s="454" t="s">
        <v>442</v>
      </c>
      <c r="AK300" s="454" t="s">
        <v>442</v>
      </c>
      <c r="AM300" s="454" t="s">
        <v>442</v>
      </c>
      <c r="AO300" s="454" t="s">
        <v>442</v>
      </c>
      <c r="AQ300" s="454" t="s">
        <v>442</v>
      </c>
    </row>
  </sheetData>
  <mergeCells count="1">
    <mergeCell ref="A3:A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6F106-3CA0-41E1-BB84-D0B7D49F3BF7}">
  <dimension ref="B1:X40"/>
  <sheetViews>
    <sheetView topLeftCell="B1" zoomScale="80" zoomScaleNormal="80" workbookViewId="0">
      <selection activeCell="I39" sqref="I39"/>
    </sheetView>
  </sheetViews>
  <sheetFormatPr defaultRowHeight="15"/>
  <cols>
    <col min="1" max="1" width="6.5703125" customWidth="1"/>
    <col min="2" max="2" width="3.28515625" bestFit="1" customWidth="1"/>
    <col min="3" max="3" width="3.5703125" customWidth="1"/>
    <col min="4" max="4" width="31.28515625" bestFit="1" customWidth="1"/>
    <col min="5" max="5" width="12.85546875" bestFit="1" customWidth="1"/>
    <col min="6" max="6" width="16.28515625" bestFit="1" customWidth="1"/>
    <col min="7" max="7" width="15" bestFit="1" customWidth="1"/>
    <col min="8" max="8" width="7.5703125" customWidth="1"/>
    <col min="9" max="9" width="31.28515625" bestFit="1" customWidth="1"/>
    <col min="10" max="10" width="12.140625" bestFit="1" customWidth="1"/>
    <col min="11" max="11" width="16.28515625" bestFit="1" customWidth="1"/>
    <col min="12" max="12" width="12.140625" bestFit="1" customWidth="1"/>
    <col min="14" max="14" width="31.28515625" bestFit="1" customWidth="1"/>
    <col min="15" max="15" width="12.140625" bestFit="1" customWidth="1"/>
    <col min="16" max="16" width="16.28515625" bestFit="1" customWidth="1"/>
    <col min="17" max="17" width="13.28515625" bestFit="1" customWidth="1"/>
    <col min="22" max="23" width="11.28515625" customWidth="1"/>
    <col min="24" max="24" width="14" customWidth="1"/>
  </cols>
  <sheetData>
    <row r="1" spans="2:24" ht="23.1" customHeight="1" thickBot="1"/>
    <row r="2" spans="2:24" ht="15" customHeight="1" thickBot="1">
      <c r="D2" s="766" t="s">
        <v>853</v>
      </c>
      <c r="E2" s="767"/>
      <c r="F2" s="767"/>
      <c r="G2" s="768"/>
      <c r="H2" s="611"/>
      <c r="I2" s="766" t="s">
        <v>854</v>
      </c>
      <c r="J2" s="767"/>
      <c r="K2" s="767"/>
      <c r="L2" s="768"/>
      <c r="N2" s="766" t="s">
        <v>855</v>
      </c>
      <c r="O2" s="767"/>
      <c r="P2" s="767"/>
      <c r="Q2" s="768"/>
    </row>
    <row r="3" spans="2:24" ht="15.75" thickBot="1">
      <c r="D3" s="769" t="s">
        <v>850</v>
      </c>
      <c r="E3" s="770"/>
      <c r="F3" s="770"/>
      <c r="G3" s="771"/>
      <c r="H3" s="612"/>
      <c r="I3" s="769" t="s">
        <v>851</v>
      </c>
      <c r="J3" s="770"/>
      <c r="K3" s="770"/>
      <c r="L3" s="771"/>
      <c r="N3" s="772" t="s">
        <v>852</v>
      </c>
      <c r="O3" s="773"/>
      <c r="P3" s="773"/>
      <c r="Q3" s="774"/>
      <c r="V3" s="762" t="s">
        <v>865</v>
      </c>
      <c r="W3" s="763"/>
      <c r="X3" s="764"/>
    </row>
    <row r="4" spans="2:24">
      <c r="D4" s="391" t="s">
        <v>856</v>
      </c>
      <c r="E4" s="765"/>
      <c r="F4" s="765"/>
      <c r="G4" s="613">
        <f>'[19]Master Lookup'!C5</f>
        <v>780</v>
      </c>
      <c r="H4" s="613"/>
      <c r="I4" s="391" t="s">
        <v>856</v>
      </c>
      <c r="J4" s="765"/>
      <c r="K4" s="765"/>
      <c r="L4" s="613">
        <f>'[19]Master Lookup'!D5</f>
        <v>1040</v>
      </c>
      <c r="N4" s="391" t="s">
        <v>856</v>
      </c>
      <c r="O4" s="765"/>
      <c r="P4" s="765"/>
      <c r="Q4" s="613">
        <f>'[19]Master Lookup'!E5</f>
        <v>1300</v>
      </c>
      <c r="V4" s="665" t="s">
        <v>866</v>
      </c>
      <c r="W4" s="664" t="s">
        <v>497</v>
      </c>
      <c r="X4" s="666" t="s">
        <v>864</v>
      </c>
    </row>
    <row r="5" spans="2:24">
      <c r="D5" s="614" t="s">
        <v>857</v>
      </c>
      <c r="E5" s="615" t="s">
        <v>1</v>
      </c>
      <c r="F5" s="615" t="s">
        <v>101</v>
      </c>
      <c r="G5" s="616" t="s">
        <v>102</v>
      </c>
      <c r="H5" s="615"/>
      <c r="I5" s="614" t="s">
        <v>857</v>
      </c>
      <c r="J5" s="615" t="s">
        <v>1</v>
      </c>
      <c r="K5" s="615" t="s">
        <v>101</v>
      </c>
      <c r="L5" s="616" t="s">
        <v>102</v>
      </c>
      <c r="N5" s="614" t="s">
        <v>857</v>
      </c>
      <c r="O5" s="615" t="s">
        <v>1</v>
      </c>
      <c r="P5" s="615" t="s">
        <v>101</v>
      </c>
      <c r="Q5" s="616" t="s">
        <v>102</v>
      </c>
      <c r="V5" s="669" t="s">
        <v>867</v>
      </c>
      <c r="W5" s="671">
        <v>43.07</v>
      </c>
      <c r="X5" s="670" t="s">
        <v>870</v>
      </c>
    </row>
    <row r="6" spans="2:24">
      <c r="B6">
        <v>1</v>
      </c>
      <c r="D6" s="617" t="str">
        <f>IF(INDEX('[19]Master Lookup'!$C$17:$C$26,$B6)=0,"",INDEX('[19]Master Lookup'!$C$17:$C$26,$B6))</f>
        <v>Program Management</v>
      </c>
      <c r="E6" s="618">
        <f>IFERROR(INDEX('[19]Master Lookup'!$D$17:$D$26,MATCH(D6,'[19]Master Lookup'!$C$17:$C$26,0)),"")</f>
        <v>79415.232000000018</v>
      </c>
      <c r="F6" s="619">
        <f>IFERROR(INDEX('[19]Master Lookup'!$E$17:$E$26,MATCH(D6,'[19]Master Lookup'!$C$17:$C$26,0)),"")</f>
        <v>0.05</v>
      </c>
      <c r="G6" s="620">
        <f>IFERROR(E6*F6,0)</f>
        <v>3970.7616000000012</v>
      </c>
      <c r="H6" s="621"/>
      <c r="I6" s="617" t="str">
        <f>IF(INDEX('[19]Master Lookup'!$C$17:$C$26,$B6)=0,"",INDEX('[19]Master Lookup'!$C$17:$C$26,$B6))</f>
        <v>Program Management</v>
      </c>
      <c r="J6" s="618">
        <f>IFERROR(INDEX('[19]Master Lookup'!$D$17:$D$26,MATCH(I6,'[19]Master Lookup'!$C$17:$C$26,0)),"")</f>
        <v>79415.232000000018</v>
      </c>
      <c r="K6" s="619">
        <f>IFERROR(INDEX('[19]Master Lookup'!$F$17:$F$26,MATCH(I6,'[19]Master Lookup'!$C$17:$C$26,0)),"")</f>
        <v>7.0000000000000007E-2</v>
      </c>
      <c r="L6" s="620">
        <f t="shared" ref="L6:L8" si="0">IFERROR(J6*K6,0)</f>
        <v>5559.0662400000019</v>
      </c>
      <c r="N6" s="617" t="str">
        <f>IF(INDEX('[19]Master Lookup'!$C$17:$C$26,$B6)=0,"",INDEX('[19]Master Lookup'!$C$17:$C$26,$B6))</f>
        <v>Program Management</v>
      </c>
      <c r="O6" s="618">
        <f>IFERROR(INDEX('[19]Master Lookup'!$D$17:$D$26,MATCH(N6,'[19]Master Lookup'!$C$17:$C$26,0)),"")</f>
        <v>79415.232000000018</v>
      </c>
      <c r="P6" s="619">
        <f>IFERROR(INDEX('[19]Master Lookup'!$G$17:$G$26,MATCH(N6,'[19]Master Lookup'!$C$17:$C$26,0)),"")</f>
        <v>0.1</v>
      </c>
      <c r="Q6" s="620">
        <f t="shared" ref="Q6:Q8" si="1">IFERROR(O6*P6,0)</f>
        <v>7941.5232000000024</v>
      </c>
      <c r="V6" s="665" t="s">
        <v>868</v>
      </c>
      <c r="W6" s="672">
        <v>77.349999999999994</v>
      </c>
      <c r="X6" s="666" t="s">
        <v>870</v>
      </c>
    </row>
    <row r="7" spans="2:24" ht="15.75" thickBot="1">
      <c r="B7">
        <v>2</v>
      </c>
      <c r="D7" s="617" t="str">
        <f>IF(INDEX('[19]Master Lookup'!$C$17:$C$26,$B7)=0,"",INDEX('[19]Master Lookup'!$C$17:$C$26,$B7))</f>
        <v>Case Worker</v>
      </c>
      <c r="E7" s="618">
        <f>IFERROR(INDEX('[19]Master Lookup'!$D$17:$D$26,MATCH(D7,'[19]Master Lookup'!$C$17:$C$26,0)),"")</f>
        <v>58616.063999999998</v>
      </c>
      <c r="F7" s="619">
        <f>IFERROR(INDEX('[19]Master Lookup'!$E$17:$E$26,MATCH(D7,'[19]Master Lookup'!$C$17:$C$26,0)),"")</f>
        <v>8.851063829787234E-2</v>
      </c>
      <c r="G7" s="620">
        <f t="shared" ref="G7:G8" si="2">IFERROR(E7*F7,0)</f>
        <v>5188.1452391489356</v>
      </c>
      <c r="H7" s="621"/>
      <c r="I7" s="617" t="str">
        <f>IF(INDEX('[19]Master Lookup'!$C$17:$C$26,$B7)=0,"",INDEX('[19]Master Lookup'!$C$17:$C$26,$B7))</f>
        <v>Case Worker</v>
      </c>
      <c r="J7" s="618">
        <f>IFERROR(INDEX('[19]Master Lookup'!$D$17:$D$26,MATCH(I7,'[19]Master Lookup'!$C$17:$C$26,0)),"")</f>
        <v>58616.063999999998</v>
      </c>
      <c r="K7" s="619">
        <f>IFERROR(INDEX('[19]Master Lookup'!$F$17:$F$26,MATCH(I7,'[19]Master Lookup'!$C$17:$C$26,0)),"")</f>
        <v>0.18840579710144928</v>
      </c>
      <c r="L7" s="620">
        <f t="shared" si="0"/>
        <v>11043.606260869565</v>
      </c>
      <c r="N7" s="617" t="str">
        <f>IF(INDEX('[19]Master Lookup'!$C$17:$C$26,$B7)=0,"",INDEX('[19]Master Lookup'!$C$17:$C$26,$B7))</f>
        <v>Case Worker</v>
      </c>
      <c r="O7" s="618">
        <f>IFERROR(INDEX('[19]Master Lookup'!$D$17:$D$26,MATCH(N7,'[19]Master Lookup'!$C$17:$C$26,0)),"")</f>
        <v>58616.063999999998</v>
      </c>
      <c r="P7" s="619">
        <f>IFERROR(INDEX('[19]Master Lookup'!$G$17:$G$26,MATCH(N7,'[19]Master Lookup'!$C$17:$C$26,0)),"")</f>
        <v>0.22608695652173916</v>
      </c>
      <c r="Q7" s="620">
        <f t="shared" si="1"/>
        <v>13252.327513043479</v>
      </c>
      <c r="V7" s="667" t="s">
        <v>869</v>
      </c>
      <c r="W7" s="673">
        <v>98.4</v>
      </c>
      <c r="X7" s="668" t="s">
        <v>870</v>
      </c>
    </row>
    <row r="8" spans="2:24">
      <c r="B8">
        <v>3</v>
      </c>
      <c r="D8" s="617" t="str">
        <f>IF(INDEX('[19]Master Lookup'!$C$17:$C$26,$B8)=0,"",INDEX('[19]Master Lookup'!$C$17:$C$26,$B8))</f>
        <v/>
      </c>
      <c r="E8" s="618" t="str">
        <f>IFERROR(INDEX('[19]Master Lookup'!$D$17:$D$26,MATCH(D8,'[19]Master Lookup'!$C$17:$C$26,0)),"")</f>
        <v/>
      </c>
      <c r="F8" s="619" t="str">
        <f>IFERROR(INDEX('[19]Master Lookup'!$E$17:$E$26,MATCH(D8,'[19]Master Lookup'!$C$17:$C$26,0)),"")</f>
        <v/>
      </c>
      <c r="G8" s="620">
        <f t="shared" si="2"/>
        <v>0</v>
      </c>
      <c r="H8" s="621"/>
      <c r="I8" s="617" t="str">
        <f>IF(INDEX('[19]Master Lookup'!$C$17:$C$26,$B8)=0,"",INDEX('[19]Master Lookup'!$C$17:$C$26,$B8))</f>
        <v/>
      </c>
      <c r="J8" s="618" t="str">
        <f>IFERROR(INDEX('[19]Master Lookup'!$D$17:$D$26,MATCH(I8,'[19]Master Lookup'!$C$17:$C$26,0)),"")</f>
        <v/>
      </c>
      <c r="K8" s="619" t="str">
        <f>IFERROR(INDEX('[19]Master Lookup'!$F$17:$F$26,MATCH(I8,'[19]Master Lookup'!$C$17:$C$26,0)),"")</f>
        <v/>
      </c>
      <c r="L8" s="620">
        <f t="shared" si="0"/>
        <v>0</v>
      </c>
      <c r="N8" s="617" t="str">
        <f>IF(INDEX('[19]Master Lookup'!$C$17:$C$26,$B8)=0,"",INDEX('[19]Master Lookup'!$C$17:$C$26,$B8))</f>
        <v/>
      </c>
      <c r="O8" s="618" t="str">
        <f>IFERROR(INDEX('[19]Master Lookup'!$D$17:$D$26,MATCH(N8,'[19]Master Lookup'!$C$17:$C$26,0)),"")</f>
        <v/>
      </c>
      <c r="P8" s="619" t="str">
        <f>IFERROR(INDEX('[19]Master Lookup'!$G$17:$G$26,MATCH(N8,'[19]Master Lookup'!$C$17:$C$26,0)),"")</f>
        <v/>
      </c>
      <c r="Q8" s="620">
        <f t="shared" si="1"/>
        <v>0</v>
      </c>
    </row>
    <row r="9" spans="2:24">
      <c r="D9" s="622" t="s">
        <v>858</v>
      </c>
      <c r="E9" s="305"/>
      <c r="F9" s="623">
        <f>SUM(F6:F8)</f>
        <v>0.13851063829787236</v>
      </c>
      <c r="G9" s="624">
        <f>SUM(G6:G8)</f>
        <v>9158.9068391489363</v>
      </c>
      <c r="H9" s="625"/>
      <c r="I9" s="622" t="s">
        <v>858</v>
      </c>
      <c r="J9" s="305"/>
      <c r="K9" s="623">
        <f>SUM(K6:K8)</f>
        <v>0.25840579710144929</v>
      </c>
      <c r="L9" s="624">
        <f>SUM(L6:L8)</f>
        <v>16602.672500869565</v>
      </c>
      <c r="N9" s="622" t="s">
        <v>858</v>
      </c>
      <c r="O9" s="305"/>
      <c r="P9" s="623">
        <f>SUM(P6:P8)</f>
        <v>0.32608695652173914</v>
      </c>
      <c r="Q9" s="624">
        <f>SUM(Q6:Q8)</f>
        <v>21193.850713043481</v>
      </c>
    </row>
    <row r="10" spans="2:24">
      <c r="D10" s="617"/>
      <c r="G10" s="626"/>
      <c r="I10" s="617"/>
      <c r="L10" s="626"/>
      <c r="N10" s="617"/>
      <c r="Q10" s="626"/>
    </row>
    <row r="11" spans="2:24">
      <c r="D11" s="627" t="s">
        <v>110</v>
      </c>
      <c r="E11" s="628">
        <f>INDEX('[19]Master Lookup'!$C$32:$C$34,MATCH(D11,'[19]Master Lookup'!$B$32:$B$34,0))</f>
        <v>0.27379999999999999</v>
      </c>
      <c r="F11" s="629"/>
      <c r="G11" s="630">
        <f>G9*E11</f>
        <v>2507.7086925589788</v>
      </c>
      <c r="H11" s="631"/>
      <c r="I11" s="627" t="s">
        <v>110</v>
      </c>
      <c r="J11" s="628">
        <f>INDEX('[19]Master Lookup'!$C$32:$C$34,MATCH(I11,'[19]Master Lookup'!$B$32:$B$34,0))</f>
        <v>0.27379999999999999</v>
      </c>
      <c r="K11" s="629"/>
      <c r="L11" s="630">
        <f>L9*J11</f>
        <v>4545.8117307380862</v>
      </c>
      <c r="N11" s="627" t="s">
        <v>110</v>
      </c>
      <c r="O11" s="628">
        <f>INDEX('[19]Master Lookup'!$C$32:$C$34,MATCH(N11,'[19]Master Lookup'!$B$32:$B$34,0))</f>
        <v>0.27379999999999999</v>
      </c>
      <c r="P11" s="629"/>
      <c r="Q11" s="630">
        <f>Q9*O11</f>
        <v>5802.8763252313047</v>
      </c>
    </row>
    <row r="12" spans="2:24">
      <c r="D12" s="632" t="s">
        <v>859</v>
      </c>
      <c r="E12" s="633"/>
      <c r="F12" s="633"/>
      <c r="G12" s="634">
        <f>SUM(G9:G11)</f>
        <v>11666.615531707916</v>
      </c>
      <c r="H12" s="635"/>
      <c r="I12" s="632" t="s">
        <v>859</v>
      </c>
      <c r="J12" s="633"/>
      <c r="K12" s="633"/>
      <c r="L12" s="634">
        <f>SUM(L9:L11)</f>
        <v>21148.48423160765</v>
      </c>
      <c r="N12" s="632" t="s">
        <v>859</v>
      </c>
      <c r="O12" s="633"/>
      <c r="P12" s="633"/>
      <c r="Q12" s="634">
        <f>SUM(Q9:Q11)</f>
        <v>26996.727038274785</v>
      </c>
    </row>
    <row r="13" spans="2:24">
      <c r="D13" s="617"/>
      <c r="G13" s="626"/>
      <c r="I13" s="617"/>
      <c r="L13" s="626"/>
      <c r="N13" s="617"/>
      <c r="Q13" s="626"/>
    </row>
    <row r="14" spans="2:24">
      <c r="D14" s="636" t="s">
        <v>860</v>
      </c>
      <c r="G14" s="626"/>
      <c r="I14" s="636" t="s">
        <v>860</v>
      </c>
      <c r="L14" s="626"/>
      <c r="N14" s="636" t="s">
        <v>860</v>
      </c>
      <c r="Q14" s="626"/>
    </row>
    <row r="15" spans="2:24">
      <c r="D15" s="617"/>
      <c r="G15" s="626"/>
      <c r="I15" s="617"/>
      <c r="L15" s="626"/>
      <c r="N15" s="617"/>
      <c r="Q15" s="626"/>
    </row>
    <row r="16" spans="2:24">
      <c r="B16">
        <v>1</v>
      </c>
      <c r="D16" s="617" t="str">
        <f>IF(INDEX('[19]Master Lookup'!$B$38:$B$50,$B16)=0,"",INDEX('[19]Master Lookup'!$B$38:$B$50,$B16))</f>
        <v>Staff Training</v>
      </c>
      <c r="E16" s="618">
        <f>IFERROR(INDEX('[19]Master Lookup'!$C$38:$C$50,MATCH(D16,'[19]Master Lookup'!$B$38:$B$50,0)),"")</f>
        <v>5265.6</v>
      </c>
      <c r="F16" s="637">
        <f>$F$9</f>
        <v>0.13851063829787236</v>
      </c>
      <c r="G16" s="638">
        <f>E16*F16</f>
        <v>729.34161702127676</v>
      </c>
      <c r="H16" s="639"/>
      <c r="I16" s="617" t="str">
        <f>IF(INDEX('[19]Master Lookup'!$B$38:$B$50,$B16)=0,"",INDEX('[19]Master Lookup'!$B$38:$B$50,$B16))</f>
        <v>Staff Training</v>
      </c>
      <c r="J16" s="618">
        <f>IFERROR(INDEX('[19]Master Lookup'!$D$38:$D$50,MATCH(I16,'[19]Master Lookup'!$B$38:$B$50,0)),"")</f>
        <v>5265.6</v>
      </c>
      <c r="K16" s="637">
        <f>K9</f>
        <v>0.25840579710144929</v>
      </c>
      <c r="L16" s="638">
        <f>J16*K16</f>
        <v>1360.6615652173914</v>
      </c>
      <c r="N16" s="617" t="str">
        <f>IF(INDEX('[19]Master Lookup'!$B$38:$B$50,$B16)=0,"",INDEX('[19]Master Lookup'!$B$38:$B$50,$B16))</f>
        <v>Staff Training</v>
      </c>
      <c r="O16" s="618">
        <f>IFERROR(INDEX('[19]Master Lookup'!$E$38:$E$50,MATCH(N16,'[19]Master Lookup'!$B$38:$B$50,0)),"")</f>
        <v>5265.6</v>
      </c>
      <c r="P16" s="637">
        <f>P9</f>
        <v>0.32608695652173914</v>
      </c>
      <c r="Q16" s="638">
        <f>O16*P16</f>
        <v>1717.0434782608697</v>
      </c>
    </row>
    <row r="17" spans="2:17">
      <c r="B17">
        <v>2</v>
      </c>
      <c r="D17" s="617" t="str">
        <f>IF(INDEX('[19]Master Lookup'!$B$38:$B$50,$B17)=0,"",INDEX('[19]Master Lookup'!$B$38:$B$50,$B17))</f>
        <v>Staff Mileage / Travel</v>
      </c>
      <c r="E17" s="618">
        <f>IFERROR(INDEX('[19]Master Lookup'!$C$38:$C$50,MATCH(D17,'[19]Master Lookup'!$B$38:$B$50,0)),"")</f>
        <v>4252.5391707151321</v>
      </c>
      <c r="F17" s="637">
        <f t="shared" ref="F17:F18" si="3">$F$9</f>
        <v>0.13851063829787236</v>
      </c>
      <c r="G17" s="638">
        <f t="shared" ref="G17:G18" si="4">E17*F17</f>
        <v>589.02191492245777</v>
      </c>
      <c r="H17" s="639"/>
      <c r="I17" s="617" t="str">
        <f>IF(INDEX('[19]Master Lookup'!$B$38:$B$50,$B17)=0,"",INDEX('[19]Master Lookup'!$B$38:$B$50,$B17))</f>
        <v>Staff Mileage / Travel</v>
      </c>
      <c r="J17" s="618">
        <f>IFERROR(INDEX('[19]Master Lookup'!$D$38:$D$50,MATCH(I17,'[19]Master Lookup'!$B$38:$B$50,0)),"")</f>
        <v>4252.5391707151321</v>
      </c>
      <c r="K17" s="637">
        <f>K9</f>
        <v>0.25840579710144929</v>
      </c>
      <c r="L17" s="638">
        <f t="shared" ref="L17:L18" si="5">J17*K17</f>
        <v>1098.8807741137798</v>
      </c>
      <c r="N17" s="617" t="str">
        <f>IF(INDEX('[19]Master Lookup'!$B$38:$B$50,$B17)=0,"",INDEX('[19]Master Lookup'!$B$38:$B$50,$B17))</f>
        <v>Staff Mileage / Travel</v>
      </c>
      <c r="O17" s="618">
        <f>IFERROR(INDEX('[19]Master Lookup'!$E$38:$E$50,MATCH(N17,'[19]Master Lookup'!$B$38:$B$50,0)),"")</f>
        <v>4252.5391707151321</v>
      </c>
      <c r="P17" s="637">
        <f>P9</f>
        <v>0.32608695652173914</v>
      </c>
      <c r="Q17" s="638">
        <f t="shared" ref="Q17:Q18" si="6">O17*P17</f>
        <v>1386.6975556679779</v>
      </c>
    </row>
    <row r="18" spans="2:17">
      <c r="B18">
        <v>3</v>
      </c>
      <c r="D18" s="617" t="str">
        <f>IF(INDEX('[19]Master Lookup'!$B$38:$B$50,$B18)=0,"",INDEX('[19]Master Lookup'!$B$38:$B$50,$B18))</f>
        <v>Staff Technology</v>
      </c>
      <c r="E18" s="618">
        <f>IFERROR(INDEX('[19]Master Lookup'!$C$38:$C$50,MATCH(D18,'[19]Master Lookup'!$B$38:$B$50,0)),"")</f>
        <v>1234</v>
      </c>
      <c r="F18" s="637">
        <f t="shared" si="3"/>
        <v>0.13851063829787236</v>
      </c>
      <c r="G18" s="638">
        <f t="shared" si="4"/>
        <v>170.9221276595745</v>
      </c>
      <c r="H18" s="639"/>
      <c r="I18" s="617" t="str">
        <f>IF(INDEX('[19]Master Lookup'!$B$38:$B$50,$B18)=0,"",INDEX('[19]Master Lookup'!$B$38:$B$50,$B18))</f>
        <v>Staff Technology</v>
      </c>
      <c r="J18" s="618">
        <f>IFERROR(INDEX('[19]Master Lookup'!$D$38:$D$50,MATCH(I18,'[19]Master Lookup'!$B$38:$B$50,0)),"")</f>
        <v>1234</v>
      </c>
      <c r="K18" s="637">
        <f>K9</f>
        <v>0.25840579710144929</v>
      </c>
      <c r="L18" s="638">
        <f t="shared" si="5"/>
        <v>318.87275362318843</v>
      </c>
      <c r="N18" s="617" t="str">
        <f>IF(INDEX('[19]Master Lookup'!$B$38:$B$50,$B18)=0,"",INDEX('[19]Master Lookup'!$B$38:$B$50,$B18))</f>
        <v>Staff Technology</v>
      </c>
      <c r="O18" s="618">
        <f>IFERROR(INDEX('[19]Master Lookup'!$E$38:$E$50,MATCH(N18,'[19]Master Lookup'!$B$38:$B$50,0)),"")</f>
        <v>1234</v>
      </c>
      <c r="P18" s="637">
        <f>P9</f>
        <v>0.32608695652173914</v>
      </c>
      <c r="Q18" s="638">
        <f t="shared" si="6"/>
        <v>402.39130434782606</v>
      </c>
    </row>
    <row r="19" spans="2:17" ht="29.1" customHeight="1">
      <c r="B19">
        <v>4</v>
      </c>
      <c r="D19" s="640" t="str">
        <f>IF(INDEX('[19]Master Lookup'!$B$38:$B$50,$B19)=0,"",INDEX('[19]Master Lookup'!$B$38:$B$50,$B19))</f>
        <v>Program Technology</v>
      </c>
      <c r="E19" s="618">
        <f>IFERROR(INDEX('[19]Master Lookup'!$C$38:$C$50,MATCH(D19,'[19]Master Lookup'!$B$38:$B$50,0)),"")</f>
        <v>200</v>
      </c>
      <c r="F19" s="637"/>
      <c r="G19" s="641">
        <f>E19</f>
        <v>200</v>
      </c>
      <c r="H19" s="639"/>
      <c r="I19" s="640" t="str">
        <f>IF(INDEX('[19]Master Lookup'!$B$38:$B$50,$B19)=0,"",INDEX('[19]Master Lookup'!$B$38:$B$50,$B19))</f>
        <v>Program Technology</v>
      </c>
      <c r="J19" s="618">
        <f>IFERROR(INDEX('[19]Master Lookup'!$D$38:$D$50,MATCH(I19,'[19]Master Lookup'!$B$38:$B$50,0)),"")</f>
        <v>200</v>
      </c>
      <c r="K19" s="637"/>
      <c r="L19" s="641">
        <f>J19</f>
        <v>200</v>
      </c>
      <c r="N19" s="640" t="str">
        <f>IF(INDEX('[19]Master Lookup'!$B$38:$B$50,$B19)=0,"",INDEX('[19]Master Lookup'!$B$38:$B$50,$B19))</f>
        <v>Program Technology</v>
      </c>
      <c r="O19" s="618">
        <f>IFERROR(INDEX('[19]Master Lookup'!$E$38:$E$50,MATCH(N19,'[19]Master Lookup'!$B$38:$B$50,0)),"")</f>
        <v>200</v>
      </c>
      <c r="P19" s="637"/>
      <c r="Q19" s="641">
        <f>O19</f>
        <v>200</v>
      </c>
    </row>
    <row r="20" spans="2:17">
      <c r="B20">
        <v>5</v>
      </c>
      <c r="D20" s="617" t="str">
        <f>IF(INDEX('[19]Master Lookup'!$B$38:$B$50,$B20)=0,"",INDEX('[19]Master Lookup'!$B$38:$B$50,$B20))</f>
        <v>Call center cost</v>
      </c>
      <c r="E20" s="618">
        <f>IFERROR(INDEX('[19]Master Lookup'!$C$38:$C$50,MATCH(D20,'[19]Master Lookup'!$B$38:$B$50,0)),"")</f>
        <v>309.60000000000002</v>
      </c>
      <c r="F20" s="50"/>
      <c r="G20" s="641">
        <f>E20</f>
        <v>309.60000000000002</v>
      </c>
      <c r="H20" s="445"/>
      <c r="I20" s="617" t="str">
        <f>IF(INDEX('[19]Master Lookup'!$B$38:$B$50,$B20)=0,"",INDEX('[19]Master Lookup'!$B$38:$B$50,$B20))</f>
        <v>Call center cost</v>
      </c>
      <c r="J20" s="618">
        <f>IFERROR(INDEX('[19]Master Lookup'!$D$38:$D$50,MATCH(I20,'[19]Master Lookup'!$B$38:$B$50,0)),"")</f>
        <v>412.8</v>
      </c>
      <c r="K20" s="50"/>
      <c r="L20" s="641">
        <f>J20</f>
        <v>412.8</v>
      </c>
      <c r="N20" s="617" t="str">
        <f>IF(INDEX('[19]Master Lookup'!$B$38:$B$50,$B20)=0,"",INDEX('[19]Master Lookup'!$B$38:$B$50,$B20))</f>
        <v>Call center cost</v>
      </c>
      <c r="O20" s="618">
        <f>IFERROR(INDEX('[19]Master Lookup'!$E$38:$E$50,MATCH(N20,'[19]Master Lookup'!$B$38:$B$50,0)),"")</f>
        <v>516</v>
      </c>
      <c r="P20" s="50"/>
      <c r="Q20" s="641">
        <f>O20</f>
        <v>516</v>
      </c>
    </row>
    <row r="21" spans="2:17">
      <c r="B21">
        <v>6</v>
      </c>
      <c r="D21" s="617" t="str">
        <f>IF(INDEX('[19]Master Lookup'!$B$38:$B$50,$B21)=0,"",INDEX('[19]Master Lookup'!$B$38:$B$50,$B21))</f>
        <v>Emergency back up support</v>
      </c>
      <c r="E21" s="618">
        <f>IFERROR(INDEX('[19]Master Lookup'!$C$38:$C$50,MATCH(D21,'[19]Master Lookup'!$B$38:$B$50,0)),"")</f>
        <v>17</v>
      </c>
      <c r="F21" s="50"/>
      <c r="G21" s="641">
        <f>E21</f>
        <v>17</v>
      </c>
      <c r="I21" s="617" t="str">
        <f>IF(INDEX('[19]Master Lookup'!$B$38:$B$50,$B21)=0,"",INDEX('[19]Master Lookup'!$B$38:$B$50,$B21))</f>
        <v>Emergency back up support</v>
      </c>
      <c r="J21" s="618">
        <f>IFERROR(INDEX('[19]Master Lookup'!$D$38:$D$50,MATCH(I21,'[19]Master Lookup'!$B$38:$B$50,0)),"")</f>
        <v>35.42</v>
      </c>
      <c r="K21" s="50"/>
      <c r="L21" s="641">
        <f>J21</f>
        <v>35.42</v>
      </c>
      <c r="N21" s="617" t="str">
        <f>IF(INDEX('[19]Master Lookup'!$B$38:$B$50,$B21)=0,"",INDEX('[19]Master Lookup'!$B$38:$B$50,$B21))</f>
        <v>Emergency back up support</v>
      </c>
      <c r="O21" s="618">
        <f>IFERROR(INDEX('[19]Master Lookup'!$E$38:$E$50,MATCH(N21,'[19]Master Lookup'!$B$38:$B$50,0)),"")</f>
        <v>42.5</v>
      </c>
      <c r="P21" s="50"/>
      <c r="Q21" s="641">
        <f>O21</f>
        <v>42.5</v>
      </c>
    </row>
    <row r="22" spans="2:17">
      <c r="D22" s="627"/>
      <c r="E22" s="629"/>
      <c r="F22" s="629"/>
      <c r="G22" s="642"/>
      <c r="H22" s="629"/>
      <c r="I22" s="627"/>
      <c r="J22" s="629"/>
      <c r="K22" s="629"/>
      <c r="L22" s="642"/>
      <c r="N22" s="627"/>
      <c r="O22" s="629"/>
      <c r="P22" s="629"/>
      <c r="Q22" s="642"/>
    </row>
    <row r="23" spans="2:17">
      <c r="D23" s="632" t="s">
        <v>861</v>
      </c>
      <c r="E23" s="633"/>
      <c r="F23" s="633"/>
      <c r="G23" s="643">
        <f>SUM(G16:G21)</f>
        <v>2015.8856596033088</v>
      </c>
      <c r="H23" s="644"/>
      <c r="I23" s="632" t="s">
        <v>861</v>
      </c>
      <c r="J23" s="633"/>
      <c r="K23" s="633"/>
      <c r="L23" s="643">
        <f>SUM(L16:L21)</f>
        <v>3426.6350929543601</v>
      </c>
      <c r="N23" s="632" t="s">
        <v>861</v>
      </c>
      <c r="O23" s="633"/>
      <c r="P23" s="633"/>
      <c r="Q23" s="643">
        <f>SUM(Q16:Q21)</f>
        <v>4264.6323382766732</v>
      </c>
    </row>
    <row r="24" spans="2:17">
      <c r="D24" s="617"/>
      <c r="G24" s="626"/>
      <c r="I24" s="617"/>
      <c r="L24" s="626"/>
      <c r="N24" s="617"/>
      <c r="Q24" s="626"/>
    </row>
    <row r="25" spans="2:17">
      <c r="D25" s="645" t="s">
        <v>862</v>
      </c>
      <c r="E25" s="646"/>
      <c r="F25" s="646"/>
      <c r="G25" s="647">
        <f>SUM(G12,G23)</f>
        <v>13682.501191311225</v>
      </c>
      <c r="H25" s="648"/>
      <c r="I25" s="645" t="s">
        <v>862</v>
      </c>
      <c r="J25" s="646"/>
      <c r="K25" s="646"/>
      <c r="L25" s="647">
        <f>SUM(L12,L23)</f>
        <v>24575.119324562009</v>
      </c>
      <c r="N25" s="632" t="s">
        <v>862</v>
      </c>
      <c r="O25" s="649"/>
      <c r="P25" s="649"/>
      <c r="Q25" s="634">
        <f>SUM(Q12,Q23)</f>
        <v>31261.35937655146</v>
      </c>
    </row>
    <row r="26" spans="2:17">
      <c r="D26" s="650" t="s">
        <v>112</v>
      </c>
      <c r="E26" s="651">
        <f>INDEX('[19]Master Lookup'!$C$32:$C$34,MATCH(D26,'[19]Master Lookup'!$B$32:$B$34,0))</f>
        <v>0.12</v>
      </c>
      <c r="F26" s="652"/>
      <c r="G26" s="653">
        <f>G25*E26</f>
        <v>1641.9001429573468</v>
      </c>
      <c r="H26" s="654"/>
      <c r="I26" s="650" t="s">
        <v>112</v>
      </c>
      <c r="J26" s="651">
        <f>INDEX('[19]Master Lookup'!$C$32:$C$34,MATCH(I26,'[19]Master Lookup'!$B$32:$B$34,0))</f>
        <v>0.12</v>
      </c>
      <c r="K26" s="652"/>
      <c r="L26" s="653">
        <f>L25*J26</f>
        <v>2949.0143189474411</v>
      </c>
      <c r="N26" s="650" t="s">
        <v>112</v>
      </c>
      <c r="O26" s="651">
        <f>INDEX('[19]Master Lookup'!$C$32:$C$34,MATCH(N26,'[19]Master Lookup'!$B$32:$B$34,0))</f>
        <v>0.12</v>
      </c>
      <c r="P26" s="652"/>
      <c r="Q26" s="653">
        <f>Q25*O26</f>
        <v>3751.3631251861752</v>
      </c>
    </row>
    <row r="27" spans="2:17">
      <c r="D27" s="655" t="s">
        <v>193</v>
      </c>
      <c r="E27" s="628">
        <f>INDEX('[19]Master Lookup'!$C$32:$C$34,MATCH(D27,'[19]Master Lookup'!$B$32:$B$34,0))</f>
        <v>2.5758086673353865E-2</v>
      </c>
      <c r="F27" s="629"/>
      <c r="G27" s="656">
        <f>E27*(G25+G26)</f>
        <v>394.72725778534948</v>
      </c>
      <c r="H27" s="657"/>
      <c r="I27" s="655" t="s">
        <v>193</v>
      </c>
      <c r="J27" s="628">
        <f>INDEX('[19]Master Lookup'!$C$32:$C$34,MATCH(I27,'[19]Master Lookup'!$B$32:$B$34,0))</f>
        <v>2.5758086673353865E-2</v>
      </c>
      <c r="K27" s="629"/>
      <c r="L27" s="656">
        <f>J27*(L25+L26)</f>
        <v>708.96901999849149</v>
      </c>
      <c r="N27" s="655" t="s">
        <v>193</v>
      </c>
      <c r="O27" s="628">
        <f>INDEX('[19]Master Lookup'!$C$32:$C$34,MATCH(N27,'[19]Master Lookup'!$B$32:$B$34,0))</f>
        <v>2.5758086673353865E-2</v>
      </c>
      <c r="P27" s="629"/>
      <c r="Q27" s="656">
        <f>O27*(Q25+Q26)</f>
        <v>901.86074086984513</v>
      </c>
    </row>
    <row r="28" spans="2:17">
      <c r="D28" s="636" t="s">
        <v>115</v>
      </c>
      <c r="E28" s="305"/>
      <c r="F28" s="305"/>
      <c r="G28" s="658">
        <f>SUM(G25:G27)</f>
        <v>15719.128592053921</v>
      </c>
      <c r="H28" s="659"/>
      <c r="I28" s="636" t="s">
        <v>115</v>
      </c>
      <c r="J28" s="305"/>
      <c r="K28" s="305"/>
      <c r="L28" s="658">
        <f>SUM(L25:L27)</f>
        <v>28233.10266350794</v>
      </c>
      <c r="N28" s="660" t="s">
        <v>115</v>
      </c>
      <c r="O28" s="646"/>
      <c r="P28" s="646"/>
      <c r="Q28" s="647">
        <f>SUM(Q25:Q27)</f>
        <v>35914.583242607478</v>
      </c>
    </row>
    <row r="29" spans="2:17">
      <c r="D29" s="661" t="s">
        <v>863</v>
      </c>
      <c r="E29" s="662"/>
      <c r="F29" s="662"/>
      <c r="G29" s="663">
        <f>ROUND(G28/365,2)</f>
        <v>43.07</v>
      </c>
      <c r="H29" s="644"/>
      <c r="I29" s="661" t="s">
        <v>863</v>
      </c>
      <c r="J29" s="662"/>
      <c r="K29" s="662"/>
      <c r="L29" s="663">
        <f>ROUND(L28/365,2)</f>
        <v>77.349999999999994</v>
      </c>
      <c r="N29" s="661" t="s">
        <v>863</v>
      </c>
      <c r="O29" s="662"/>
      <c r="P29" s="662"/>
      <c r="Q29" s="663">
        <f>ROUND(Q28/365,2)</f>
        <v>98.4</v>
      </c>
    </row>
    <row r="31" spans="2:17">
      <c r="G31" s="639"/>
    </row>
    <row r="35" spans="11:12">
      <c r="K35" s="639"/>
    </row>
    <row r="36" spans="11:12">
      <c r="K36" s="639"/>
    </row>
    <row r="40" spans="11:12">
      <c r="L40" s="639"/>
    </row>
  </sheetData>
  <mergeCells count="10">
    <mergeCell ref="V3:X3"/>
    <mergeCell ref="E4:F4"/>
    <mergeCell ref="J4:K4"/>
    <mergeCell ref="O4:P4"/>
    <mergeCell ref="D2:G2"/>
    <mergeCell ref="I2:L2"/>
    <mergeCell ref="N2:Q2"/>
    <mergeCell ref="D3:G3"/>
    <mergeCell ref="I3:L3"/>
    <mergeCell ref="N3:Q3"/>
  </mergeCells>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798E-9BF8-4046-8FCD-B9A89BC27B70}">
  <dimension ref="A1:R186"/>
  <sheetViews>
    <sheetView topLeftCell="I1" workbookViewId="0">
      <selection activeCell="O8" sqref="O8"/>
    </sheetView>
  </sheetViews>
  <sheetFormatPr defaultColWidth="19.7109375" defaultRowHeight="32.25" customHeight="1"/>
  <cols>
    <col min="1" max="15" width="19.7109375" style="594"/>
    <col min="16" max="16" width="12.5703125" style="594" bestFit="1" customWidth="1"/>
    <col min="17" max="17" width="31.5703125" style="594" bestFit="1" customWidth="1"/>
    <col min="18" max="16384" width="19.7109375" style="594"/>
  </cols>
  <sheetData>
    <row r="1" spans="1:18" ht="32.25" customHeight="1">
      <c r="A1" s="598" t="s">
        <v>580</v>
      </c>
      <c r="B1" s="598" t="s">
        <v>581</v>
      </c>
      <c r="C1" s="598" t="s">
        <v>582</v>
      </c>
      <c r="D1" s="598" t="s">
        <v>583</v>
      </c>
      <c r="E1" s="598" t="s">
        <v>584</v>
      </c>
      <c r="F1" s="598" t="s">
        <v>585</v>
      </c>
      <c r="G1" s="598" t="s">
        <v>586</v>
      </c>
      <c r="H1" s="598" t="s">
        <v>587</v>
      </c>
      <c r="I1" s="598" t="s">
        <v>588</v>
      </c>
      <c r="J1" s="598" t="s">
        <v>589</v>
      </c>
      <c r="K1" s="598" t="s">
        <v>590</v>
      </c>
      <c r="L1" s="598" t="s">
        <v>591</v>
      </c>
      <c r="P1"/>
      <c r="R1"/>
    </row>
    <row r="2" spans="1:18" ht="32.25" customHeight="1">
      <c r="A2" s="599">
        <v>2023</v>
      </c>
      <c r="B2" s="600" t="s">
        <v>592</v>
      </c>
      <c r="C2" s="600" t="s">
        <v>593</v>
      </c>
      <c r="D2" s="600" t="s">
        <v>594</v>
      </c>
      <c r="E2" s="600" t="s">
        <v>280</v>
      </c>
      <c r="F2" s="600" t="s">
        <v>595</v>
      </c>
      <c r="G2" s="600" t="s">
        <v>596</v>
      </c>
      <c r="H2" s="600" t="s">
        <v>597</v>
      </c>
      <c r="I2" s="600" t="s">
        <v>598</v>
      </c>
      <c r="J2" s="600" t="s">
        <v>599</v>
      </c>
      <c r="K2" s="600" t="s">
        <v>600</v>
      </c>
      <c r="L2" s="599">
        <v>92576.3</v>
      </c>
      <c r="P2"/>
      <c r="R2"/>
    </row>
    <row r="3" spans="1:18" ht="32.25" customHeight="1">
      <c r="A3" s="599">
        <v>2023</v>
      </c>
      <c r="B3" s="600" t="s">
        <v>592</v>
      </c>
      <c r="C3" s="600" t="s">
        <v>593</v>
      </c>
      <c r="D3" s="600" t="s">
        <v>594</v>
      </c>
      <c r="E3" s="600" t="s">
        <v>280</v>
      </c>
      <c r="F3" s="600" t="s">
        <v>595</v>
      </c>
      <c r="G3" s="600" t="s">
        <v>596</v>
      </c>
      <c r="H3" s="600" t="s">
        <v>597</v>
      </c>
      <c r="I3" s="600" t="s">
        <v>601</v>
      </c>
      <c r="J3" s="600" t="s">
        <v>602</v>
      </c>
      <c r="K3" s="600" t="s">
        <v>603</v>
      </c>
      <c r="L3" s="599">
        <v>31477.08</v>
      </c>
      <c r="P3" s="604" t="s">
        <v>847</v>
      </c>
      <c r="Q3" s="594" t="s">
        <v>846</v>
      </c>
      <c r="R3"/>
    </row>
    <row r="4" spans="1:18" ht="32.25" customHeight="1">
      <c r="A4" s="599">
        <v>2023</v>
      </c>
      <c r="B4" s="600" t="s">
        <v>592</v>
      </c>
      <c r="C4" s="600" t="s">
        <v>593</v>
      </c>
      <c r="D4" s="600" t="s">
        <v>594</v>
      </c>
      <c r="E4" s="600" t="s">
        <v>280</v>
      </c>
      <c r="F4" s="600" t="s">
        <v>595</v>
      </c>
      <c r="G4" s="600" t="s">
        <v>596</v>
      </c>
      <c r="H4" s="600" t="s">
        <v>597</v>
      </c>
      <c r="I4" s="600" t="s">
        <v>604</v>
      </c>
      <c r="J4" s="600" t="s">
        <v>605</v>
      </c>
      <c r="K4" s="600" t="s">
        <v>606</v>
      </c>
      <c r="L4" s="599">
        <v>19175.3</v>
      </c>
      <c r="P4" s="605" t="s">
        <v>596</v>
      </c>
      <c r="Q4" s="594">
        <v>356984.91000000009</v>
      </c>
      <c r="R4"/>
    </row>
    <row r="5" spans="1:18" ht="32.25" customHeight="1">
      <c r="A5" s="599">
        <v>2023</v>
      </c>
      <c r="B5" s="600" t="s">
        <v>592</v>
      </c>
      <c r="C5" s="600" t="s">
        <v>593</v>
      </c>
      <c r="D5" s="600" t="s">
        <v>594</v>
      </c>
      <c r="E5" s="600" t="s">
        <v>280</v>
      </c>
      <c r="F5" s="600" t="s">
        <v>595</v>
      </c>
      <c r="G5" s="600" t="s">
        <v>596</v>
      </c>
      <c r="H5" s="600" t="s">
        <v>597</v>
      </c>
      <c r="I5" s="600" t="s">
        <v>607</v>
      </c>
      <c r="J5" s="600" t="s">
        <v>608</v>
      </c>
      <c r="K5" s="600" t="s">
        <v>609</v>
      </c>
      <c r="L5" s="599">
        <v>82448.100000000006</v>
      </c>
      <c r="P5" s="605" t="s">
        <v>637</v>
      </c>
      <c r="Q5" s="594">
        <v>1565046.1600000004</v>
      </c>
      <c r="R5"/>
    </row>
    <row r="6" spans="1:18" ht="32.25" customHeight="1">
      <c r="A6" s="599">
        <v>2023</v>
      </c>
      <c r="B6" s="600" t="s">
        <v>592</v>
      </c>
      <c r="C6" s="600" t="s">
        <v>593</v>
      </c>
      <c r="D6" s="600" t="s">
        <v>594</v>
      </c>
      <c r="E6" s="600" t="s">
        <v>280</v>
      </c>
      <c r="F6" s="600" t="s">
        <v>595</v>
      </c>
      <c r="G6" s="600" t="s">
        <v>596</v>
      </c>
      <c r="H6" s="600" t="s">
        <v>597</v>
      </c>
      <c r="I6" s="600" t="s">
        <v>610</v>
      </c>
      <c r="J6" s="600" t="s">
        <v>611</v>
      </c>
      <c r="K6" s="600" t="s">
        <v>612</v>
      </c>
      <c r="L6" s="599">
        <v>13343.05</v>
      </c>
      <c r="P6" s="605" t="s">
        <v>678</v>
      </c>
      <c r="Q6" s="594">
        <v>324938.74</v>
      </c>
      <c r="R6"/>
    </row>
    <row r="7" spans="1:18" ht="32.25" customHeight="1">
      <c r="A7" s="599">
        <v>2023</v>
      </c>
      <c r="B7" s="600" t="s">
        <v>592</v>
      </c>
      <c r="C7" s="600" t="s">
        <v>593</v>
      </c>
      <c r="D7" s="600" t="s">
        <v>594</v>
      </c>
      <c r="E7" s="600" t="s">
        <v>280</v>
      </c>
      <c r="F7" s="600" t="s">
        <v>595</v>
      </c>
      <c r="G7" s="600" t="s">
        <v>596</v>
      </c>
      <c r="H7" s="600" t="s">
        <v>597</v>
      </c>
      <c r="I7" s="600" t="s">
        <v>613</v>
      </c>
      <c r="J7" s="600" t="s">
        <v>614</v>
      </c>
      <c r="K7" s="600" t="s">
        <v>615</v>
      </c>
      <c r="L7" s="599">
        <v>10207.86</v>
      </c>
      <c r="P7" s="605" t="s">
        <v>696</v>
      </c>
      <c r="Q7" s="594">
        <v>7772493.6100000003</v>
      </c>
      <c r="R7"/>
    </row>
    <row r="8" spans="1:18" ht="32.25" customHeight="1">
      <c r="A8" s="599">
        <v>2023</v>
      </c>
      <c r="B8" s="600" t="s">
        <v>592</v>
      </c>
      <c r="C8" s="600" t="s">
        <v>593</v>
      </c>
      <c r="D8" s="600" t="s">
        <v>594</v>
      </c>
      <c r="E8" s="600" t="s">
        <v>280</v>
      </c>
      <c r="F8" s="600" t="s">
        <v>595</v>
      </c>
      <c r="G8" s="600" t="s">
        <v>596</v>
      </c>
      <c r="H8" s="600" t="s">
        <v>597</v>
      </c>
      <c r="I8" s="600" t="s">
        <v>616</v>
      </c>
      <c r="J8" s="600" t="s">
        <v>617</v>
      </c>
      <c r="K8" s="600" t="s">
        <v>618</v>
      </c>
      <c r="L8" s="599">
        <v>27903.759999999998</v>
      </c>
      <c r="P8" s="605" t="s">
        <v>848</v>
      </c>
      <c r="R8"/>
    </row>
    <row r="9" spans="1:18" ht="32.25" customHeight="1">
      <c r="A9" s="599">
        <v>2023</v>
      </c>
      <c r="B9" s="600" t="s">
        <v>592</v>
      </c>
      <c r="C9" s="600" t="s">
        <v>593</v>
      </c>
      <c r="D9" s="600" t="s">
        <v>594</v>
      </c>
      <c r="E9" s="600" t="s">
        <v>280</v>
      </c>
      <c r="F9" s="600" t="s">
        <v>595</v>
      </c>
      <c r="G9" s="600" t="s">
        <v>596</v>
      </c>
      <c r="H9" s="600" t="s">
        <v>597</v>
      </c>
      <c r="I9" s="600" t="s">
        <v>619</v>
      </c>
      <c r="J9" s="600" t="s">
        <v>620</v>
      </c>
      <c r="K9" s="600" t="s">
        <v>621</v>
      </c>
      <c r="L9" s="599">
        <v>13052.86</v>
      </c>
      <c r="P9" s="605" t="s">
        <v>849</v>
      </c>
      <c r="Q9" s="594">
        <v>10019463.420000002</v>
      </c>
      <c r="R9"/>
    </row>
    <row r="10" spans="1:18" ht="32.25" customHeight="1">
      <c r="A10" s="599">
        <v>2023</v>
      </c>
      <c r="B10" s="600" t="s">
        <v>592</v>
      </c>
      <c r="C10" s="600" t="s">
        <v>593</v>
      </c>
      <c r="D10" s="600" t="s">
        <v>594</v>
      </c>
      <c r="E10" s="600" t="s">
        <v>280</v>
      </c>
      <c r="F10" s="600" t="s">
        <v>595</v>
      </c>
      <c r="G10" s="600" t="s">
        <v>596</v>
      </c>
      <c r="H10" s="600" t="s">
        <v>597</v>
      </c>
      <c r="I10" s="600" t="s">
        <v>622</v>
      </c>
      <c r="J10" s="600" t="s">
        <v>623</v>
      </c>
      <c r="K10" s="600" t="s">
        <v>624</v>
      </c>
      <c r="L10" s="599">
        <v>11727.09</v>
      </c>
      <c r="P10"/>
      <c r="R10"/>
    </row>
    <row r="11" spans="1:18" ht="32.25" customHeight="1">
      <c r="A11" s="599">
        <v>2023</v>
      </c>
      <c r="B11" s="600" t="s">
        <v>592</v>
      </c>
      <c r="C11" s="600" t="s">
        <v>593</v>
      </c>
      <c r="D11" s="600" t="s">
        <v>594</v>
      </c>
      <c r="E11" s="600" t="s">
        <v>280</v>
      </c>
      <c r="F11" s="600" t="s">
        <v>595</v>
      </c>
      <c r="G11" s="600" t="s">
        <v>596</v>
      </c>
      <c r="H11" s="600" t="s">
        <v>597</v>
      </c>
      <c r="I11" s="600" t="s">
        <v>625</v>
      </c>
      <c r="J11" s="600" t="s">
        <v>626</v>
      </c>
      <c r="K11" s="600" t="s">
        <v>627</v>
      </c>
      <c r="L11" s="599">
        <v>9439.7099999999991</v>
      </c>
      <c r="P11"/>
      <c r="R11"/>
    </row>
    <row r="12" spans="1:18" ht="32.25" customHeight="1">
      <c r="A12" s="599">
        <v>2023</v>
      </c>
      <c r="B12" s="600" t="s">
        <v>592</v>
      </c>
      <c r="C12" s="600" t="s">
        <v>593</v>
      </c>
      <c r="D12" s="600" t="s">
        <v>594</v>
      </c>
      <c r="E12" s="600" t="s">
        <v>280</v>
      </c>
      <c r="F12" s="600" t="s">
        <v>595</v>
      </c>
      <c r="G12" s="600" t="s">
        <v>596</v>
      </c>
      <c r="H12" s="600" t="s">
        <v>597</v>
      </c>
      <c r="I12" s="600" t="s">
        <v>628</v>
      </c>
      <c r="J12" s="600" t="s">
        <v>629</v>
      </c>
      <c r="K12" s="600" t="s">
        <v>630</v>
      </c>
      <c r="L12" s="599">
        <v>32637.84</v>
      </c>
      <c r="P12"/>
      <c r="R12"/>
    </row>
    <row r="13" spans="1:18" ht="32.25" customHeight="1">
      <c r="A13" s="599">
        <v>2023</v>
      </c>
      <c r="B13" s="600" t="s">
        <v>592</v>
      </c>
      <c r="C13" s="600" t="s">
        <v>593</v>
      </c>
      <c r="D13" s="600" t="s">
        <v>594</v>
      </c>
      <c r="E13" s="600" t="s">
        <v>280</v>
      </c>
      <c r="F13" s="600" t="s">
        <v>595</v>
      </c>
      <c r="G13" s="600" t="s">
        <v>596</v>
      </c>
      <c r="H13" s="600" t="s">
        <v>597</v>
      </c>
      <c r="I13" s="600" t="s">
        <v>631</v>
      </c>
      <c r="J13" s="600" t="s">
        <v>632</v>
      </c>
      <c r="K13" s="600" t="s">
        <v>633</v>
      </c>
      <c r="L13" s="599">
        <v>12995.96</v>
      </c>
      <c r="P13"/>
      <c r="R13"/>
    </row>
    <row r="14" spans="1:18" ht="32.25" customHeight="1">
      <c r="A14" s="599"/>
      <c r="B14" s="600"/>
      <c r="C14" s="600"/>
      <c r="D14" s="600"/>
      <c r="E14" s="600"/>
      <c r="F14" s="600"/>
      <c r="G14" s="600"/>
      <c r="H14" s="600"/>
      <c r="I14" s="600"/>
      <c r="J14" s="600"/>
      <c r="K14" s="600"/>
      <c r="M14" s="601">
        <f>SUM(L2:L13)</f>
        <v>356984.91000000009</v>
      </c>
      <c r="N14" s="602" t="s">
        <v>634</v>
      </c>
      <c r="P14"/>
      <c r="R14"/>
    </row>
    <row r="15" spans="1:18" ht="32.25" customHeight="1">
      <c r="A15" s="599"/>
      <c r="B15" s="600"/>
      <c r="C15" s="600"/>
      <c r="D15" s="600"/>
      <c r="E15" s="600"/>
      <c r="F15" s="600"/>
      <c r="G15" s="600"/>
      <c r="H15" s="600"/>
      <c r="I15" s="600"/>
      <c r="J15" s="600"/>
      <c r="K15" s="600"/>
      <c r="L15" s="599"/>
      <c r="P15"/>
      <c r="R15"/>
    </row>
    <row r="16" spans="1:18" ht="32.25" customHeight="1">
      <c r="A16" s="599">
        <v>2023</v>
      </c>
      <c r="B16" s="600" t="s">
        <v>592</v>
      </c>
      <c r="C16" s="600" t="s">
        <v>593</v>
      </c>
      <c r="D16" s="600" t="s">
        <v>635</v>
      </c>
      <c r="E16" s="600" t="s">
        <v>276</v>
      </c>
      <c r="F16" s="600" t="s">
        <v>636</v>
      </c>
      <c r="G16" s="600" t="s">
        <v>637</v>
      </c>
      <c r="H16" s="600" t="s">
        <v>638</v>
      </c>
      <c r="I16" s="600" t="s">
        <v>639</v>
      </c>
      <c r="J16" s="600" t="s">
        <v>640</v>
      </c>
      <c r="K16" s="600" t="s">
        <v>641</v>
      </c>
      <c r="L16" s="599">
        <v>433062.44</v>
      </c>
      <c r="P16"/>
      <c r="R16"/>
    </row>
    <row r="17" spans="1:18" ht="32.25" customHeight="1">
      <c r="A17" s="599">
        <v>2023</v>
      </c>
      <c r="B17" s="600" t="s">
        <v>592</v>
      </c>
      <c r="C17" s="600" t="s">
        <v>593</v>
      </c>
      <c r="D17" s="600" t="s">
        <v>594</v>
      </c>
      <c r="E17" s="600" t="s">
        <v>276</v>
      </c>
      <c r="F17" s="600" t="s">
        <v>636</v>
      </c>
      <c r="G17" s="600" t="s">
        <v>637</v>
      </c>
      <c r="H17" s="600" t="s">
        <v>638</v>
      </c>
      <c r="I17" s="600" t="s">
        <v>642</v>
      </c>
      <c r="J17" s="600" t="s">
        <v>643</v>
      </c>
      <c r="K17" s="600" t="s">
        <v>644</v>
      </c>
      <c r="L17" s="599">
        <v>107647.6</v>
      </c>
      <c r="P17"/>
      <c r="R17"/>
    </row>
    <row r="18" spans="1:18" ht="32.25" customHeight="1">
      <c r="A18" s="599">
        <v>2023</v>
      </c>
      <c r="B18" s="600" t="s">
        <v>592</v>
      </c>
      <c r="C18" s="600" t="s">
        <v>593</v>
      </c>
      <c r="D18" s="600" t="s">
        <v>594</v>
      </c>
      <c r="E18" s="600" t="s">
        <v>276</v>
      </c>
      <c r="F18" s="600" t="s">
        <v>636</v>
      </c>
      <c r="G18" s="600" t="s">
        <v>637</v>
      </c>
      <c r="H18" s="600" t="s">
        <v>638</v>
      </c>
      <c r="I18" s="600" t="s">
        <v>645</v>
      </c>
      <c r="J18" s="600" t="s">
        <v>646</v>
      </c>
      <c r="K18" s="600" t="s">
        <v>647</v>
      </c>
      <c r="L18" s="599">
        <v>75000</v>
      </c>
      <c r="P18"/>
      <c r="R18"/>
    </row>
    <row r="19" spans="1:18" ht="32.25" customHeight="1">
      <c r="A19" s="599">
        <v>2023</v>
      </c>
      <c r="B19" s="600" t="s">
        <v>592</v>
      </c>
      <c r="C19" s="600" t="s">
        <v>593</v>
      </c>
      <c r="D19" s="600" t="s">
        <v>594</v>
      </c>
      <c r="E19" s="600" t="s">
        <v>276</v>
      </c>
      <c r="F19" s="600" t="s">
        <v>636</v>
      </c>
      <c r="G19" s="600" t="s">
        <v>637</v>
      </c>
      <c r="H19" s="600" t="s">
        <v>638</v>
      </c>
      <c r="I19" s="600" t="s">
        <v>648</v>
      </c>
      <c r="J19" s="600" t="s">
        <v>649</v>
      </c>
      <c r="K19" s="600" t="s">
        <v>650</v>
      </c>
      <c r="L19" s="599">
        <v>106569.02</v>
      </c>
    </row>
    <row r="20" spans="1:18" ht="32.25" customHeight="1">
      <c r="A20" s="599">
        <v>2023</v>
      </c>
      <c r="B20" s="600" t="s">
        <v>592</v>
      </c>
      <c r="C20" s="600" t="s">
        <v>593</v>
      </c>
      <c r="D20" s="600" t="s">
        <v>594</v>
      </c>
      <c r="E20" s="600" t="s">
        <v>276</v>
      </c>
      <c r="F20" s="600" t="s">
        <v>636</v>
      </c>
      <c r="G20" s="600" t="s">
        <v>637</v>
      </c>
      <c r="H20" s="600" t="s">
        <v>638</v>
      </c>
      <c r="I20" s="600" t="s">
        <v>651</v>
      </c>
      <c r="J20" s="600" t="s">
        <v>652</v>
      </c>
      <c r="K20" s="600" t="s">
        <v>653</v>
      </c>
      <c r="L20" s="599">
        <v>107647.57</v>
      </c>
    </row>
    <row r="21" spans="1:18" ht="32.25" customHeight="1">
      <c r="A21" s="599">
        <v>2023</v>
      </c>
      <c r="B21" s="600" t="s">
        <v>592</v>
      </c>
      <c r="C21" s="600" t="s">
        <v>593</v>
      </c>
      <c r="D21" s="600" t="s">
        <v>594</v>
      </c>
      <c r="E21" s="600" t="s">
        <v>276</v>
      </c>
      <c r="F21" s="600" t="s">
        <v>636</v>
      </c>
      <c r="G21" s="600" t="s">
        <v>637</v>
      </c>
      <c r="H21" s="600" t="s">
        <v>638</v>
      </c>
      <c r="I21" s="600" t="s">
        <v>654</v>
      </c>
      <c r="J21" s="600" t="s">
        <v>655</v>
      </c>
      <c r="K21" s="600" t="s">
        <v>656</v>
      </c>
      <c r="L21" s="599">
        <v>107648.4</v>
      </c>
    </row>
    <row r="22" spans="1:18" ht="32.25" customHeight="1">
      <c r="A22" s="599">
        <v>2023</v>
      </c>
      <c r="B22" s="600" t="s">
        <v>592</v>
      </c>
      <c r="C22" s="600" t="s">
        <v>593</v>
      </c>
      <c r="D22" s="600" t="s">
        <v>594</v>
      </c>
      <c r="E22" s="600" t="s">
        <v>276</v>
      </c>
      <c r="F22" s="600" t="s">
        <v>636</v>
      </c>
      <c r="G22" s="600" t="s">
        <v>637</v>
      </c>
      <c r="H22" s="600" t="s">
        <v>638</v>
      </c>
      <c r="I22" s="600" t="s">
        <v>657</v>
      </c>
      <c r="J22" s="600" t="s">
        <v>658</v>
      </c>
      <c r="K22" s="600" t="s">
        <v>659</v>
      </c>
      <c r="L22" s="599">
        <v>74436.42</v>
      </c>
    </row>
    <row r="23" spans="1:18" ht="32.25" customHeight="1">
      <c r="A23" s="599">
        <v>2023</v>
      </c>
      <c r="B23" s="600" t="s">
        <v>592</v>
      </c>
      <c r="C23" s="600" t="s">
        <v>593</v>
      </c>
      <c r="D23" s="600" t="s">
        <v>594</v>
      </c>
      <c r="E23" s="600" t="s">
        <v>276</v>
      </c>
      <c r="F23" s="600" t="s">
        <v>636</v>
      </c>
      <c r="G23" s="600" t="s">
        <v>637</v>
      </c>
      <c r="H23" s="600" t="s">
        <v>638</v>
      </c>
      <c r="I23" s="600" t="s">
        <v>660</v>
      </c>
      <c r="J23" s="600" t="s">
        <v>661</v>
      </c>
      <c r="K23" s="600" t="s">
        <v>662</v>
      </c>
      <c r="L23" s="599">
        <v>107647.58</v>
      </c>
    </row>
    <row r="24" spans="1:18" ht="32.25" customHeight="1">
      <c r="A24" s="599">
        <v>2023</v>
      </c>
      <c r="B24" s="600" t="s">
        <v>592</v>
      </c>
      <c r="C24" s="600" t="s">
        <v>593</v>
      </c>
      <c r="D24" s="600" t="s">
        <v>594</v>
      </c>
      <c r="E24" s="600" t="s">
        <v>276</v>
      </c>
      <c r="F24" s="600" t="s">
        <v>636</v>
      </c>
      <c r="G24" s="600" t="s">
        <v>637</v>
      </c>
      <c r="H24" s="600" t="s">
        <v>638</v>
      </c>
      <c r="I24" s="600" t="s">
        <v>663</v>
      </c>
      <c r="J24" s="600" t="s">
        <v>664</v>
      </c>
      <c r="K24" s="600" t="s">
        <v>665</v>
      </c>
      <c r="L24" s="599">
        <v>107647.6</v>
      </c>
    </row>
    <row r="25" spans="1:18" ht="32.25" customHeight="1">
      <c r="A25" s="599">
        <v>2023</v>
      </c>
      <c r="B25" s="600" t="s">
        <v>592</v>
      </c>
      <c r="C25" s="600" t="s">
        <v>593</v>
      </c>
      <c r="D25" s="600" t="s">
        <v>594</v>
      </c>
      <c r="E25" s="600" t="s">
        <v>276</v>
      </c>
      <c r="F25" s="600" t="s">
        <v>636</v>
      </c>
      <c r="G25" s="600" t="s">
        <v>637</v>
      </c>
      <c r="H25" s="600" t="s">
        <v>638</v>
      </c>
      <c r="I25" s="600" t="s">
        <v>666</v>
      </c>
      <c r="J25" s="600" t="s">
        <v>667</v>
      </c>
      <c r="K25" s="600" t="s">
        <v>668</v>
      </c>
      <c r="L25" s="599">
        <v>124647.97</v>
      </c>
    </row>
    <row r="26" spans="1:18" ht="32.25" customHeight="1">
      <c r="A26" s="599">
        <v>2023</v>
      </c>
      <c r="B26" s="600" t="s">
        <v>592</v>
      </c>
      <c r="C26" s="600" t="s">
        <v>593</v>
      </c>
      <c r="D26" s="600" t="s">
        <v>594</v>
      </c>
      <c r="E26" s="600" t="s">
        <v>276</v>
      </c>
      <c r="F26" s="600" t="s">
        <v>636</v>
      </c>
      <c r="G26" s="600" t="s">
        <v>637</v>
      </c>
      <c r="H26" s="600" t="s">
        <v>638</v>
      </c>
      <c r="I26" s="600" t="s">
        <v>669</v>
      </c>
      <c r="J26" s="600" t="s">
        <v>670</v>
      </c>
      <c r="K26" s="600" t="s">
        <v>671</v>
      </c>
      <c r="L26" s="599">
        <v>115950.58</v>
      </c>
    </row>
    <row r="27" spans="1:18" ht="32.25" customHeight="1">
      <c r="A27" s="599">
        <v>2023</v>
      </c>
      <c r="B27" s="600" t="s">
        <v>592</v>
      </c>
      <c r="C27" s="600" t="s">
        <v>593</v>
      </c>
      <c r="D27" s="600" t="s">
        <v>594</v>
      </c>
      <c r="E27" s="600" t="s">
        <v>276</v>
      </c>
      <c r="F27" s="600" t="s">
        <v>636</v>
      </c>
      <c r="G27" s="600" t="s">
        <v>637</v>
      </c>
      <c r="H27" s="600" t="s">
        <v>638</v>
      </c>
      <c r="I27" s="600" t="s">
        <v>672</v>
      </c>
      <c r="J27" s="600" t="s">
        <v>673</v>
      </c>
      <c r="K27" s="600" t="s">
        <v>674</v>
      </c>
      <c r="L27" s="599">
        <v>97140.98</v>
      </c>
    </row>
    <row r="28" spans="1:18" ht="32.25" customHeight="1">
      <c r="A28" s="599"/>
      <c r="B28" s="600"/>
      <c r="C28" s="600"/>
      <c r="D28" s="600"/>
      <c r="E28" s="600"/>
      <c r="F28" s="600"/>
      <c r="G28" s="600"/>
      <c r="H28" s="600"/>
      <c r="I28" s="600"/>
      <c r="J28" s="600"/>
      <c r="K28" s="600"/>
      <c r="L28" s="599"/>
      <c r="M28" s="603">
        <f>SUM(L16:L27)</f>
        <v>1565046.1600000004</v>
      </c>
      <c r="N28" s="602" t="s">
        <v>675</v>
      </c>
    </row>
    <row r="29" spans="1:18" ht="32.25" customHeight="1">
      <c r="A29" s="599"/>
      <c r="B29" s="600"/>
      <c r="C29" s="600"/>
      <c r="D29" s="600"/>
      <c r="E29" s="600"/>
      <c r="F29" s="600"/>
      <c r="G29" s="600"/>
      <c r="H29" s="600"/>
      <c r="I29" s="600"/>
      <c r="J29" s="600"/>
      <c r="K29" s="600"/>
      <c r="L29" s="599"/>
    </row>
    <row r="30" spans="1:18" ht="32.25" customHeight="1">
      <c r="A30" s="599">
        <v>2023</v>
      </c>
      <c r="B30" s="600" t="s">
        <v>592</v>
      </c>
      <c r="C30" s="600" t="s">
        <v>593</v>
      </c>
      <c r="D30" s="600" t="s">
        <v>594</v>
      </c>
      <c r="E30" s="600" t="s">
        <v>676</v>
      </c>
      <c r="F30" s="600" t="s">
        <v>677</v>
      </c>
      <c r="G30" s="600" t="s">
        <v>678</v>
      </c>
      <c r="H30" s="600" t="s">
        <v>679</v>
      </c>
      <c r="I30" s="600" t="s">
        <v>680</v>
      </c>
      <c r="J30" s="600" t="s">
        <v>681</v>
      </c>
      <c r="K30" s="600" t="s">
        <v>682</v>
      </c>
      <c r="L30" s="599">
        <v>51472.1</v>
      </c>
    </row>
    <row r="31" spans="1:18" ht="32.25" customHeight="1">
      <c r="A31" s="599">
        <v>2023</v>
      </c>
      <c r="B31" s="600" t="s">
        <v>592</v>
      </c>
      <c r="C31" s="600" t="s">
        <v>593</v>
      </c>
      <c r="D31" s="600" t="s">
        <v>594</v>
      </c>
      <c r="E31" s="600" t="s">
        <v>676</v>
      </c>
      <c r="F31" s="600" t="s">
        <v>677</v>
      </c>
      <c r="G31" s="600" t="s">
        <v>678</v>
      </c>
      <c r="H31" s="600" t="s">
        <v>679</v>
      </c>
      <c r="I31" s="600" t="s">
        <v>683</v>
      </c>
      <c r="J31" s="600" t="s">
        <v>684</v>
      </c>
      <c r="K31" s="600" t="s">
        <v>685</v>
      </c>
      <c r="L31" s="599">
        <v>184899.13</v>
      </c>
    </row>
    <row r="32" spans="1:18" ht="32.25" customHeight="1">
      <c r="A32" s="599">
        <v>2023</v>
      </c>
      <c r="B32" s="600" t="s">
        <v>592</v>
      </c>
      <c r="C32" s="600" t="s">
        <v>593</v>
      </c>
      <c r="D32" s="600" t="s">
        <v>594</v>
      </c>
      <c r="E32" s="600" t="s">
        <v>676</v>
      </c>
      <c r="F32" s="600" t="s">
        <v>677</v>
      </c>
      <c r="G32" s="600" t="s">
        <v>678</v>
      </c>
      <c r="H32" s="600" t="s">
        <v>679</v>
      </c>
      <c r="I32" s="600" t="s">
        <v>686</v>
      </c>
      <c r="J32" s="600" t="s">
        <v>687</v>
      </c>
      <c r="K32" s="600" t="s">
        <v>688</v>
      </c>
      <c r="L32" s="599">
        <v>0</v>
      </c>
    </row>
    <row r="33" spans="1:14" ht="32.25" customHeight="1">
      <c r="A33" s="599">
        <v>2023</v>
      </c>
      <c r="B33" s="600" t="s">
        <v>592</v>
      </c>
      <c r="C33" s="600" t="s">
        <v>593</v>
      </c>
      <c r="D33" s="600" t="s">
        <v>594</v>
      </c>
      <c r="E33" s="600" t="s">
        <v>676</v>
      </c>
      <c r="F33" s="600" t="s">
        <v>677</v>
      </c>
      <c r="G33" s="600" t="s">
        <v>678</v>
      </c>
      <c r="H33" s="600" t="s">
        <v>679</v>
      </c>
      <c r="I33" s="600" t="s">
        <v>689</v>
      </c>
      <c r="J33" s="600" t="s">
        <v>690</v>
      </c>
      <c r="K33" s="600" t="s">
        <v>691</v>
      </c>
      <c r="L33" s="599">
        <v>28575.89</v>
      </c>
    </row>
    <row r="34" spans="1:14" ht="32.25" customHeight="1">
      <c r="A34" s="599">
        <v>2023</v>
      </c>
      <c r="B34" s="600" t="s">
        <v>592</v>
      </c>
      <c r="C34" s="600" t="s">
        <v>593</v>
      </c>
      <c r="D34" s="600" t="s">
        <v>594</v>
      </c>
      <c r="E34" s="600" t="s">
        <v>676</v>
      </c>
      <c r="F34" s="600" t="s">
        <v>677</v>
      </c>
      <c r="G34" s="600" t="s">
        <v>678</v>
      </c>
      <c r="H34" s="600" t="s">
        <v>679</v>
      </c>
      <c r="I34" s="600" t="s">
        <v>692</v>
      </c>
      <c r="J34" s="600" t="s">
        <v>693</v>
      </c>
      <c r="K34" s="600" t="s">
        <v>694</v>
      </c>
      <c r="L34" s="599">
        <v>59991.62</v>
      </c>
    </row>
    <row r="35" spans="1:14" ht="32.25" customHeight="1">
      <c r="A35" s="599"/>
      <c r="B35" s="600"/>
      <c r="C35" s="600"/>
      <c r="D35" s="600"/>
      <c r="E35" s="600"/>
      <c r="F35" s="600"/>
      <c r="G35" s="600"/>
      <c r="H35" s="600"/>
      <c r="I35" s="600"/>
      <c r="J35" s="600"/>
      <c r="K35" s="600"/>
      <c r="L35" s="599"/>
      <c r="M35" s="603">
        <f>SUM(L30:L34)</f>
        <v>324938.74</v>
      </c>
      <c r="N35" s="602" t="s">
        <v>695</v>
      </c>
    </row>
    <row r="36" spans="1:14" ht="32.25" customHeight="1">
      <c r="A36" s="599"/>
      <c r="B36" s="600"/>
      <c r="C36" s="600"/>
      <c r="D36" s="600"/>
      <c r="E36" s="600"/>
      <c r="F36" s="600"/>
      <c r="G36" s="600"/>
      <c r="H36" s="600"/>
      <c r="I36" s="600"/>
      <c r="J36" s="600"/>
      <c r="K36" s="600"/>
      <c r="L36" s="599"/>
    </row>
    <row r="37" spans="1:14" ht="32.25" customHeight="1">
      <c r="A37" s="599">
        <v>2023</v>
      </c>
      <c r="B37" s="600" t="s">
        <v>592</v>
      </c>
      <c r="C37" s="600" t="s">
        <v>593</v>
      </c>
      <c r="D37" s="600" t="s">
        <v>594</v>
      </c>
      <c r="E37" s="600" t="s">
        <v>676</v>
      </c>
      <c r="F37" s="600" t="s">
        <v>677</v>
      </c>
      <c r="G37" s="600" t="s">
        <v>696</v>
      </c>
      <c r="H37" s="600" t="s">
        <v>697</v>
      </c>
      <c r="I37" s="600" t="s">
        <v>698</v>
      </c>
      <c r="J37" s="600" t="s">
        <v>699</v>
      </c>
      <c r="K37" s="600" t="s">
        <v>700</v>
      </c>
      <c r="L37" s="599">
        <v>26065.89</v>
      </c>
    </row>
    <row r="38" spans="1:14" ht="32.25" customHeight="1">
      <c r="A38" s="599">
        <v>2023</v>
      </c>
      <c r="B38" s="600" t="s">
        <v>592</v>
      </c>
      <c r="C38" s="600" t="s">
        <v>593</v>
      </c>
      <c r="D38" s="600" t="s">
        <v>594</v>
      </c>
      <c r="E38" s="600" t="s">
        <v>676</v>
      </c>
      <c r="F38" s="600" t="s">
        <v>677</v>
      </c>
      <c r="G38" s="600" t="s">
        <v>696</v>
      </c>
      <c r="H38" s="600" t="s">
        <v>697</v>
      </c>
      <c r="I38" s="600" t="s">
        <v>701</v>
      </c>
      <c r="J38" s="600" t="s">
        <v>702</v>
      </c>
      <c r="K38" s="600" t="s">
        <v>703</v>
      </c>
      <c r="L38" s="599">
        <v>2793.79</v>
      </c>
    </row>
    <row r="39" spans="1:14" ht="32.25" customHeight="1">
      <c r="A39" s="599">
        <v>2023</v>
      </c>
      <c r="B39" s="600" t="s">
        <v>592</v>
      </c>
      <c r="C39" s="600" t="s">
        <v>593</v>
      </c>
      <c r="D39" s="600" t="s">
        <v>704</v>
      </c>
      <c r="E39" s="600" t="s">
        <v>676</v>
      </c>
      <c r="F39" s="600" t="s">
        <v>677</v>
      </c>
      <c r="G39" s="600" t="s">
        <v>696</v>
      </c>
      <c r="H39" s="600" t="s">
        <v>697</v>
      </c>
      <c r="I39" s="600" t="s">
        <v>705</v>
      </c>
      <c r="J39" s="600" t="s">
        <v>706</v>
      </c>
      <c r="K39" s="600" t="s">
        <v>707</v>
      </c>
      <c r="L39" s="599">
        <v>24797.02</v>
      </c>
    </row>
    <row r="40" spans="1:14" ht="32.25" customHeight="1">
      <c r="A40" s="599">
        <v>2023</v>
      </c>
      <c r="B40" s="600" t="s">
        <v>592</v>
      </c>
      <c r="C40" s="600" t="s">
        <v>593</v>
      </c>
      <c r="D40" s="600" t="s">
        <v>594</v>
      </c>
      <c r="E40" s="600" t="s">
        <v>676</v>
      </c>
      <c r="F40" s="600" t="s">
        <v>677</v>
      </c>
      <c r="G40" s="600" t="s">
        <v>696</v>
      </c>
      <c r="H40" s="600" t="s">
        <v>697</v>
      </c>
      <c r="I40" s="600" t="s">
        <v>708</v>
      </c>
      <c r="J40" s="600" t="s">
        <v>709</v>
      </c>
      <c r="K40" s="600" t="s">
        <v>710</v>
      </c>
      <c r="L40" s="599">
        <v>28063.08</v>
      </c>
    </row>
    <row r="41" spans="1:14" ht="32.25" customHeight="1">
      <c r="A41" s="599">
        <v>2023</v>
      </c>
      <c r="B41" s="600" t="s">
        <v>592</v>
      </c>
      <c r="C41" s="600" t="s">
        <v>593</v>
      </c>
      <c r="D41" s="600" t="s">
        <v>594</v>
      </c>
      <c r="E41" s="600" t="s">
        <v>676</v>
      </c>
      <c r="F41" s="600" t="s">
        <v>677</v>
      </c>
      <c r="G41" s="600" t="s">
        <v>696</v>
      </c>
      <c r="H41" s="600" t="s">
        <v>711</v>
      </c>
      <c r="I41" s="600" t="s">
        <v>712</v>
      </c>
      <c r="J41" s="600" t="s">
        <v>713</v>
      </c>
      <c r="K41" s="600" t="s">
        <v>714</v>
      </c>
      <c r="L41" s="599">
        <v>15357.31</v>
      </c>
    </row>
    <row r="42" spans="1:14" ht="32.25" customHeight="1">
      <c r="A42" s="599">
        <v>2023</v>
      </c>
      <c r="B42" s="600" t="s">
        <v>592</v>
      </c>
      <c r="C42" s="600" t="s">
        <v>593</v>
      </c>
      <c r="D42" s="600" t="s">
        <v>594</v>
      </c>
      <c r="E42" s="600" t="s">
        <v>676</v>
      </c>
      <c r="F42" s="600" t="s">
        <v>677</v>
      </c>
      <c r="G42" s="600" t="s">
        <v>696</v>
      </c>
      <c r="H42" s="600" t="s">
        <v>711</v>
      </c>
      <c r="I42" s="600" t="s">
        <v>715</v>
      </c>
      <c r="J42" s="600" t="s">
        <v>716</v>
      </c>
      <c r="K42" s="600" t="s">
        <v>717</v>
      </c>
      <c r="L42" s="599">
        <v>245870.59</v>
      </c>
    </row>
    <row r="43" spans="1:14" ht="32.25" customHeight="1">
      <c r="A43" s="599">
        <v>2023</v>
      </c>
      <c r="B43" s="600" t="s">
        <v>592</v>
      </c>
      <c r="C43" s="600" t="s">
        <v>593</v>
      </c>
      <c r="D43" s="600" t="s">
        <v>704</v>
      </c>
      <c r="E43" s="600" t="s">
        <v>676</v>
      </c>
      <c r="F43" s="600" t="s">
        <v>677</v>
      </c>
      <c r="G43" s="600" t="s">
        <v>696</v>
      </c>
      <c r="H43" s="600" t="s">
        <v>711</v>
      </c>
      <c r="I43" s="600" t="s">
        <v>715</v>
      </c>
      <c r="J43" s="600" t="s">
        <v>716</v>
      </c>
      <c r="K43" s="600" t="s">
        <v>717</v>
      </c>
      <c r="L43" s="599">
        <v>134170.20000000001</v>
      </c>
    </row>
    <row r="44" spans="1:14" ht="32.25" customHeight="1">
      <c r="A44" s="599">
        <v>2023</v>
      </c>
      <c r="B44" s="600" t="s">
        <v>592</v>
      </c>
      <c r="C44" s="600" t="s">
        <v>593</v>
      </c>
      <c r="D44" s="600" t="s">
        <v>704</v>
      </c>
      <c r="E44" s="600" t="s">
        <v>676</v>
      </c>
      <c r="F44" s="600" t="s">
        <v>677</v>
      </c>
      <c r="G44" s="600" t="s">
        <v>696</v>
      </c>
      <c r="H44" s="600" t="s">
        <v>711</v>
      </c>
      <c r="I44" s="600" t="s">
        <v>628</v>
      </c>
      <c r="J44" s="600" t="s">
        <v>629</v>
      </c>
      <c r="K44" s="600" t="s">
        <v>630</v>
      </c>
      <c r="L44" s="599">
        <v>114619.36</v>
      </c>
    </row>
    <row r="45" spans="1:14" ht="32.25" customHeight="1">
      <c r="A45" s="599">
        <v>2023</v>
      </c>
      <c r="B45" s="600" t="s">
        <v>592</v>
      </c>
      <c r="C45" s="600" t="s">
        <v>593</v>
      </c>
      <c r="D45" s="600" t="s">
        <v>594</v>
      </c>
      <c r="E45" s="600" t="s">
        <v>676</v>
      </c>
      <c r="F45" s="600" t="s">
        <v>677</v>
      </c>
      <c r="G45" s="600" t="s">
        <v>696</v>
      </c>
      <c r="H45" s="600" t="s">
        <v>697</v>
      </c>
      <c r="I45" s="600" t="s">
        <v>718</v>
      </c>
      <c r="J45" s="600" t="s">
        <v>719</v>
      </c>
      <c r="K45" s="600" t="s">
        <v>720</v>
      </c>
      <c r="L45" s="599">
        <v>53580.57</v>
      </c>
    </row>
    <row r="46" spans="1:14" ht="32.25" customHeight="1">
      <c r="A46" s="599">
        <v>2023</v>
      </c>
      <c r="B46" s="600" t="s">
        <v>592</v>
      </c>
      <c r="C46" s="600" t="s">
        <v>593</v>
      </c>
      <c r="D46" s="600" t="s">
        <v>704</v>
      </c>
      <c r="E46" s="600" t="s">
        <v>676</v>
      </c>
      <c r="F46" s="600" t="s">
        <v>677</v>
      </c>
      <c r="G46" s="600" t="s">
        <v>696</v>
      </c>
      <c r="H46" s="600" t="s">
        <v>697</v>
      </c>
      <c r="I46" s="600" t="s">
        <v>607</v>
      </c>
      <c r="J46" s="600" t="s">
        <v>608</v>
      </c>
      <c r="K46" s="600" t="s">
        <v>609</v>
      </c>
      <c r="L46" s="599">
        <v>20145.560000000001</v>
      </c>
    </row>
    <row r="47" spans="1:14" ht="32.25" customHeight="1">
      <c r="A47" s="599">
        <v>2023</v>
      </c>
      <c r="B47" s="600" t="s">
        <v>592</v>
      </c>
      <c r="C47" s="600" t="s">
        <v>593</v>
      </c>
      <c r="D47" s="600" t="s">
        <v>594</v>
      </c>
      <c r="E47" s="600" t="s">
        <v>676</v>
      </c>
      <c r="F47" s="600" t="s">
        <v>677</v>
      </c>
      <c r="G47" s="600" t="s">
        <v>696</v>
      </c>
      <c r="H47" s="600" t="s">
        <v>697</v>
      </c>
      <c r="I47" s="600" t="s">
        <v>622</v>
      </c>
      <c r="J47" s="600" t="s">
        <v>623</v>
      </c>
      <c r="K47" s="600" t="s">
        <v>624</v>
      </c>
      <c r="L47" s="599">
        <v>75568.89</v>
      </c>
    </row>
    <row r="48" spans="1:14" ht="32.25" customHeight="1">
      <c r="A48" s="599">
        <v>2023</v>
      </c>
      <c r="B48" s="600" t="s">
        <v>592</v>
      </c>
      <c r="C48" s="600" t="s">
        <v>593</v>
      </c>
      <c r="D48" s="600" t="s">
        <v>704</v>
      </c>
      <c r="E48" s="600" t="s">
        <v>676</v>
      </c>
      <c r="F48" s="600" t="s">
        <v>677</v>
      </c>
      <c r="G48" s="600" t="s">
        <v>696</v>
      </c>
      <c r="H48" s="600" t="s">
        <v>697</v>
      </c>
      <c r="I48" s="600" t="s">
        <v>721</v>
      </c>
      <c r="J48" s="600" t="s">
        <v>722</v>
      </c>
      <c r="K48" s="600" t="s">
        <v>723</v>
      </c>
      <c r="L48" s="599">
        <v>15220.75</v>
      </c>
    </row>
    <row r="49" spans="1:12" ht="32.25" customHeight="1">
      <c r="A49" s="599">
        <v>2023</v>
      </c>
      <c r="B49" s="600" t="s">
        <v>592</v>
      </c>
      <c r="C49" s="600" t="s">
        <v>593</v>
      </c>
      <c r="D49" s="600" t="s">
        <v>594</v>
      </c>
      <c r="E49" s="600" t="s">
        <v>676</v>
      </c>
      <c r="F49" s="600" t="s">
        <v>677</v>
      </c>
      <c r="G49" s="600" t="s">
        <v>696</v>
      </c>
      <c r="H49" s="600" t="s">
        <v>697</v>
      </c>
      <c r="I49" s="600" t="s">
        <v>724</v>
      </c>
      <c r="J49" s="600" t="s">
        <v>725</v>
      </c>
      <c r="K49" s="600" t="s">
        <v>726</v>
      </c>
      <c r="L49" s="599">
        <v>35095.919999999998</v>
      </c>
    </row>
    <row r="50" spans="1:12" ht="32.25" customHeight="1">
      <c r="A50" s="599">
        <v>2023</v>
      </c>
      <c r="B50" s="600" t="s">
        <v>592</v>
      </c>
      <c r="C50" s="600" t="s">
        <v>593</v>
      </c>
      <c r="D50" s="600" t="s">
        <v>594</v>
      </c>
      <c r="E50" s="600" t="s">
        <v>676</v>
      </c>
      <c r="F50" s="600" t="s">
        <v>677</v>
      </c>
      <c r="G50" s="600" t="s">
        <v>696</v>
      </c>
      <c r="H50" s="600" t="s">
        <v>697</v>
      </c>
      <c r="I50" s="600" t="s">
        <v>727</v>
      </c>
      <c r="J50" s="600" t="s">
        <v>728</v>
      </c>
      <c r="K50" s="600" t="s">
        <v>729</v>
      </c>
      <c r="L50" s="599">
        <v>0</v>
      </c>
    </row>
    <row r="51" spans="1:12" ht="32.25" customHeight="1">
      <c r="A51" s="599">
        <v>2023</v>
      </c>
      <c r="B51" s="600" t="s">
        <v>592</v>
      </c>
      <c r="C51" s="600" t="s">
        <v>593</v>
      </c>
      <c r="D51" s="600" t="s">
        <v>704</v>
      </c>
      <c r="E51" s="600" t="s">
        <v>676</v>
      </c>
      <c r="F51" s="600" t="s">
        <v>677</v>
      </c>
      <c r="G51" s="600" t="s">
        <v>696</v>
      </c>
      <c r="H51" s="600" t="s">
        <v>697</v>
      </c>
      <c r="I51" s="600" t="s">
        <v>727</v>
      </c>
      <c r="J51" s="600" t="s">
        <v>728</v>
      </c>
      <c r="K51" s="600" t="s">
        <v>729</v>
      </c>
      <c r="L51" s="599">
        <v>0</v>
      </c>
    </row>
    <row r="52" spans="1:12" ht="32.25" customHeight="1">
      <c r="A52" s="599">
        <v>2023</v>
      </c>
      <c r="B52" s="600" t="s">
        <v>592</v>
      </c>
      <c r="C52" s="600" t="s">
        <v>593</v>
      </c>
      <c r="D52" s="600" t="s">
        <v>594</v>
      </c>
      <c r="E52" s="600" t="s">
        <v>676</v>
      </c>
      <c r="F52" s="600" t="s">
        <v>677</v>
      </c>
      <c r="G52" s="600" t="s">
        <v>696</v>
      </c>
      <c r="H52" s="600" t="s">
        <v>711</v>
      </c>
      <c r="I52" s="600" t="s">
        <v>730</v>
      </c>
      <c r="J52" s="600" t="s">
        <v>731</v>
      </c>
      <c r="K52" s="600" t="s">
        <v>732</v>
      </c>
      <c r="L52" s="599">
        <v>119404.65</v>
      </c>
    </row>
    <row r="53" spans="1:12" ht="32.25" customHeight="1">
      <c r="A53" s="599">
        <v>2023</v>
      </c>
      <c r="B53" s="600" t="s">
        <v>592</v>
      </c>
      <c r="C53" s="600" t="s">
        <v>593</v>
      </c>
      <c r="D53" s="600" t="s">
        <v>704</v>
      </c>
      <c r="E53" s="600" t="s">
        <v>676</v>
      </c>
      <c r="F53" s="600" t="s">
        <v>677</v>
      </c>
      <c r="G53" s="600" t="s">
        <v>696</v>
      </c>
      <c r="H53" s="600" t="s">
        <v>711</v>
      </c>
      <c r="I53" s="600" t="s">
        <v>733</v>
      </c>
      <c r="J53" s="600" t="s">
        <v>734</v>
      </c>
      <c r="K53" s="600" t="s">
        <v>735</v>
      </c>
      <c r="L53" s="599">
        <v>27568.05</v>
      </c>
    </row>
    <row r="54" spans="1:12" ht="32.25" customHeight="1">
      <c r="A54" s="599">
        <v>2023</v>
      </c>
      <c r="B54" s="600" t="s">
        <v>592</v>
      </c>
      <c r="C54" s="600" t="s">
        <v>593</v>
      </c>
      <c r="D54" s="600" t="s">
        <v>594</v>
      </c>
      <c r="E54" s="600" t="s">
        <v>676</v>
      </c>
      <c r="F54" s="600" t="s">
        <v>677</v>
      </c>
      <c r="G54" s="600" t="s">
        <v>696</v>
      </c>
      <c r="H54" s="600" t="s">
        <v>711</v>
      </c>
      <c r="I54" s="600" t="s">
        <v>680</v>
      </c>
      <c r="J54" s="600" t="s">
        <v>681</v>
      </c>
      <c r="K54" s="600" t="s">
        <v>682</v>
      </c>
      <c r="L54" s="599">
        <v>5553.44</v>
      </c>
    </row>
    <row r="55" spans="1:12" ht="32.25" customHeight="1">
      <c r="A55" s="599">
        <v>2023</v>
      </c>
      <c r="B55" s="600" t="s">
        <v>592</v>
      </c>
      <c r="C55" s="600" t="s">
        <v>593</v>
      </c>
      <c r="D55" s="600" t="s">
        <v>704</v>
      </c>
      <c r="E55" s="600" t="s">
        <v>676</v>
      </c>
      <c r="F55" s="600" t="s">
        <v>677</v>
      </c>
      <c r="G55" s="600" t="s">
        <v>696</v>
      </c>
      <c r="H55" s="600" t="s">
        <v>711</v>
      </c>
      <c r="I55" s="600" t="s">
        <v>613</v>
      </c>
      <c r="J55" s="600" t="s">
        <v>614</v>
      </c>
      <c r="K55" s="600" t="s">
        <v>615</v>
      </c>
      <c r="L55" s="599">
        <v>102158.26</v>
      </c>
    </row>
    <row r="56" spans="1:12" ht="32.25" customHeight="1">
      <c r="A56" s="599">
        <v>2023</v>
      </c>
      <c r="B56" s="600" t="s">
        <v>592</v>
      </c>
      <c r="C56" s="600" t="s">
        <v>593</v>
      </c>
      <c r="D56" s="600" t="s">
        <v>704</v>
      </c>
      <c r="E56" s="600" t="s">
        <v>676</v>
      </c>
      <c r="F56" s="600" t="s">
        <v>677</v>
      </c>
      <c r="G56" s="600" t="s">
        <v>696</v>
      </c>
      <c r="H56" s="600" t="s">
        <v>711</v>
      </c>
      <c r="I56" s="600" t="s">
        <v>631</v>
      </c>
      <c r="J56" s="600" t="s">
        <v>632</v>
      </c>
      <c r="K56" s="600" t="s">
        <v>633</v>
      </c>
      <c r="L56" s="599">
        <v>136408.29</v>
      </c>
    </row>
    <row r="57" spans="1:12" ht="32.25" customHeight="1">
      <c r="A57" s="599">
        <v>2023</v>
      </c>
      <c r="B57" s="600" t="s">
        <v>592</v>
      </c>
      <c r="C57" s="600" t="s">
        <v>593</v>
      </c>
      <c r="D57" s="600" t="s">
        <v>704</v>
      </c>
      <c r="E57" s="600" t="s">
        <v>676</v>
      </c>
      <c r="F57" s="600" t="s">
        <v>677</v>
      </c>
      <c r="G57" s="600" t="s">
        <v>696</v>
      </c>
      <c r="H57" s="600" t="s">
        <v>697</v>
      </c>
      <c r="I57" s="600" t="s">
        <v>736</v>
      </c>
      <c r="J57" s="600" t="s">
        <v>737</v>
      </c>
      <c r="K57" s="600" t="s">
        <v>738</v>
      </c>
      <c r="L57" s="599">
        <v>26361.77</v>
      </c>
    </row>
    <row r="58" spans="1:12" ht="32.25" customHeight="1">
      <c r="A58" s="599">
        <v>2023</v>
      </c>
      <c r="B58" s="600" t="s">
        <v>592</v>
      </c>
      <c r="C58" s="600" t="s">
        <v>593</v>
      </c>
      <c r="D58" s="600" t="s">
        <v>594</v>
      </c>
      <c r="E58" s="600" t="s">
        <v>676</v>
      </c>
      <c r="F58" s="600" t="s">
        <v>677</v>
      </c>
      <c r="G58" s="600" t="s">
        <v>696</v>
      </c>
      <c r="H58" s="600" t="s">
        <v>697</v>
      </c>
      <c r="I58" s="600" t="s">
        <v>739</v>
      </c>
      <c r="J58" s="600" t="s">
        <v>740</v>
      </c>
      <c r="K58" s="600" t="s">
        <v>741</v>
      </c>
      <c r="L58" s="599">
        <v>18912.939999999999</v>
      </c>
    </row>
    <row r="59" spans="1:12" ht="32.25" customHeight="1">
      <c r="A59" s="599">
        <v>2023</v>
      </c>
      <c r="B59" s="600" t="s">
        <v>592</v>
      </c>
      <c r="C59" s="600" t="s">
        <v>593</v>
      </c>
      <c r="D59" s="600" t="s">
        <v>594</v>
      </c>
      <c r="E59" s="600" t="s">
        <v>676</v>
      </c>
      <c r="F59" s="600" t="s">
        <v>677</v>
      </c>
      <c r="G59" s="600" t="s">
        <v>696</v>
      </c>
      <c r="H59" s="600" t="s">
        <v>697</v>
      </c>
      <c r="I59" s="600" t="s">
        <v>742</v>
      </c>
      <c r="J59" s="600" t="s">
        <v>743</v>
      </c>
      <c r="K59" s="600" t="s">
        <v>744</v>
      </c>
      <c r="L59" s="599">
        <v>12426.96</v>
      </c>
    </row>
    <row r="60" spans="1:12" ht="32.25" customHeight="1">
      <c r="A60" s="599">
        <v>2023</v>
      </c>
      <c r="B60" s="600" t="s">
        <v>592</v>
      </c>
      <c r="C60" s="600" t="s">
        <v>593</v>
      </c>
      <c r="D60" s="600" t="s">
        <v>594</v>
      </c>
      <c r="E60" s="600" t="s">
        <v>676</v>
      </c>
      <c r="F60" s="600" t="s">
        <v>677</v>
      </c>
      <c r="G60" s="600" t="s">
        <v>696</v>
      </c>
      <c r="H60" s="600" t="s">
        <v>697</v>
      </c>
      <c r="I60" s="600" t="s">
        <v>745</v>
      </c>
      <c r="J60" s="600" t="s">
        <v>746</v>
      </c>
      <c r="K60" s="600" t="s">
        <v>747</v>
      </c>
      <c r="L60" s="599">
        <v>41684.94</v>
      </c>
    </row>
    <row r="61" spans="1:12" ht="32.25" customHeight="1">
      <c r="A61" s="599">
        <v>2023</v>
      </c>
      <c r="B61" s="600" t="s">
        <v>592</v>
      </c>
      <c r="C61" s="600" t="s">
        <v>593</v>
      </c>
      <c r="D61" s="600" t="s">
        <v>594</v>
      </c>
      <c r="E61" s="600" t="s">
        <v>676</v>
      </c>
      <c r="F61" s="600" t="s">
        <v>677</v>
      </c>
      <c r="G61" s="600" t="s">
        <v>696</v>
      </c>
      <c r="H61" s="600" t="s">
        <v>697</v>
      </c>
      <c r="I61" s="600" t="s">
        <v>619</v>
      </c>
      <c r="J61" s="600" t="s">
        <v>620</v>
      </c>
      <c r="K61" s="600" t="s">
        <v>621</v>
      </c>
      <c r="L61" s="599">
        <v>55775.18</v>
      </c>
    </row>
    <row r="62" spans="1:12" ht="32.25" customHeight="1">
      <c r="A62" s="599">
        <v>2023</v>
      </c>
      <c r="B62" s="600" t="s">
        <v>592</v>
      </c>
      <c r="C62" s="600" t="s">
        <v>593</v>
      </c>
      <c r="D62" s="600" t="s">
        <v>704</v>
      </c>
      <c r="E62" s="600" t="s">
        <v>676</v>
      </c>
      <c r="F62" s="600" t="s">
        <v>677</v>
      </c>
      <c r="G62" s="600" t="s">
        <v>696</v>
      </c>
      <c r="H62" s="600" t="s">
        <v>711</v>
      </c>
      <c r="I62" s="600" t="s">
        <v>748</v>
      </c>
      <c r="J62" s="600" t="s">
        <v>749</v>
      </c>
      <c r="K62" s="600" t="s">
        <v>750</v>
      </c>
      <c r="L62" s="599">
        <v>125578.3</v>
      </c>
    </row>
    <row r="63" spans="1:12" ht="32.25" customHeight="1">
      <c r="A63" s="599">
        <v>2023</v>
      </c>
      <c r="B63" s="600" t="s">
        <v>592</v>
      </c>
      <c r="C63" s="600" t="s">
        <v>593</v>
      </c>
      <c r="D63" s="600" t="s">
        <v>704</v>
      </c>
      <c r="E63" s="600" t="s">
        <v>676</v>
      </c>
      <c r="F63" s="600" t="s">
        <v>677</v>
      </c>
      <c r="G63" s="600" t="s">
        <v>696</v>
      </c>
      <c r="H63" s="600" t="s">
        <v>711</v>
      </c>
      <c r="I63" s="600" t="s">
        <v>598</v>
      </c>
      <c r="J63" s="600" t="s">
        <v>599</v>
      </c>
      <c r="K63" s="600" t="s">
        <v>600</v>
      </c>
      <c r="L63" s="599">
        <v>31812.79</v>
      </c>
    </row>
    <row r="64" spans="1:12" ht="32.25" customHeight="1">
      <c r="A64" s="599">
        <v>2023</v>
      </c>
      <c r="B64" s="600" t="s">
        <v>592</v>
      </c>
      <c r="C64" s="600" t="s">
        <v>593</v>
      </c>
      <c r="D64" s="600" t="s">
        <v>594</v>
      </c>
      <c r="E64" s="600" t="s">
        <v>676</v>
      </c>
      <c r="F64" s="600" t="s">
        <v>677</v>
      </c>
      <c r="G64" s="600" t="s">
        <v>696</v>
      </c>
      <c r="H64" s="600" t="s">
        <v>711</v>
      </c>
      <c r="I64" s="600" t="s">
        <v>751</v>
      </c>
      <c r="J64" s="600" t="s">
        <v>752</v>
      </c>
      <c r="K64" s="600" t="s">
        <v>753</v>
      </c>
      <c r="L64" s="599">
        <v>10270.450000000001</v>
      </c>
    </row>
    <row r="65" spans="1:12" ht="32.25" customHeight="1">
      <c r="A65" s="599">
        <v>2023</v>
      </c>
      <c r="B65" s="600" t="s">
        <v>592</v>
      </c>
      <c r="C65" s="600" t="s">
        <v>593</v>
      </c>
      <c r="D65" s="600" t="s">
        <v>704</v>
      </c>
      <c r="E65" s="600" t="s">
        <v>676</v>
      </c>
      <c r="F65" s="600" t="s">
        <v>677</v>
      </c>
      <c r="G65" s="600" t="s">
        <v>696</v>
      </c>
      <c r="H65" s="600" t="s">
        <v>711</v>
      </c>
      <c r="I65" s="600" t="s">
        <v>754</v>
      </c>
      <c r="J65" s="600" t="s">
        <v>755</v>
      </c>
      <c r="K65" s="600" t="s">
        <v>756</v>
      </c>
      <c r="L65" s="599">
        <v>119951.55</v>
      </c>
    </row>
    <row r="66" spans="1:12" ht="32.25" customHeight="1">
      <c r="A66" s="599">
        <v>2023</v>
      </c>
      <c r="B66" s="600" t="s">
        <v>592</v>
      </c>
      <c r="C66" s="600" t="s">
        <v>593</v>
      </c>
      <c r="D66" s="600" t="s">
        <v>594</v>
      </c>
      <c r="E66" s="600" t="s">
        <v>676</v>
      </c>
      <c r="F66" s="600" t="s">
        <v>677</v>
      </c>
      <c r="G66" s="600" t="s">
        <v>696</v>
      </c>
      <c r="H66" s="600" t="s">
        <v>711</v>
      </c>
      <c r="I66" s="600" t="s">
        <v>757</v>
      </c>
      <c r="J66" s="600" t="s">
        <v>758</v>
      </c>
      <c r="K66" s="600" t="s">
        <v>759</v>
      </c>
      <c r="L66" s="599">
        <v>16324.61</v>
      </c>
    </row>
    <row r="67" spans="1:12" ht="32.25" customHeight="1">
      <c r="A67" s="599">
        <v>2023</v>
      </c>
      <c r="B67" s="600" t="s">
        <v>592</v>
      </c>
      <c r="C67" s="600" t="s">
        <v>593</v>
      </c>
      <c r="D67" s="600" t="s">
        <v>594</v>
      </c>
      <c r="E67" s="600" t="s">
        <v>676</v>
      </c>
      <c r="F67" s="600" t="s">
        <v>677</v>
      </c>
      <c r="G67" s="600" t="s">
        <v>696</v>
      </c>
      <c r="H67" s="600" t="s">
        <v>711</v>
      </c>
      <c r="I67" s="600" t="s">
        <v>613</v>
      </c>
      <c r="J67" s="600" t="s">
        <v>614</v>
      </c>
      <c r="K67" s="600" t="s">
        <v>615</v>
      </c>
      <c r="L67" s="599">
        <v>26071.58</v>
      </c>
    </row>
    <row r="68" spans="1:12" ht="32.25" customHeight="1">
      <c r="A68" s="599">
        <v>2023</v>
      </c>
      <c r="B68" s="600" t="s">
        <v>592</v>
      </c>
      <c r="C68" s="600" t="s">
        <v>593</v>
      </c>
      <c r="D68" s="600" t="s">
        <v>594</v>
      </c>
      <c r="E68" s="600" t="s">
        <v>676</v>
      </c>
      <c r="F68" s="600" t="s">
        <v>677</v>
      </c>
      <c r="G68" s="600" t="s">
        <v>696</v>
      </c>
      <c r="H68" s="600" t="s">
        <v>711</v>
      </c>
      <c r="I68" s="600" t="s">
        <v>760</v>
      </c>
      <c r="J68" s="600" t="s">
        <v>761</v>
      </c>
      <c r="K68" s="600" t="s">
        <v>762</v>
      </c>
      <c r="L68" s="599">
        <v>151501.68</v>
      </c>
    </row>
    <row r="69" spans="1:12" ht="32.25" customHeight="1">
      <c r="A69" s="599">
        <v>2023</v>
      </c>
      <c r="B69" s="600" t="s">
        <v>592</v>
      </c>
      <c r="C69" s="600" t="s">
        <v>593</v>
      </c>
      <c r="D69" s="600" t="s">
        <v>594</v>
      </c>
      <c r="E69" s="600" t="s">
        <v>676</v>
      </c>
      <c r="F69" s="600" t="s">
        <v>677</v>
      </c>
      <c r="G69" s="600" t="s">
        <v>696</v>
      </c>
      <c r="H69" s="600" t="s">
        <v>711</v>
      </c>
      <c r="I69" s="600" t="s">
        <v>763</v>
      </c>
      <c r="J69" s="600" t="s">
        <v>764</v>
      </c>
      <c r="K69" s="600" t="s">
        <v>765</v>
      </c>
      <c r="L69" s="599">
        <v>202094.79</v>
      </c>
    </row>
    <row r="70" spans="1:12" ht="32.25" customHeight="1">
      <c r="A70" s="599">
        <v>2023</v>
      </c>
      <c r="B70" s="600" t="s">
        <v>592</v>
      </c>
      <c r="C70" s="600" t="s">
        <v>593</v>
      </c>
      <c r="D70" s="600" t="s">
        <v>704</v>
      </c>
      <c r="E70" s="600" t="s">
        <v>676</v>
      </c>
      <c r="F70" s="600" t="s">
        <v>677</v>
      </c>
      <c r="G70" s="600" t="s">
        <v>696</v>
      </c>
      <c r="H70" s="600" t="s">
        <v>711</v>
      </c>
      <c r="I70" s="600" t="s">
        <v>766</v>
      </c>
      <c r="J70" s="600" t="s">
        <v>767</v>
      </c>
      <c r="K70" s="600" t="s">
        <v>768</v>
      </c>
      <c r="L70" s="599">
        <v>13559.27</v>
      </c>
    </row>
    <row r="71" spans="1:12" ht="32.25" customHeight="1">
      <c r="A71" s="599">
        <v>2023</v>
      </c>
      <c r="B71" s="600" t="s">
        <v>592</v>
      </c>
      <c r="C71" s="600" t="s">
        <v>593</v>
      </c>
      <c r="D71" s="600" t="s">
        <v>594</v>
      </c>
      <c r="E71" s="600" t="s">
        <v>676</v>
      </c>
      <c r="F71" s="600" t="s">
        <v>677</v>
      </c>
      <c r="G71" s="600" t="s">
        <v>696</v>
      </c>
      <c r="H71" s="600" t="s">
        <v>697</v>
      </c>
      <c r="I71" s="600" t="s">
        <v>769</v>
      </c>
      <c r="J71" s="600" t="s">
        <v>770</v>
      </c>
      <c r="K71" s="600" t="s">
        <v>771</v>
      </c>
      <c r="L71" s="599">
        <v>77065.36</v>
      </c>
    </row>
    <row r="72" spans="1:12" ht="32.25" customHeight="1">
      <c r="A72" s="599">
        <v>2023</v>
      </c>
      <c r="B72" s="600" t="s">
        <v>592</v>
      </c>
      <c r="C72" s="600" t="s">
        <v>593</v>
      </c>
      <c r="D72" s="600" t="s">
        <v>594</v>
      </c>
      <c r="E72" s="600" t="s">
        <v>676</v>
      </c>
      <c r="F72" s="600" t="s">
        <v>677</v>
      </c>
      <c r="G72" s="600" t="s">
        <v>696</v>
      </c>
      <c r="H72" s="600" t="s">
        <v>697</v>
      </c>
      <c r="I72" s="600" t="s">
        <v>772</v>
      </c>
      <c r="J72" s="600" t="s">
        <v>773</v>
      </c>
      <c r="K72" s="600" t="s">
        <v>774</v>
      </c>
      <c r="L72" s="599">
        <v>43289.52</v>
      </c>
    </row>
    <row r="73" spans="1:12" ht="32.25" customHeight="1">
      <c r="A73" s="599">
        <v>2023</v>
      </c>
      <c r="B73" s="600" t="s">
        <v>592</v>
      </c>
      <c r="C73" s="600" t="s">
        <v>593</v>
      </c>
      <c r="D73" s="600" t="s">
        <v>704</v>
      </c>
      <c r="E73" s="600" t="s">
        <v>676</v>
      </c>
      <c r="F73" s="600" t="s">
        <v>677</v>
      </c>
      <c r="G73" s="600" t="s">
        <v>696</v>
      </c>
      <c r="H73" s="600" t="s">
        <v>697</v>
      </c>
      <c r="I73" s="600" t="s">
        <v>775</v>
      </c>
      <c r="J73" s="600" t="s">
        <v>396</v>
      </c>
      <c r="K73" s="600" t="s">
        <v>776</v>
      </c>
      <c r="L73" s="599">
        <v>17274.68</v>
      </c>
    </row>
    <row r="74" spans="1:12" ht="32.25" customHeight="1">
      <c r="A74" s="599">
        <v>2023</v>
      </c>
      <c r="B74" s="600" t="s">
        <v>592</v>
      </c>
      <c r="C74" s="600" t="s">
        <v>593</v>
      </c>
      <c r="D74" s="600" t="s">
        <v>594</v>
      </c>
      <c r="E74" s="600" t="s">
        <v>676</v>
      </c>
      <c r="F74" s="600" t="s">
        <v>677</v>
      </c>
      <c r="G74" s="600" t="s">
        <v>696</v>
      </c>
      <c r="H74" s="600" t="s">
        <v>711</v>
      </c>
      <c r="I74" s="600" t="s">
        <v>777</v>
      </c>
      <c r="J74" s="600" t="s">
        <v>778</v>
      </c>
      <c r="K74" s="600" t="s">
        <v>779</v>
      </c>
      <c r="L74" s="599">
        <v>38734.050000000003</v>
      </c>
    </row>
    <row r="75" spans="1:12" ht="32.25" customHeight="1">
      <c r="A75" s="599">
        <v>2023</v>
      </c>
      <c r="B75" s="600" t="s">
        <v>592</v>
      </c>
      <c r="C75" s="600" t="s">
        <v>593</v>
      </c>
      <c r="D75" s="600" t="s">
        <v>594</v>
      </c>
      <c r="E75" s="600" t="s">
        <v>676</v>
      </c>
      <c r="F75" s="600" t="s">
        <v>677</v>
      </c>
      <c r="G75" s="600" t="s">
        <v>696</v>
      </c>
      <c r="H75" s="600" t="s">
        <v>711</v>
      </c>
      <c r="I75" s="600" t="s">
        <v>780</v>
      </c>
      <c r="J75" s="600" t="s">
        <v>781</v>
      </c>
      <c r="K75" s="600" t="s">
        <v>782</v>
      </c>
      <c r="L75" s="599">
        <v>49895.61</v>
      </c>
    </row>
    <row r="76" spans="1:12" ht="32.25" customHeight="1">
      <c r="A76" s="599">
        <v>2023</v>
      </c>
      <c r="B76" s="600" t="s">
        <v>592</v>
      </c>
      <c r="C76" s="600" t="s">
        <v>593</v>
      </c>
      <c r="D76" s="600" t="s">
        <v>594</v>
      </c>
      <c r="E76" s="600" t="s">
        <v>676</v>
      </c>
      <c r="F76" s="600" t="s">
        <v>677</v>
      </c>
      <c r="G76" s="600" t="s">
        <v>696</v>
      </c>
      <c r="H76" s="600" t="s">
        <v>711</v>
      </c>
      <c r="I76" s="600" t="s">
        <v>601</v>
      </c>
      <c r="J76" s="600" t="s">
        <v>602</v>
      </c>
      <c r="K76" s="600" t="s">
        <v>603</v>
      </c>
      <c r="L76" s="599">
        <v>63696.34</v>
      </c>
    </row>
    <row r="77" spans="1:12" ht="32.25" customHeight="1">
      <c r="A77" s="599">
        <v>2023</v>
      </c>
      <c r="B77" s="600" t="s">
        <v>592</v>
      </c>
      <c r="C77" s="600" t="s">
        <v>593</v>
      </c>
      <c r="D77" s="600" t="s">
        <v>594</v>
      </c>
      <c r="E77" s="600" t="s">
        <v>676</v>
      </c>
      <c r="F77" s="600" t="s">
        <v>677</v>
      </c>
      <c r="G77" s="600" t="s">
        <v>696</v>
      </c>
      <c r="H77" s="600" t="s">
        <v>711</v>
      </c>
      <c r="I77" s="600" t="s">
        <v>783</v>
      </c>
      <c r="J77" s="600" t="s">
        <v>397</v>
      </c>
      <c r="K77" s="600" t="s">
        <v>784</v>
      </c>
      <c r="L77" s="599">
        <v>13525.13</v>
      </c>
    </row>
    <row r="78" spans="1:12" ht="32.25" customHeight="1">
      <c r="A78" s="599">
        <v>2023</v>
      </c>
      <c r="B78" s="600" t="s">
        <v>592</v>
      </c>
      <c r="C78" s="600" t="s">
        <v>593</v>
      </c>
      <c r="D78" s="600" t="s">
        <v>704</v>
      </c>
      <c r="E78" s="600" t="s">
        <v>676</v>
      </c>
      <c r="F78" s="600" t="s">
        <v>677</v>
      </c>
      <c r="G78" s="600" t="s">
        <v>696</v>
      </c>
      <c r="H78" s="600" t="s">
        <v>711</v>
      </c>
      <c r="I78" s="600" t="s">
        <v>785</v>
      </c>
      <c r="J78" s="600" t="s">
        <v>786</v>
      </c>
      <c r="K78" s="600" t="s">
        <v>787</v>
      </c>
      <c r="L78" s="599">
        <v>49125.38</v>
      </c>
    </row>
    <row r="79" spans="1:12" ht="32.25" customHeight="1">
      <c r="A79" s="599">
        <v>2023</v>
      </c>
      <c r="B79" s="600" t="s">
        <v>592</v>
      </c>
      <c r="C79" s="600" t="s">
        <v>593</v>
      </c>
      <c r="D79" s="600" t="s">
        <v>704</v>
      </c>
      <c r="E79" s="600" t="s">
        <v>676</v>
      </c>
      <c r="F79" s="600" t="s">
        <v>677</v>
      </c>
      <c r="G79" s="600" t="s">
        <v>696</v>
      </c>
      <c r="H79" s="600" t="s">
        <v>711</v>
      </c>
      <c r="I79" s="600" t="s">
        <v>619</v>
      </c>
      <c r="J79" s="600" t="s">
        <v>620</v>
      </c>
      <c r="K79" s="600" t="s">
        <v>621</v>
      </c>
      <c r="L79" s="599">
        <v>8216.36</v>
      </c>
    </row>
    <row r="80" spans="1:12" ht="32.25" customHeight="1">
      <c r="A80" s="599">
        <v>2023</v>
      </c>
      <c r="B80" s="600" t="s">
        <v>592</v>
      </c>
      <c r="C80" s="600" t="s">
        <v>593</v>
      </c>
      <c r="D80" s="600" t="s">
        <v>594</v>
      </c>
      <c r="E80" s="600" t="s">
        <v>676</v>
      </c>
      <c r="F80" s="600" t="s">
        <v>677</v>
      </c>
      <c r="G80" s="600" t="s">
        <v>696</v>
      </c>
      <c r="H80" s="600" t="s">
        <v>711</v>
      </c>
      <c r="I80" s="600" t="s">
        <v>721</v>
      </c>
      <c r="J80" s="600" t="s">
        <v>722</v>
      </c>
      <c r="K80" s="600" t="s">
        <v>723</v>
      </c>
      <c r="L80" s="599">
        <v>32950.79</v>
      </c>
    </row>
    <row r="81" spans="1:12" ht="32.25" customHeight="1">
      <c r="A81" s="599">
        <v>2023</v>
      </c>
      <c r="B81" s="600" t="s">
        <v>592</v>
      </c>
      <c r="C81" s="600" t="s">
        <v>593</v>
      </c>
      <c r="D81" s="600" t="s">
        <v>594</v>
      </c>
      <c r="E81" s="600" t="s">
        <v>676</v>
      </c>
      <c r="F81" s="600" t="s">
        <v>677</v>
      </c>
      <c r="G81" s="600" t="s">
        <v>696</v>
      </c>
      <c r="H81" s="600" t="s">
        <v>711</v>
      </c>
      <c r="I81" s="600" t="s">
        <v>788</v>
      </c>
      <c r="J81" s="600" t="s">
        <v>789</v>
      </c>
      <c r="K81" s="600" t="s">
        <v>790</v>
      </c>
      <c r="L81" s="599">
        <v>65833.3</v>
      </c>
    </row>
    <row r="82" spans="1:12" ht="32.25" customHeight="1">
      <c r="A82" s="599">
        <v>2023</v>
      </c>
      <c r="B82" s="600" t="s">
        <v>592</v>
      </c>
      <c r="C82" s="600" t="s">
        <v>593</v>
      </c>
      <c r="D82" s="600" t="s">
        <v>594</v>
      </c>
      <c r="E82" s="600" t="s">
        <v>676</v>
      </c>
      <c r="F82" s="600" t="s">
        <v>677</v>
      </c>
      <c r="G82" s="600" t="s">
        <v>696</v>
      </c>
      <c r="H82" s="600" t="s">
        <v>697</v>
      </c>
      <c r="I82" s="600" t="s">
        <v>601</v>
      </c>
      <c r="J82" s="600" t="s">
        <v>602</v>
      </c>
      <c r="K82" s="600" t="s">
        <v>603</v>
      </c>
      <c r="L82" s="599">
        <v>32482.560000000001</v>
      </c>
    </row>
    <row r="83" spans="1:12" ht="32.25" customHeight="1">
      <c r="A83" s="599">
        <v>2023</v>
      </c>
      <c r="B83" s="600" t="s">
        <v>592</v>
      </c>
      <c r="C83" s="600" t="s">
        <v>593</v>
      </c>
      <c r="D83" s="600" t="s">
        <v>594</v>
      </c>
      <c r="E83" s="600" t="s">
        <v>676</v>
      </c>
      <c r="F83" s="600" t="s">
        <v>677</v>
      </c>
      <c r="G83" s="600" t="s">
        <v>696</v>
      </c>
      <c r="H83" s="600" t="s">
        <v>697</v>
      </c>
      <c r="I83" s="600" t="s">
        <v>777</v>
      </c>
      <c r="J83" s="600" t="s">
        <v>778</v>
      </c>
      <c r="K83" s="600" t="s">
        <v>779</v>
      </c>
      <c r="L83" s="599">
        <v>20018.240000000002</v>
      </c>
    </row>
    <row r="84" spans="1:12" ht="32.25" customHeight="1">
      <c r="A84" s="599">
        <v>2023</v>
      </c>
      <c r="B84" s="600" t="s">
        <v>592</v>
      </c>
      <c r="C84" s="600" t="s">
        <v>593</v>
      </c>
      <c r="D84" s="600" t="s">
        <v>594</v>
      </c>
      <c r="E84" s="600" t="s">
        <v>676</v>
      </c>
      <c r="F84" s="600" t="s">
        <v>677</v>
      </c>
      <c r="G84" s="600" t="s">
        <v>696</v>
      </c>
      <c r="H84" s="600" t="s">
        <v>697</v>
      </c>
      <c r="I84" s="600" t="s">
        <v>791</v>
      </c>
      <c r="J84" s="600" t="s">
        <v>792</v>
      </c>
      <c r="K84" s="600" t="s">
        <v>793</v>
      </c>
      <c r="L84" s="599">
        <v>8671.56</v>
      </c>
    </row>
    <row r="85" spans="1:12" ht="32.25" customHeight="1">
      <c r="A85" s="599">
        <v>2023</v>
      </c>
      <c r="B85" s="600" t="s">
        <v>592</v>
      </c>
      <c r="C85" s="600" t="s">
        <v>593</v>
      </c>
      <c r="D85" s="600" t="s">
        <v>594</v>
      </c>
      <c r="E85" s="600" t="s">
        <v>676</v>
      </c>
      <c r="F85" s="600" t="s">
        <v>677</v>
      </c>
      <c r="G85" s="600" t="s">
        <v>696</v>
      </c>
      <c r="H85" s="600" t="s">
        <v>697</v>
      </c>
      <c r="I85" s="600" t="s">
        <v>754</v>
      </c>
      <c r="J85" s="600" t="s">
        <v>755</v>
      </c>
      <c r="K85" s="600" t="s">
        <v>756</v>
      </c>
      <c r="L85" s="599">
        <v>25948.38</v>
      </c>
    </row>
    <row r="86" spans="1:12" ht="32.25" customHeight="1">
      <c r="A86" s="599">
        <v>2023</v>
      </c>
      <c r="B86" s="600" t="s">
        <v>592</v>
      </c>
      <c r="C86" s="600" t="s">
        <v>593</v>
      </c>
      <c r="D86" s="600" t="s">
        <v>704</v>
      </c>
      <c r="E86" s="600" t="s">
        <v>676</v>
      </c>
      <c r="F86" s="600" t="s">
        <v>677</v>
      </c>
      <c r="G86" s="600" t="s">
        <v>696</v>
      </c>
      <c r="H86" s="600" t="s">
        <v>697</v>
      </c>
      <c r="I86" s="600" t="s">
        <v>785</v>
      </c>
      <c r="J86" s="600" t="s">
        <v>786</v>
      </c>
      <c r="K86" s="600" t="s">
        <v>787</v>
      </c>
      <c r="L86" s="599">
        <v>28864.95</v>
      </c>
    </row>
    <row r="87" spans="1:12" ht="32.25" customHeight="1">
      <c r="A87" s="599">
        <v>2023</v>
      </c>
      <c r="B87" s="600" t="s">
        <v>592</v>
      </c>
      <c r="C87" s="600" t="s">
        <v>593</v>
      </c>
      <c r="D87" s="600" t="s">
        <v>704</v>
      </c>
      <c r="E87" s="600" t="s">
        <v>676</v>
      </c>
      <c r="F87" s="600" t="s">
        <v>677</v>
      </c>
      <c r="G87" s="600" t="s">
        <v>696</v>
      </c>
      <c r="H87" s="600" t="s">
        <v>697</v>
      </c>
      <c r="I87" s="600" t="s">
        <v>619</v>
      </c>
      <c r="J87" s="600" t="s">
        <v>620</v>
      </c>
      <c r="K87" s="600" t="s">
        <v>621</v>
      </c>
      <c r="L87" s="599">
        <v>2981.56</v>
      </c>
    </row>
    <row r="88" spans="1:12" ht="32.25" customHeight="1">
      <c r="A88" s="599">
        <v>2023</v>
      </c>
      <c r="B88" s="600" t="s">
        <v>592</v>
      </c>
      <c r="C88" s="600" t="s">
        <v>593</v>
      </c>
      <c r="D88" s="600" t="s">
        <v>704</v>
      </c>
      <c r="E88" s="600" t="s">
        <v>676</v>
      </c>
      <c r="F88" s="600" t="s">
        <v>677</v>
      </c>
      <c r="G88" s="600" t="s">
        <v>696</v>
      </c>
      <c r="H88" s="600" t="s">
        <v>697</v>
      </c>
      <c r="I88" s="600" t="s">
        <v>794</v>
      </c>
      <c r="J88" s="600" t="s">
        <v>795</v>
      </c>
      <c r="K88" s="600" t="s">
        <v>796</v>
      </c>
      <c r="L88" s="599">
        <v>17354.5</v>
      </c>
    </row>
    <row r="89" spans="1:12" ht="32.25" customHeight="1">
      <c r="A89" s="599">
        <v>2023</v>
      </c>
      <c r="B89" s="600" t="s">
        <v>592</v>
      </c>
      <c r="C89" s="600" t="s">
        <v>593</v>
      </c>
      <c r="D89" s="600" t="s">
        <v>704</v>
      </c>
      <c r="E89" s="600" t="s">
        <v>676</v>
      </c>
      <c r="F89" s="600" t="s">
        <v>677</v>
      </c>
      <c r="G89" s="600" t="s">
        <v>696</v>
      </c>
      <c r="H89" s="600" t="s">
        <v>711</v>
      </c>
      <c r="I89" s="600" t="s">
        <v>683</v>
      </c>
      <c r="J89" s="600" t="s">
        <v>684</v>
      </c>
      <c r="K89" s="600" t="s">
        <v>685</v>
      </c>
      <c r="L89" s="599">
        <v>47087.72</v>
      </c>
    </row>
    <row r="90" spans="1:12" ht="32.25" customHeight="1">
      <c r="A90" s="599">
        <v>2023</v>
      </c>
      <c r="B90" s="600" t="s">
        <v>592</v>
      </c>
      <c r="C90" s="600" t="s">
        <v>593</v>
      </c>
      <c r="D90" s="600" t="s">
        <v>594</v>
      </c>
      <c r="E90" s="600" t="s">
        <v>676</v>
      </c>
      <c r="F90" s="600" t="s">
        <v>677</v>
      </c>
      <c r="G90" s="600" t="s">
        <v>696</v>
      </c>
      <c r="H90" s="600" t="s">
        <v>711</v>
      </c>
      <c r="I90" s="600" t="s">
        <v>739</v>
      </c>
      <c r="J90" s="600" t="s">
        <v>740</v>
      </c>
      <c r="K90" s="600" t="s">
        <v>741</v>
      </c>
      <c r="L90" s="599">
        <v>46379.5</v>
      </c>
    </row>
    <row r="91" spans="1:12" ht="32.25" customHeight="1">
      <c r="A91" s="599">
        <v>2023</v>
      </c>
      <c r="B91" s="600" t="s">
        <v>592</v>
      </c>
      <c r="C91" s="600" t="s">
        <v>593</v>
      </c>
      <c r="D91" s="600" t="s">
        <v>704</v>
      </c>
      <c r="E91" s="600" t="s">
        <v>676</v>
      </c>
      <c r="F91" s="600" t="s">
        <v>677</v>
      </c>
      <c r="G91" s="600" t="s">
        <v>696</v>
      </c>
      <c r="H91" s="600" t="s">
        <v>711</v>
      </c>
      <c r="I91" s="600" t="s">
        <v>797</v>
      </c>
      <c r="J91" s="600" t="s">
        <v>798</v>
      </c>
      <c r="K91" s="600" t="s">
        <v>799</v>
      </c>
      <c r="L91" s="599">
        <v>24916.51</v>
      </c>
    </row>
    <row r="92" spans="1:12" ht="32.25" customHeight="1">
      <c r="A92" s="599">
        <v>2023</v>
      </c>
      <c r="B92" s="600" t="s">
        <v>592</v>
      </c>
      <c r="C92" s="600" t="s">
        <v>593</v>
      </c>
      <c r="D92" s="600" t="s">
        <v>594</v>
      </c>
      <c r="E92" s="600" t="s">
        <v>676</v>
      </c>
      <c r="F92" s="600" t="s">
        <v>677</v>
      </c>
      <c r="G92" s="600" t="s">
        <v>696</v>
      </c>
      <c r="H92" s="600" t="s">
        <v>711</v>
      </c>
      <c r="I92" s="600" t="s">
        <v>800</v>
      </c>
      <c r="J92" s="600" t="s">
        <v>801</v>
      </c>
      <c r="K92" s="600" t="s">
        <v>802</v>
      </c>
      <c r="L92" s="599">
        <v>6372.8</v>
      </c>
    </row>
    <row r="93" spans="1:12" ht="32.25" customHeight="1">
      <c r="A93" s="599">
        <v>2023</v>
      </c>
      <c r="B93" s="600" t="s">
        <v>592</v>
      </c>
      <c r="C93" s="600" t="s">
        <v>593</v>
      </c>
      <c r="D93" s="600" t="s">
        <v>704</v>
      </c>
      <c r="E93" s="600" t="s">
        <v>676</v>
      </c>
      <c r="F93" s="600" t="s">
        <v>677</v>
      </c>
      <c r="G93" s="600" t="s">
        <v>696</v>
      </c>
      <c r="H93" s="600" t="s">
        <v>697</v>
      </c>
      <c r="I93" s="600" t="s">
        <v>715</v>
      </c>
      <c r="J93" s="600" t="s">
        <v>716</v>
      </c>
      <c r="K93" s="600" t="s">
        <v>717</v>
      </c>
      <c r="L93" s="599">
        <v>57076.39</v>
      </c>
    </row>
    <row r="94" spans="1:12" ht="32.25" customHeight="1">
      <c r="A94" s="599">
        <v>2023</v>
      </c>
      <c r="B94" s="600" t="s">
        <v>592</v>
      </c>
      <c r="C94" s="600" t="s">
        <v>593</v>
      </c>
      <c r="D94" s="600" t="s">
        <v>704</v>
      </c>
      <c r="E94" s="600" t="s">
        <v>676</v>
      </c>
      <c r="F94" s="600" t="s">
        <v>677</v>
      </c>
      <c r="G94" s="600" t="s">
        <v>696</v>
      </c>
      <c r="H94" s="600" t="s">
        <v>697</v>
      </c>
      <c r="I94" s="600" t="s">
        <v>631</v>
      </c>
      <c r="J94" s="600" t="s">
        <v>632</v>
      </c>
      <c r="K94" s="600" t="s">
        <v>633</v>
      </c>
      <c r="L94" s="599">
        <v>60324.71</v>
      </c>
    </row>
    <row r="95" spans="1:12" ht="32.25" customHeight="1">
      <c r="A95" s="599">
        <v>2023</v>
      </c>
      <c r="B95" s="600" t="s">
        <v>592</v>
      </c>
      <c r="C95" s="600" t="s">
        <v>593</v>
      </c>
      <c r="D95" s="600" t="s">
        <v>594</v>
      </c>
      <c r="E95" s="600" t="s">
        <v>676</v>
      </c>
      <c r="F95" s="600" t="s">
        <v>677</v>
      </c>
      <c r="G95" s="600" t="s">
        <v>696</v>
      </c>
      <c r="H95" s="600" t="s">
        <v>697</v>
      </c>
      <c r="I95" s="600" t="s">
        <v>712</v>
      </c>
      <c r="J95" s="600" t="s">
        <v>713</v>
      </c>
      <c r="K95" s="600" t="s">
        <v>714</v>
      </c>
      <c r="L95" s="599">
        <v>6213.48</v>
      </c>
    </row>
    <row r="96" spans="1:12" ht="32.25" customHeight="1">
      <c r="A96" s="599">
        <v>2023</v>
      </c>
      <c r="B96" s="600" t="s">
        <v>592</v>
      </c>
      <c r="C96" s="600" t="s">
        <v>593</v>
      </c>
      <c r="D96" s="600" t="s">
        <v>704</v>
      </c>
      <c r="E96" s="600" t="s">
        <v>676</v>
      </c>
      <c r="F96" s="600" t="s">
        <v>677</v>
      </c>
      <c r="G96" s="600" t="s">
        <v>696</v>
      </c>
      <c r="H96" s="600" t="s">
        <v>711</v>
      </c>
      <c r="I96" s="600" t="s">
        <v>607</v>
      </c>
      <c r="J96" s="600" t="s">
        <v>608</v>
      </c>
      <c r="K96" s="600" t="s">
        <v>609</v>
      </c>
      <c r="L96" s="599">
        <v>94738.75</v>
      </c>
    </row>
    <row r="97" spans="1:12" ht="32.25" customHeight="1">
      <c r="A97" s="599">
        <v>2023</v>
      </c>
      <c r="B97" s="600" t="s">
        <v>592</v>
      </c>
      <c r="C97" s="600" t="s">
        <v>593</v>
      </c>
      <c r="D97" s="600" t="s">
        <v>594</v>
      </c>
      <c r="E97" s="600" t="s">
        <v>676</v>
      </c>
      <c r="F97" s="600" t="s">
        <v>677</v>
      </c>
      <c r="G97" s="600" t="s">
        <v>696</v>
      </c>
      <c r="H97" s="600" t="s">
        <v>711</v>
      </c>
      <c r="I97" s="600" t="s">
        <v>727</v>
      </c>
      <c r="J97" s="600" t="s">
        <v>728</v>
      </c>
      <c r="K97" s="600" t="s">
        <v>729</v>
      </c>
      <c r="L97" s="599">
        <v>13149.59</v>
      </c>
    </row>
    <row r="98" spans="1:12" ht="32.25" customHeight="1">
      <c r="A98" s="599">
        <v>2023</v>
      </c>
      <c r="B98" s="600" t="s">
        <v>592</v>
      </c>
      <c r="C98" s="600" t="s">
        <v>593</v>
      </c>
      <c r="D98" s="600" t="s">
        <v>704</v>
      </c>
      <c r="E98" s="600" t="s">
        <v>676</v>
      </c>
      <c r="F98" s="600" t="s">
        <v>677</v>
      </c>
      <c r="G98" s="600" t="s">
        <v>696</v>
      </c>
      <c r="H98" s="600" t="s">
        <v>711</v>
      </c>
      <c r="I98" s="600" t="s">
        <v>803</v>
      </c>
      <c r="J98" s="600" t="s">
        <v>804</v>
      </c>
      <c r="K98" s="600" t="s">
        <v>805</v>
      </c>
      <c r="L98" s="599">
        <v>30424.43</v>
      </c>
    </row>
    <row r="99" spans="1:12" ht="32.25" customHeight="1">
      <c r="A99" s="599">
        <v>2023</v>
      </c>
      <c r="B99" s="600" t="s">
        <v>592</v>
      </c>
      <c r="C99" s="600" t="s">
        <v>593</v>
      </c>
      <c r="D99" s="600" t="s">
        <v>594</v>
      </c>
      <c r="E99" s="600" t="s">
        <v>676</v>
      </c>
      <c r="F99" s="600" t="s">
        <v>677</v>
      </c>
      <c r="G99" s="600" t="s">
        <v>696</v>
      </c>
      <c r="H99" s="600" t="s">
        <v>711</v>
      </c>
      <c r="I99" s="600" t="s">
        <v>622</v>
      </c>
      <c r="J99" s="600" t="s">
        <v>623</v>
      </c>
      <c r="K99" s="600" t="s">
        <v>624</v>
      </c>
      <c r="L99" s="599">
        <v>202444.51</v>
      </c>
    </row>
    <row r="100" spans="1:12" ht="32.25" customHeight="1">
      <c r="A100" s="599">
        <v>2023</v>
      </c>
      <c r="B100" s="600" t="s">
        <v>592</v>
      </c>
      <c r="C100" s="600" t="s">
        <v>593</v>
      </c>
      <c r="D100" s="600" t="s">
        <v>594</v>
      </c>
      <c r="E100" s="600" t="s">
        <v>676</v>
      </c>
      <c r="F100" s="600" t="s">
        <v>677</v>
      </c>
      <c r="G100" s="600" t="s">
        <v>696</v>
      </c>
      <c r="H100" s="600" t="s">
        <v>711</v>
      </c>
      <c r="I100" s="600" t="s">
        <v>806</v>
      </c>
      <c r="J100" s="600" t="s">
        <v>807</v>
      </c>
      <c r="K100" s="600" t="s">
        <v>808</v>
      </c>
      <c r="L100" s="599">
        <v>136440.51</v>
      </c>
    </row>
    <row r="101" spans="1:12" ht="32.25" customHeight="1">
      <c r="A101" s="599">
        <v>2023</v>
      </c>
      <c r="B101" s="600" t="s">
        <v>592</v>
      </c>
      <c r="C101" s="600" t="s">
        <v>593</v>
      </c>
      <c r="D101" s="600" t="s">
        <v>594</v>
      </c>
      <c r="E101" s="600" t="s">
        <v>676</v>
      </c>
      <c r="F101" s="600" t="s">
        <v>677</v>
      </c>
      <c r="G101" s="600" t="s">
        <v>696</v>
      </c>
      <c r="H101" s="600" t="s">
        <v>711</v>
      </c>
      <c r="I101" s="600" t="s">
        <v>797</v>
      </c>
      <c r="J101" s="600" t="s">
        <v>798</v>
      </c>
      <c r="K101" s="600" t="s">
        <v>799</v>
      </c>
      <c r="L101" s="599">
        <v>41558.76</v>
      </c>
    </row>
    <row r="102" spans="1:12" ht="32.25" customHeight="1">
      <c r="A102" s="599">
        <v>2023</v>
      </c>
      <c r="B102" s="600" t="s">
        <v>592</v>
      </c>
      <c r="C102" s="600" t="s">
        <v>593</v>
      </c>
      <c r="D102" s="600" t="s">
        <v>594</v>
      </c>
      <c r="E102" s="600" t="s">
        <v>676</v>
      </c>
      <c r="F102" s="600" t="s">
        <v>677</v>
      </c>
      <c r="G102" s="600" t="s">
        <v>696</v>
      </c>
      <c r="H102" s="600" t="s">
        <v>697</v>
      </c>
      <c r="I102" s="600" t="s">
        <v>780</v>
      </c>
      <c r="J102" s="600" t="s">
        <v>781</v>
      </c>
      <c r="K102" s="600" t="s">
        <v>782</v>
      </c>
      <c r="L102" s="599">
        <v>18828.21</v>
      </c>
    </row>
    <row r="103" spans="1:12" ht="32.25" customHeight="1">
      <c r="A103" s="599">
        <v>2023</v>
      </c>
      <c r="B103" s="600" t="s">
        <v>592</v>
      </c>
      <c r="C103" s="600" t="s">
        <v>593</v>
      </c>
      <c r="D103" s="600" t="s">
        <v>704</v>
      </c>
      <c r="E103" s="600" t="s">
        <v>676</v>
      </c>
      <c r="F103" s="600" t="s">
        <v>677</v>
      </c>
      <c r="G103" s="600" t="s">
        <v>696</v>
      </c>
      <c r="H103" s="600" t="s">
        <v>697</v>
      </c>
      <c r="I103" s="600" t="s">
        <v>809</v>
      </c>
      <c r="J103" s="600" t="s">
        <v>810</v>
      </c>
      <c r="K103" s="600" t="s">
        <v>811</v>
      </c>
      <c r="L103" s="599">
        <v>25957.78</v>
      </c>
    </row>
    <row r="104" spans="1:12" ht="32.25" customHeight="1">
      <c r="A104" s="599">
        <v>2023</v>
      </c>
      <c r="B104" s="600" t="s">
        <v>592</v>
      </c>
      <c r="C104" s="600" t="s">
        <v>593</v>
      </c>
      <c r="D104" s="600" t="s">
        <v>594</v>
      </c>
      <c r="E104" s="600" t="s">
        <v>676</v>
      </c>
      <c r="F104" s="600" t="s">
        <v>677</v>
      </c>
      <c r="G104" s="600" t="s">
        <v>696</v>
      </c>
      <c r="H104" s="600" t="s">
        <v>697</v>
      </c>
      <c r="I104" s="600" t="s">
        <v>730</v>
      </c>
      <c r="J104" s="600" t="s">
        <v>731</v>
      </c>
      <c r="K104" s="600" t="s">
        <v>732</v>
      </c>
      <c r="L104" s="599">
        <v>59204.45</v>
      </c>
    </row>
    <row r="105" spans="1:12" ht="32.25" customHeight="1">
      <c r="A105" s="599">
        <v>2023</v>
      </c>
      <c r="B105" s="600" t="s">
        <v>592</v>
      </c>
      <c r="C105" s="600" t="s">
        <v>593</v>
      </c>
      <c r="D105" s="600" t="s">
        <v>594</v>
      </c>
      <c r="E105" s="600" t="s">
        <v>676</v>
      </c>
      <c r="F105" s="600" t="s">
        <v>677</v>
      </c>
      <c r="G105" s="600" t="s">
        <v>696</v>
      </c>
      <c r="H105" s="600" t="s">
        <v>697</v>
      </c>
      <c r="I105" s="600" t="s">
        <v>705</v>
      </c>
      <c r="J105" s="600" t="s">
        <v>706</v>
      </c>
      <c r="K105" s="600" t="s">
        <v>707</v>
      </c>
      <c r="L105" s="599">
        <v>8938.99</v>
      </c>
    </row>
    <row r="106" spans="1:12" ht="32.25" customHeight="1">
      <c r="A106" s="599">
        <v>2023</v>
      </c>
      <c r="B106" s="600" t="s">
        <v>592</v>
      </c>
      <c r="C106" s="600" t="s">
        <v>593</v>
      </c>
      <c r="D106" s="600" t="s">
        <v>704</v>
      </c>
      <c r="E106" s="600" t="s">
        <v>676</v>
      </c>
      <c r="F106" s="600" t="s">
        <v>677</v>
      </c>
      <c r="G106" s="600" t="s">
        <v>696</v>
      </c>
      <c r="H106" s="600" t="s">
        <v>711</v>
      </c>
      <c r="I106" s="600" t="s">
        <v>727</v>
      </c>
      <c r="J106" s="600" t="s">
        <v>728</v>
      </c>
      <c r="K106" s="600" t="s">
        <v>729</v>
      </c>
      <c r="L106" s="599">
        <v>10310.280000000001</v>
      </c>
    </row>
    <row r="107" spans="1:12" ht="32.25" customHeight="1">
      <c r="A107" s="599">
        <v>2023</v>
      </c>
      <c r="B107" s="600" t="s">
        <v>592</v>
      </c>
      <c r="C107" s="600" t="s">
        <v>593</v>
      </c>
      <c r="D107" s="600" t="s">
        <v>594</v>
      </c>
      <c r="E107" s="600" t="s">
        <v>676</v>
      </c>
      <c r="F107" s="600" t="s">
        <v>677</v>
      </c>
      <c r="G107" s="600" t="s">
        <v>696</v>
      </c>
      <c r="H107" s="600" t="s">
        <v>711</v>
      </c>
      <c r="I107" s="600" t="s">
        <v>718</v>
      </c>
      <c r="J107" s="600" t="s">
        <v>719</v>
      </c>
      <c r="K107" s="600" t="s">
        <v>720</v>
      </c>
      <c r="L107" s="599">
        <v>122930.57</v>
      </c>
    </row>
    <row r="108" spans="1:12" ht="32.25" customHeight="1">
      <c r="A108" s="599">
        <v>2023</v>
      </c>
      <c r="B108" s="600" t="s">
        <v>592</v>
      </c>
      <c r="C108" s="600" t="s">
        <v>593</v>
      </c>
      <c r="D108" s="600" t="s">
        <v>594</v>
      </c>
      <c r="E108" s="600" t="s">
        <v>676</v>
      </c>
      <c r="F108" s="600" t="s">
        <v>677</v>
      </c>
      <c r="G108" s="600" t="s">
        <v>696</v>
      </c>
      <c r="H108" s="600" t="s">
        <v>711</v>
      </c>
      <c r="I108" s="600" t="s">
        <v>812</v>
      </c>
      <c r="J108" s="600" t="s">
        <v>813</v>
      </c>
      <c r="K108" s="600" t="s">
        <v>814</v>
      </c>
      <c r="L108" s="599">
        <v>3960.24</v>
      </c>
    </row>
    <row r="109" spans="1:12" ht="32.25" customHeight="1">
      <c r="A109" s="599">
        <v>2023</v>
      </c>
      <c r="B109" s="600" t="s">
        <v>592</v>
      </c>
      <c r="C109" s="600" t="s">
        <v>593</v>
      </c>
      <c r="D109" s="600" t="s">
        <v>594</v>
      </c>
      <c r="E109" s="600" t="s">
        <v>676</v>
      </c>
      <c r="F109" s="600" t="s">
        <v>677</v>
      </c>
      <c r="G109" s="600" t="s">
        <v>696</v>
      </c>
      <c r="H109" s="600" t="s">
        <v>711</v>
      </c>
      <c r="I109" s="600" t="s">
        <v>625</v>
      </c>
      <c r="J109" s="600" t="s">
        <v>626</v>
      </c>
      <c r="K109" s="600" t="s">
        <v>627</v>
      </c>
      <c r="L109" s="599">
        <v>1155.07</v>
      </c>
    </row>
    <row r="110" spans="1:12" ht="32.25" customHeight="1">
      <c r="A110" s="599">
        <v>2023</v>
      </c>
      <c r="B110" s="600" t="s">
        <v>592</v>
      </c>
      <c r="C110" s="600" t="s">
        <v>593</v>
      </c>
      <c r="D110" s="600" t="s">
        <v>594</v>
      </c>
      <c r="E110" s="600" t="s">
        <v>676</v>
      </c>
      <c r="F110" s="600" t="s">
        <v>677</v>
      </c>
      <c r="G110" s="600" t="s">
        <v>696</v>
      </c>
      <c r="H110" s="600" t="s">
        <v>697</v>
      </c>
      <c r="I110" s="600" t="s">
        <v>610</v>
      </c>
      <c r="J110" s="600" t="s">
        <v>611</v>
      </c>
      <c r="K110" s="600" t="s">
        <v>612</v>
      </c>
      <c r="L110" s="599">
        <v>42163.35</v>
      </c>
    </row>
    <row r="111" spans="1:12" ht="32.25" customHeight="1">
      <c r="A111" s="599">
        <v>2023</v>
      </c>
      <c r="B111" s="600" t="s">
        <v>592</v>
      </c>
      <c r="C111" s="600" t="s">
        <v>593</v>
      </c>
      <c r="D111" s="600" t="s">
        <v>704</v>
      </c>
      <c r="E111" s="600" t="s">
        <v>676</v>
      </c>
      <c r="F111" s="600" t="s">
        <v>677</v>
      </c>
      <c r="G111" s="600" t="s">
        <v>696</v>
      </c>
      <c r="H111" s="600" t="s">
        <v>697</v>
      </c>
      <c r="I111" s="600" t="s">
        <v>748</v>
      </c>
      <c r="J111" s="600" t="s">
        <v>749</v>
      </c>
      <c r="K111" s="600" t="s">
        <v>750</v>
      </c>
      <c r="L111" s="599">
        <v>59545.85</v>
      </c>
    </row>
    <row r="112" spans="1:12" ht="32.25" customHeight="1">
      <c r="A112" s="599">
        <v>2023</v>
      </c>
      <c r="B112" s="600" t="s">
        <v>592</v>
      </c>
      <c r="C112" s="600" t="s">
        <v>593</v>
      </c>
      <c r="D112" s="600" t="s">
        <v>594</v>
      </c>
      <c r="E112" s="600" t="s">
        <v>676</v>
      </c>
      <c r="F112" s="600" t="s">
        <v>677</v>
      </c>
      <c r="G112" s="600" t="s">
        <v>696</v>
      </c>
      <c r="H112" s="600" t="s">
        <v>697</v>
      </c>
      <c r="I112" s="600" t="s">
        <v>751</v>
      </c>
      <c r="J112" s="600" t="s">
        <v>752</v>
      </c>
      <c r="K112" s="600" t="s">
        <v>753</v>
      </c>
      <c r="L112" s="599">
        <v>4870.6400000000003</v>
      </c>
    </row>
    <row r="113" spans="1:12" ht="32.25" customHeight="1">
      <c r="A113" s="599">
        <v>2023</v>
      </c>
      <c r="B113" s="600" t="s">
        <v>592</v>
      </c>
      <c r="C113" s="600" t="s">
        <v>593</v>
      </c>
      <c r="D113" s="600" t="s">
        <v>704</v>
      </c>
      <c r="E113" s="600" t="s">
        <v>676</v>
      </c>
      <c r="F113" s="600" t="s">
        <v>677</v>
      </c>
      <c r="G113" s="600" t="s">
        <v>696</v>
      </c>
      <c r="H113" s="600" t="s">
        <v>697</v>
      </c>
      <c r="I113" s="600" t="s">
        <v>754</v>
      </c>
      <c r="J113" s="600" t="s">
        <v>755</v>
      </c>
      <c r="K113" s="600" t="s">
        <v>756</v>
      </c>
      <c r="L113" s="599">
        <v>58599.7</v>
      </c>
    </row>
    <row r="114" spans="1:12" ht="32.25" customHeight="1">
      <c r="A114" s="599">
        <v>2023</v>
      </c>
      <c r="B114" s="600" t="s">
        <v>592</v>
      </c>
      <c r="C114" s="600" t="s">
        <v>593</v>
      </c>
      <c r="D114" s="600" t="s">
        <v>704</v>
      </c>
      <c r="E114" s="600" t="s">
        <v>676</v>
      </c>
      <c r="F114" s="600" t="s">
        <v>677</v>
      </c>
      <c r="G114" s="600" t="s">
        <v>696</v>
      </c>
      <c r="H114" s="600" t="s">
        <v>711</v>
      </c>
      <c r="I114" s="600" t="s">
        <v>815</v>
      </c>
      <c r="J114" s="600" t="s">
        <v>816</v>
      </c>
      <c r="K114" s="600" t="s">
        <v>817</v>
      </c>
      <c r="L114" s="599">
        <v>261521.44</v>
      </c>
    </row>
    <row r="115" spans="1:12" ht="32.25" customHeight="1">
      <c r="A115" s="599">
        <v>2023</v>
      </c>
      <c r="B115" s="600" t="s">
        <v>592</v>
      </c>
      <c r="C115" s="600" t="s">
        <v>593</v>
      </c>
      <c r="D115" s="600" t="s">
        <v>704</v>
      </c>
      <c r="E115" s="600" t="s">
        <v>676</v>
      </c>
      <c r="F115" s="600" t="s">
        <v>677</v>
      </c>
      <c r="G115" s="600" t="s">
        <v>696</v>
      </c>
      <c r="H115" s="600" t="s">
        <v>711</v>
      </c>
      <c r="I115" s="600" t="s">
        <v>775</v>
      </c>
      <c r="J115" s="600" t="s">
        <v>396</v>
      </c>
      <c r="K115" s="600" t="s">
        <v>776</v>
      </c>
      <c r="L115" s="599">
        <v>36804.550000000003</v>
      </c>
    </row>
    <row r="116" spans="1:12" ht="32.25" customHeight="1">
      <c r="A116" s="599">
        <v>2023</v>
      </c>
      <c r="B116" s="600" t="s">
        <v>592</v>
      </c>
      <c r="C116" s="600" t="s">
        <v>593</v>
      </c>
      <c r="D116" s="600" t="s">
        <v>704</v>
      </c>
      <c r="E116" s="600" t="s">
        <v>676</v>
      </c>
      <c r="F116" s="600" t="s">
        <v>677</v>
      </c>
      <c r="G116" s="600" t="s">
        <v>696</v>
      </c>
      <c r="H116" s="600" t="s">
        <v>711</v>
      </c>
      <c r="I116" s="600" t="s">
        <v>760</v>
      </c>
      <c r="J116" s="600" t="s">
        <v>761</v>
      </c>
      <c r="K116" s="600" t="s">
        <v>762</v>
      </c>
      <c r="L116" s="599">
        <v>392356.17</v>
      </c>
    </row>
    <row r="117" spans="1:12" ht="32.25" customHeight="1">
      <c r="A117" s="599">
        <v>2023</v>
      </c>
      <c r="B117" s="600" t="s">
        <v>592</v>
      </c>
      <c r="C117" s="600" t="s">
        <v>593</v>
      </c>
      <c r="D117" s="600" t="s">
        <v>594</v>
      </c>
      <c r="E117" s="600" t="s">
        <v>676</v>
      </c>
      <c r="F117" s="600" t="s">
        <v>677</v>
      </c>
      <c r="G117" s="600" t="s">
        <v>696</v>
      </c>
      <c r="H117" s="600" t="s">
        <v>711</v>
      </c>
      <c r="I117" s="600" t="s">
        <v>604</v>
      </c>
      <c r="J117" s="600" t="s">
        <v>605</v>
      </c>
      <c r="K117" s="600" t="s">
        <v>606</v>
      </c>
      <c r="L117" s="599">
        <v>36819.99</v>
      </c>
    </row>
    <row r="118" spans="1:12" ht="32.25" customHeight="1">
      <c r="A118" s="599">
        <v>2023</v>
      </c>
      <c r="B118" s="600" t="s">
        <v>592</v>
      </c>
      <c r="C118" s="600" t="s">
        <v>593</v>
      </c>
      <c r="D118" s="600" t="s">
        <v>704</v>
      </c>
      <c r="E118" s="600" t="s">
        <v>676</v>
      </c>
      <c r="F118" s="600" t="s">
        <v>677</v>
      </c>
      <c r="G118" s="600" t="s">
        <v>696</v>
      </c>
      <c r="H118" s="600" t="s">
        <v>711</v>
      </c>
      <c r="I118" s="600" t="s">
        <v>616</v>
      </c>
      <c r="J118" s="600" t="s">
        <v>617</v>
      </c>
      <c r="K118" s="600" t="s">
        <v>618</v>
      </c>
      <c r="L118" s="599">
        <v>64162.69</v>
      </c>
    </row>
    <row r="119" spans="1:12" ht="32.25" customHeight="1">
      <c r="A119" s="599">
        <v>2023</v>
      </c>
      <c r="B119" s="600" t="s">
        <v>592</v>
      </c>
      <c r="C119" s="600" t="s">
        <v>593</v>
      </c>
      <c r="D119" s="600" t="s">
        <v>704</v>
      </c>
      <c r="E119" s="600" t="s">
        <v>676</v>
      </c>
      <c r="F119" s="600" t="s">
        <v>677</v>
      </c>
      <c r="G119" s="600" t="s">
        <v>696</v>
      </c>
      <c r="H119" s="600" t="s">
        <v>711</v>
      </c>
      <c r="I119" s="600" t="s">
        <v>818</v>
      </c>
      <c r="J119" s="600" t="s">
        <v>819</v>
      </c>
      <c r="K119" s="600" t="s">
        <v>820</v>
      </c>
      <c r="L119" s="599">
        <v>50756.39</v>
      </c>
    </row>
    <row r="120" spans="1:12" ht="32.25" customHeight="1">
      <c r="A120" s="599">
        <v>2023</v>
      </c>
      <c r="B120" s="600" t="s">
        <v>592</v>
      </c>
      <c r="C120" s="600" t="s">
        <v>593</v>
      </c>
      <c r="D120" s="600" t="s">
        <v>704</v>
      </c>
      <c r="E120" s="600" t="s">
        <v>676</v>
      </c>
      <c r="F120" s="600" t="s">
        <v>677</v>
      </c>
      <c r="G120" s="600" t="s">
        <v>696</v>
      </c>
      <c r="H120" s="600" t="s">
        <v>711</v>
      </c>
      <c r="I120" s="600" t="s">
        <v>821</v>
      </c>
      <c r="J120" s="600" t="s">
        <v>822</v>
      </c>
      <c r="K120" s="600" t="s">
        <v>823</v>
      </c>
      <c r="L120" s="599">
        <v>11783.99</v>
      </c>
    </row>
    <row r="121" spans="1:12" ht="32.25" customHeight="1">
      <c r="A121" s="599">
        <v>2023</v>
      </c>
      <c r="B121" s="600" t="s">
        <v>592</v>
      </c>
      <c r="C121" s="600" t="s">
        <v>593</v>
      </c>
      <c r="D121" s="600" t="s">
        <v>704</v>
      </c>
      <c r="E121" s="600" t="s">
        <v>676</v>
      </c>
      <c r="F121" s="600" t="s">
        <v>677</v>
      </c>
      <c r="G121" s="600" t="s">
        <v>696</v>
      </c>
      <c r="H121" s="600" t="s">
        <v>711</v>
      </c>
      <c r="I121" s="600" t="s">
        <v>824</v>
      </c>
      <c r="J121" s="600" t="s">
        <v>825</v>
      </c>
      <c r="K121" s="600" t="s">
        <v>826</v>
      </c>
      <c r="L121" s="599">
        <v>21306</v>
      </c>
    </row>
    <row r="122" spans="1:12" ht="32.25" customHeight="1">
      <c r="A122" s="599">
        <v>2023</v>
      </c>
      <c r="B122" s="600" t="s">
        <v>592</v>
      </c>
      <c r="C122" s="600" t="s">
        <v>593</v>
      </c>
      <c r="D122" s="600" t="s">
        <v>594</v>
      </c>
      <c r="E122" s="600" t="s">
        <v>676</v>
      </c>
      <c r="F122" s="600" t="s">
        <v>677</v>
      </c>
      <c r="G122" s="600" t="s">
        <v>696</v>
      </c>
      <c r="H122" s="600" t="s">
        <v>697</v>
      </c>
      <c r="I122" s="600" t="s">
        <v>827</v>
      </c>
      <c r="J122" s="600" t="s">
        <v>828</v>
      </c>
      <c r="K122" s="600" t="s">
        <v>829</v>
      </c>
      <c r="L122" s="599">
        <v>16182.36</v>
      </c>
    </row>
    <row r="123" spans="1:12" ht="32.25" customHeight="1">
      <c r="A123" s="599">
        <v>2023</v>
      </c>
      <c r="B123" s="600" t="s">
        <v>592</v>
      </c>
      <c r="C123" s="600" t="s">
        <v>593</v>
      </c>
      <c r="D123" s="600" t="s">
        <v>704</v>
      </c>
      <c r="E123" s="600" t="s">
        <v>676</v>
      </c>
      <c r="F123" s="600" t="s">
        <v>677</v>
      </c>
      <c r="G123" s="600" t="s">
        <v>696</v>
      </c>
      <c r="H123" s="600" t="s">
        <v>697</v>
      </c>
      <c r="I123" s="600" t="s">
        <v>830</v>
      </c>
      <c r="J123" s="600" t="s">
        <v>831</v>
      </c>
      <c r="K123" s="600" t="s">
        <v>832</v>
      </c>
      <c r="L123" s="599">
        <v>14051.17</v>
      </c>
    </row>
    <row r="124" spans="1:12" ht="32.25" customHeight="1">
      <c r="A124" s="599">
        <v>2023</v>
      </c>
      <c r="B124" s="600" t="s">
        <v>592</v>
      </c>
      <c r="C124" s="600" t="s">
        <v>593</v>
      </c>
      <c r="D124" s="600" t="s">
        <v>594</v>
      </c>
      <c r="E124" s="600" t="s">
        <v>676</v>
      </c>
      <c r="F124" s="600" t="s">
        <v>677</v>
      </c>
      <c r="G124" s="600" t="s">
        <v>696</v>
      </c>
      <c r="H124" s="600" t="s">
        <v>697</v>
      </c>
      <c r="I124" s="600" t="s">
        <v>800</v>
      </c>
      <c r="J124" s="600" t="s">
        <v>801</v>
      </c>
      <c r="K124" s="600" t="s">
        <v>802</v>
      </c>
      <c r="L124" s="599">
        <v>2321.52</v>
      </c>
    </row>
    <row r="125" spans="1:12" ht="32.25" customHeight="1">
      <c r="A125" s="599">
        <v>2023</v>
      </c>
      <c r="B125" s="600" t="s">
        <v>592</v>
      </c>
      <c r="C125" s="600" t="s">
        <v>593</v>
      </c>
      <c r="D125" s="600" t="s">
        <v>704</v>
      </c>
      <c r="E125" s="600" t="s">
        <v>676</v>
      </c>
      <c r="F125" s="600" t="s">
        <v>677</v>
      </c>
      <c r="G125" s="600" t="s">
        <v>696</v>
      </c>
      <c r="H125" s="600" t="s">
        <v>697</v>
      </c>
      <c r="I125" s="600" t="s">
        <v>824</v>
      </c>
      <c r="J125" s="600" t="s">
        <v>825</v>
      </c>
      <c r="K125" s="600" t="s">
        <v>826</v>
      </c>
      <c r="L125" s="599">
        <v>7781.28</v>
      </c>
    </row>
    <row r="126" spans="1:12" ht="32.25" customHeight="1">
      <c r="A126" s="599">
        <v>2023</v>
      </c>
      <c r="B126" s="600" t="s">
        <v>592</v>
      </c>
      <c r="C126" s="600" t="s">
        <v>593</v>
      </c>
      <c r="D126" s="600" t="s">
        <v>594</v>
      </c>
      <c r="E126" s="600" t="s">
        <v>676</v>
      </c>
      <c r="F126" s="600" t="s">
        <v>677</v>
      </c>
      <c r="G126" s="600" t="s">
        <v>696</v>
      </c>
      <c r="H126" s="600" t="s">
        <v>711</v>
      </c>
      <c r="I126" s="600" t="s">
        <v>833</v>
      </c>
      <c r="J126" s="600" t="s">
        <v>834</v>
      </c>
      <c r="K126" s="600" t="s">
        <v>835</v>
      </c>
      <c r="L126" s="599">
        <v>168604.46</v>
      </c>
    </row>
    <row r="127" spans="1:12" ht="32.25" customHeight="1">
      <c r="A127" s="599">
        <v>2023</v>
      </c>
      <c r="B127" s="600" t="s">
        <v>592</v>
      </c>
      <c r="C127" s="600" t="s">
        <v>593</v>
      </c>
      <c r="D127" s="600" t="s">
        <v>704</v>
      </c>
      <c r="E127" s="600" t="s">
        <v>676</v>
      </c>
      <c r="F127" s="600" t="s">
        <v>677</v>
      </c>
      <c r="G127" s="600" t="s">
        <v>696</v>
      </c>
      <c r="H127" s="600" t="s">
        <v>711</v>
      </c>
      <c r="I127" s="600" t="s">
        <v>730</v>
      </c>
      <c r="J127" s="600" t="s">
        <v>731</v>
      </c>
      <c r="K127" s="600" t="s">
        <v>732</v>
      </c>
      <c r="L127" s="599">
        <v>46697.83</v>
      </c>
    </row>
    <row r="128" spans="1:12" ht="32.25" customHeight="1">
      <c r="A128" s="599">
        <v>2023</v>
      </c>
      <c r="B128" s="600" t="s">
        <v>592</v>
      </c>
      <c r="C128" s="600" t="s">
        <v>593</v>
      </c>
      <c r="D128" s="600" t="s">
        <v>704</v>
      </c>
      <c r="E128" s="600" t="s">
        <v>676</v>
      </c>
      <c r="F128" s="600" t="s">
        <v>677</v>
      </c>
      <c r="G128" s="600" t="s">
        <v>696</v>
      </c>
      <c r="H128" s="600" t="s">
        <v>711</v>
      </c>
      <c r="I128" s="600" t="s">
        <v>783</v>
      </c>
      <c r="J128" s="600" t="s">
        <v>397</v>
      </c>
      <c r="K128" s="600" t="s">
        <v>784</v>
      </c>
      <c r="L128" s="599">
        <v>23892.31</v>
      </c>
    </row>
    <row r="129" spans="1:12" ht="32.25" customHeight="1">
      <c r="A129" s="599">
        <v>2023</v>
      </c>
      <c r="B129" s="600" t="s">
        <v>592</v>
      </c>
      <c r="C129" s="600" t="s">
        <v>593</v>
      </c>
      <c r="D129" s="600" t="s">
        <v>594</v>
      </c>
      <c r="E129" s="600" t="s">
        <v>676</v>
      </c>
      <c r="F129" s="600" t="s">
        <v>677</v>
      </c>
      <c r="G129" s="600" t="s">
        <v>696</v>
      </c>
      <c r="H129" s="600" t="s">
        <v>711</v>
      </c>
      <c r="I129" s="600" t="s">
        <v>836</v>
      </c>
      <c r="J129" s="600" t="s">
        <v>837</v>
      </c>
      <c r="K129" s="600" t="s">
        <v>838</v>
      </c>
      <c r="L129" s="599">
        <v>93509.46</v>
      </c>
    </row>
    <row r="130" spans="1:12" ht="32.25" customHeight="1">
      <c r="A130" s="599">
        <v>2023</v>
      </c>
      <c r="B130" s="600" t="s">
        <v>592</v>
      </c>
      <c r="C130" s="600" t="s">
        <v>593</v>
      </c>
      <c r="D130" s="600" t="s">
        <v>704</v>
      </c>
      <c r="E130" s="600" t="s">
        <v>676</v>
      </c>
      <c r="F130" s="600" t="s">
        <v>677</v>
      </c>
      <c r="G130" s="600" t="s">
        <v>696</v>
      </c>
      <c r="H130" s="600" t="s">
        <v>711</v>
      </c>
      <c r="I130" s="600" t="s">
        <v>836</v>
      </c>
      <c r="J130" s="600" t="s">
        <v>837</v>
      </c>
      <c r="K130" s="600" t="s">
        <v>838</v>
      </c>
      <c r="L130" s="599">
        <v>91082.7</v>
      </c>
    </row>
    <row r="131" spans="1:12" ht="32.25" customHeight="1">
      <c r="A131" s="599">
        <v>2023</v>
      </c>
      <c r="B131" s="600" t="s">
        <v>592</v>
      </c>
      <c r="C131" s="600" t="s">
        <v>593</v>
      </c>
      <c r="D131" s="600" t="s">
        <v>594</v>
      </c>
      <c r="E131" s="600" t="s">
        <v>676</v>
      </c>
      <c r="F131" s="600" t="s">
        <v>677</v>
      </c>
      <c r="G131" s="600" t="s">
        <v>696</v>
      </c>
      <c r="H131" s="600" t="s">
        <v>697</v>
      </c>
      <c r="I131" s="600" t="s">
        <v>721</v>
      </c>
      <c r="J131" s="600" t="s">
        <v>722</v>
      </c>
      <c r="K131" s="600" t="s">
        <v>723</v>
      </c>
      <c r="L131" s="599">
        <v>11044.29</v>
      </c>
    </row>
    <row r="132" spans="1:12" ht="32.25" customHeight="1">
      <c r="A132" s="599">
        <v>2023</v>
      </c>
      <c r="B132" s="600" t="s">
        <v>592</v>
      </c>
      <c r="C132" s="600" t="s">
        <v>593</v>
      </c>
      <c r="D132" s="600" t="s">
        <v>704</v>
      </c>
      <c r="E132" s="600" t="s">
        <v>676</v>
      </c>
      <c r="F132" s="600" t="s">
        <v>677</v>
      </c>
      <c r="G132" s="600" t="s">
        <v>696</v>
      </c>
      <c r="H132" s="600" t="s">
        <v>697</v>
      </c>
      <c r="I132" s="600" t="s">
        <v>616</v>
      </c>
      <c r="J132" s="600" t="s">
        <v>617</v>
      </c>
      <c r="K132" s="600" t="s">
        <v>618</v>
      </c>
      <c r="L132" s="599">
        <v>1520.8</v>
      </c>
    </row>
    <row r="133" spans="1:12" ht="32.25" customHeight="1">
      <c r="A133" s="599">
        <v>2023</v>
      </c>
      <c r="B133" s="600" t="s">
        <v>592</v>
      </c>
      <c r="C133" s="600" t="s">
        <v>593</v>
      </c>
      <c r="D133" s="600" t="s">
        <v>704</v>
      </c>
      <c r="E133" s="600" t="s">
        <v>676</v>
      </c>
      <c r="F133" s="600" t="s">
        <v>677</v>
      </c>
      <c r="G133" s="600" t="s">
        <v>696</v>
      </c>
      <c r="H133" s="600" t="s">
        <v>697</v>
      </c>
      <c r="I133" s="600" t="s">
        <v>818</v>
      </c>
      <c r="J133" s="600" t="s">
        <v>819</v>
      </c>
      <c r="K133" s="600" t="s">
        <v>820</v>
      </c>
      <c r="L133" s="599">
        <v>21326.98</v>
      </c>
    </row>
    <row r="134" spans="1:12" ht="32.25" customHeight="1">
      <c r="A134" s="599">
        <v>2023</v>
      </c>
      <c r="B134" s="600" t="s">
        <v>592</v>
      </c>
      <c r="C134" s="600" t="s">
        <v>593</v>
      </c>
      <c r="D134" s="600" t="s">
        <v>594</v>
      </c>
      <c r="E134" s="600" t="s">
        <v>676</v>
      </c>
      <c r="F134" s="600" t="s">
        <v>677</v>
      </c>
      <c r="G134" s="600" t="s">
        <v>696</v>
      </c>
      <c r="H134" s="600" t="s">
        <v>697</v>
      </c>
      <c r="I134" s="600" t="s">
        <v>783</v>
      </c>
      <c r="J134" s="600" t="s">
        <v>397</v>
      </c>
      <c r="K134" s="600" t="s">
        <v>784</v>
      </c>
      <c r="L134" s="599">
        <v>4938.92</v>
      </c>
    </row>
    <row r="135" spans="1:12" ht="32.25" customHeight="1">
      <c r="A135" s="599">
        <v>2023</v>
      </c>
      <c r="B135" s="600" t="s">
        <v>592</v>
      </c>
      <c r="C135" s="600" t="s">
        <v>593</v>
      </c>
      <c r="D135" s="600" t="s">
        <v>594</v>
      </c>
      <c r="E135" s="600" t="s">
        <v>676</v>
      </c>
      <c r="F135" s="600" t="s">
        <v>677</v>
      </c>
      <c r="G135" s="600" t="s">
        <v>696</v>
      </c>
      <c r="H135" s="600" t="s">
        <v>697</v>
      </c>
      <c r="I135" s="600" t="s">
        <v>604</v>
      </c>
      <c r="J135" s="600" t="s">
        <v>605</v>
      </c>
      <c r="K135" s="600" t="s">
        <v>606</v>
      </c>
      <c r="L135" s="599">
        <v>12347.3</v>
      </c>
    </row>
    <row r="136" spans="1:12" ht="32.25" customHeight="1">
      <c r="A136" s="599">
        <v>2023</v>
      </c>
      <c r="B136" s="600" t="s">
        <v>592</v>
      </c>
      <c r="C136" s="600" t="s">
        <v>593</v>
      </c>
      <c r="D136" s="600" t="s">
        <v>594</v>
      </c>
      <c r="E136" s="600" t="s">
        <v>676</v>
      </c>
      <c r="F136" s="600" t="s">
        <v>677</v>
      </c>
      <c r="G136" s="600" t="s">
        <v>696</v>
      </c>
      <c r="H136" s="600" t="s">
        <v>697</v>
      </c>
      <c r="I136" s="600" t="s">
        <v>836</v>
      </c>
      <c r="J136" s="600" t="s">
        <v>837</v>
      </c>
      <c r="K136" s="600" t="s">
        <v>838</v>
      </c>
      <c r="L136" s="599">
        <v>50350.81</v>
      </c>
    </row>
    <row r="137" spans="1:12" ht="32.25" customHeight="1">
      <c r="A137" s="599">
        <v>2023</v>
      </c>
      <c r="B137" s="600" t="s">
        <v>592</v>
      </c>
      <c r="C137" s="600" t="s">
        <v>593</v>
      </c>
      <c r="D137" s="600" t="s">
        <v>594</v>
      </c>
      <c r="E137" s="600" t="s">
        <v>676</v>
      </c>
      <c r="F137" s="600" t="s">
        <v>677</v>
      </c>
      <c r="G137" s="600" t="s">
        <v>696</v>
      </c>
      <c r="H137" s="600" t="s">
        <v>697</v>
      </c>
      <c r="I137" s="600" t="s">
        <v>788</v>
      </c>
      <c r="J137" s="600" t="s">
        <v>789</v>
      </c>
      <c r="K137" s="600" t="s">
        <v>790</v>
      </c>
      <c r="L137" s="599">
        <v>21337.5</v>
      </c>
    </row>
    <row r="138" spans="1:12" ht="32.25" customHeight="1">
      <c r="A138" s="599">
        <v>2023</v>
      </c>
      <c r="B138" s="600" t="s">
        <v>592</v>
      </c>
      <c r="C138" s="600" t="s">
        <v>593</v>
      </c>
      <c r="D138" s="600" t="s">
        <v>704</v>
      </c>
      <c r="E138" s="600" t="s">
        <v>676</v>
      </c>
      <c r="F138" s="600" t="s">
        <v>677</v>
      </c>
      <c r="G138" s="600" t="s">
        <v>696</v>
      </c>
      <c r="H138" s="600" t="s">
        <v>697</v>
      </c>
      <c r="I138" s="600" t="s">
        <v>821</v>
      </c>
      <c r="J138" s="600" t="s">
        <v>822</v>
      </c>
      <c r="K138" s="600" t="s">
        <v>823</v>
      </c>
      <c r="L138" s="599">
        <v>6185.03</v>
      </c>
    </row>
    <row r="139" spans="1:12" ht="32.25" customHeight="1">
      <c r="A139" s="599">
        <v>2023</v>
      </c>
      <c r="B139" s="600" t="s">
        <v>592</v>
      </c>
      <c r="C139" s="600" t="s">
        <v>593</v>
      </c>
      <c r="D139" s="600" t="s">
        <v>704</v>
      </c>
      <c r="E139" s="600" t="s">
        <v>676</v>
      </c>
      <c r="F139" s="600" t="s">
        <v>677</v>
      </c>
      <c r="G139" s="600" t="s">
        <v>696</v>
      </c>
      <c r="H139" s="600" t="s">
        <v>711</v>
      </c>
      <c r="I139" s="600" t="s">
        <v>830</v>
      </c>
      <c r="J139" s="600" t="s">
        <v>831</v>
      </c>
      <c r="K139" s="600" t="s">
        <v>832</v>
      </c>
      <c r="L139" s="599">
        <v>35744.07</v>
      </c>
    </row>
    <row r="140" spans="1:12" ht="32.25" customHeight="1">
      <c r="A140" s="599">
        <v>2023</v>
      </c>
      <c r="B140" s="600" t="s">
        <v>592</v>
      </c>
      <c r="C140" s="600" t="s">
        <v>593</v>
      </c>
      <c r="D140" s="600" t="s">
        <v>594</v>
      </c>
      <c r="E140" s="600" t="s">
        <v>676</v>
      </c>
      <c r="F140" s="600" t="s">
        <v>677</v>
      </c>
      <c r="G140" s="600" t="s">
        <v>696</v>
      </c>
      <c r="H140" s="600" t="s">
        <v>711</v>
      </c>
      <c r="I140" s="600" t="s">
        <v>827</v>
      </c>
      <c r="J140" s="600" t="s">
        <v>828</v>
      </c>
      <c r="K140" s="600" t="s">
        <v>829</v>
      </c>
      <c r="L140" s="599">
        <v>8626.0400000000009</v>
      </c>
    </row>
    <row r="141" spans="1:12" ht="32.25" customHeight="1">
      <c r="A141" s="599">
        <v>2023</v>
      </c>
      <c r="B141" s="600" t="s">
        <v>592</v>
      </c>
      <c r="C141" s="600" t="s">
        <v>593</v>
      </c>
      <c r="D141" s="600" t="s">
        <v>594</v>
      </c>
      <c r="E141" s="600" t="s">
        <v>676</v>
      </c>
      <c r="F141" s="600" t="s">
        <v>677</v>
      </c>
      <c r="G141" s="600" t="s">
        <v>696</v>
      </c>
      <c r="H141" s="600" t="s">
        <v>697</v>
      </c>
      <c r="I141" s="600" t="s">
        <v>625</v>
      </c>
      <c r="J141" s="600" t="s">
        <v>626</v>
      </c>
      <c r="K141" s="600" t="s">
        <v>627</v>
      </c>
      <c r="L141" s="599">
        <v>1906.15</v>
      </c>
    </row>
    <row r="142" spans="1:12" ht="32.25" customHeight="1">
      <c r="A142" s="599">
        <v>2023</v>
      </c>
      <c r="B142" s="600" t="s">
        <v>592</v>
      </c>
      <c r="C142" s="600" t="s">
        <v>593</v>
      </c>
      <c r="D142" s="600" t="s">
        <v>594</v>
      </c>
      <c r="E142" s="600" t="s">
        <v>676</v>
      </c>
      <c r="F142" s="600" t="s">
        <v>677</v>
      </c>
      <c r="G142" s="600" t="s">
        <v>696</v>
      </c>
      <c r="H142" s="600" t="s">
        <v>697</v>
      </c>
      <c r="I142" s="600" t="s">
        <v>715</v>
      </c>
      <c r="J142" s="600" t="s">
        <v>716</v>
      </c>
      <c r="K142" s="600" t="s">
        <v>717</v>
      </c>
      <c r="L142" s="599">
        <v>88041.37</v>
      </c>
    </row>
    <row r="143" spans="1:12" ht="32.25" customHeight="1">
      <c r="A143" s="599">
        <v>2023</v>
      </c>
      <c r="B143" s="600" t="s">
        <v>592</v>
      </c>
      <c r="C143" s="600" t="s">
        <v>593</v>
      </c>
      <c r="D143" s="600" t="s">
        <v>594</v>
      </c>
      <c r="E143" s="600" t="s">
        <v>676</v>
      </c>
      <c r="F143" s="600" t="s">
        <v>677</v>
      </c>
      <c r="G143" s="600" t="s">
        <v>696</v>
      </c>
      <c r="H143" s="600" t="s">
        <v>697</v>
      </c>
      <c r="I143" s="600" t="s">
        <v>812</v>
      </c>
      <c r="J143" s="600" t="s">
        <v>813</v>
      </c>
      <c r="K143" s="600" t="s">
        <v>814</v>
      </c>
      <c r="L143" s="599">
        <v>1820.8</v>
      </c>
    </row>
    <row r="144" spans="1:12" ht="32.25" customHeight="1">
      <c r="A144" s="599">
        <v>2023</v>
      </c>
      <c r="B144" s="600" t="s">
        <v>592</v>
      </c>
      <c r="C144" s="600" t="s">
        <v>593</v>
      </c>
      <c r="D144" s="600" t="s">
        <v>704</v>
      </c>
      <c r="E144" s="600" t="s">
        <v>676</v>
      </c>
      <c r="F144" s="600" t="s">
        <v>677</v>
      </c>
      <c r="G144" s="600" t="s">
        <v>696</v>
      </c>
      <c r="H144" s="600" t="s">
        <v>697</v>
      </c>
      <c r="I144" s="600" t="s">
        <v>797</v>
      </c>
      <c r="J144" s="600" t="s">
        <v>798</v>
      </c>
      <c r="K144" s="600" t="s">
        <v>799</v>
      </c>
      <c r="L144" s="599">
        <v>9109.69</v>
      </c>
    </row>
    <row r="145" spans="1:12" ht="32.25" customHeight="1">
      <c r="A145" s="599">
        <v>2023</v>
      </c>
      <c r="B145" s="600" t="s">
        <v>592</v>
      </c>
      <c r="C145" s="600" t="s">
        <v>593</v>
      </c>
      <c r="D145" s="600" t="s">
        <v>704</v>
      </c>
      <c r="E145" s="600" t="s">
        <v>676</v>
      </c>
      <c r="F145" s="600" t="s">
        <v>677</v>
      </c>
      <c r="G145" s="600" t="s">
        <v>696</v>
      </c>
      <c r="H145" s="600" t="s">
        <v>711</v>
      </c>
      <c r="I145" s="600" t="s">
        <v>839</v>
      </c>
      <c r="J145" s="600" t="s">
        <v>840</v>
      </c>
      <c r="K145" s="600" t="s">
        <v>841</v>
      </c>
      <c r="L145" s="599">
        <v>405884.77</v>
      </c>
    </row>
    <row r="146" spans="1:12" ht="32.25" customHeight="1">
      <c r="A146" s="599">
        <v>2023</v>
      </c>
      <c r="B146" s="600" t="s">
        <v>592</v>
      </c>
      <c r="C146" s="600" t="s">
        <v>593</v>
      </c>
      <c r="D146" s="600" t="s">
        <v>704</v>
      </c>
      <c r="E146" s="600" t="s">
        <v>676</v>
      </c>
      <c r="F146" s="600" t="s">
        <v>677</v>
      </c>
      <c r="G146" s="600" t="s">
        <v>696</v>
      </c>
      <c r="H146" s="600" t="s">
        <v>711</v>
      </c>
      <c r="I146" s="600" t="s">
        <v>842</v>
      </c>
      <c r="J146" s="600" t="s">
        <v>843</v>
      </c>
      <c r="K146" s="600" t="s">
        <v>844</v>
      </c>
      <c r="L146" s="599">
        <v>49127.46</v>
      </c>
    </row>
    <row r="147" spans="1:12" ht="32.25" customHeight="1">
      <c r="A147" s="599">
        <v>2023</v>
      </c>
      <c r="B147" s="600" t="s">
        <v>592</v>
      </c>
      <c r="C147" s="600" t="s">
        <v>593</v>
      </c>
      <c r="D147" s="600" t="s">
        <v>594</v>
      </c>
      <c r="E147" s="600" t="s">
        <v>676</v>
      </c>
      <c r="F147" s="600" t="s">
        <v>677</v>
      </c>
      <c r="G147" s="600" t="s">
        <v>696</v>
      </c>
      <c r="H147" s="600" t="s">
        <v>711</v>
      </c>
      <c r="I147" s="600" t="s">
        <v>772</v>
      </c>
      <c r="J147" s="600" t="s">
        <v>773</v>
      </c>
      <c r="K147" s="600" t="s">
        <v>774</v>
      </c>
      <c r="L147" s="599">
        <v>126528.53</v>
      </c>
    </row>
    <row r="148" spans="1:12" ht="32.25" customHeight="1">
      <c r="A148" s="599">
        <v>2023</v>
      </c>
      <c r="B148" s="600" t="s">
        <v>592</v>
      </c>
      <c r="C148" s="600" t="s">
        <v>593</v>
      </c>
      <c r="D148" s="600" t="s">
        <v>594</v>
      </c>
      <c r="E148" s="600" t="s">
        <v>676</v>
      </c>
      <c r="F148" s="600" t="s">
        <v>677</v>
      </c>
      <c r="G148" s="600" t="s">
        <v>696</v>
      </c>
      <c r="H148" s="600" t="s">
        <v>711</v>
      </c>
      <c r="I148" s="600" t="s">
        <v>769</v>
      </c>
      <c r="J148" s="600" t="s">
        <v>770</v>
      </c>
      <c r="K148" s="600" t="s">
        <v>771</v>
      </c>
      <c r="L148" s="599">
        <v>169698.56</v>
      </c>
    </row>
    <row r="149" spans="1:12" ht="32.25" customHeight="1">
      <c r="A149" s="599">
        <v>2023</v>
      </c>
      <c r="B149" s="600" t="s">
        <v>592</v>
      </c>
      <c r="C149" s="600" t="s">
        <v>593</v>
      </c>
      <c r="D149" s="600" t="s">
        <v>594</v>
      </c>
      <c r="E149" s="600" t="s">
        <v>676</v>
      </c>
      <c r="F149" s="600" t="s">
        <v>677</v>
      </c>
      <c r="G149" s="600" t="s">
        <v>696</v>
      </c>
      <c r="H149" s="600" t="s">
        <v>697</v>
      </c>
      <c r="I149" s="600" t="s">
        <v>833</v>
      </c>
      <c r="J149" s="600" t="s">
        <v>834</v>
      </c>
      <c r="K149" s="600" t="s">
        <v>835</v>
      </c>
      <c r="L149" s="599">
        <v>81640.649999999994</v>
      </c>
    </row>
    <row r="150" spans="1:12" ht="32.25" customHeight="1">
      <c r="A150" s="599">
        <v>2023</v>
      </c>
      <c r="B150" s="600" t="s">
        <v>592</v>
      </c>
      <c r="C150" s="600" t="s">
        <v>593</v>
      </c>
      <c r="D150" s="600" t="s">
        <v>704</v>
      </c>
      <c r="E150" s="600" t="s">
        <v>676</v>
      </c>
      <c r="F150" s="600" t="s">
        <v>677</v>
      </c>
      <c r="G150" s="600" t="s">
        <v>696</v>
      </c>
      <c r="H150" s="600" t="s">
        <v>697</v>
      </c>
      <c r="I150" s="600" t="s">
        <v>733</v>
      </c>
      <c r="J150" s="600" t="s">
        <v>734</v>
      </c>
      <c r="K150" s="600" t="s">
        <v>735</v>
      </c>
      <c r="L150" s="599">
        <v>16085.63</v>
      </c>
    </row>
    <row r="151" spans="1:12" ht="32.25" customHeight="1">
      <c r="A151" s="599">
        <v>2023</v>
      </c>
      <c r="B151" s="600" t="s">
        <v>592</v>
      </c>
      <c r="C151" s="600" t="s">
        <v>593</v>
      </c>
      <c r="D151" s="600" t="s">
        <v>704</v>
      </c>
      <c r="E151" s="600" t="s">
        <v>676</v>
      </c>
      <c r="F151" s="600" t="s">
        <v>677</v>
      </c>
      <c r="G151" s="600" t="s">
        <v>696</v>
      </c>
      <c r="H151" s="600" t="s">
        <v>697</v>
      </c>
      <c r="I151" s="600" t="s">
        <v>815</v>
      </c>
      <c r="J151" s="600" t="s">
        <v>816</v>
      </c>
      <c r="K151" s="600" t="s">
        <v>817</v>
      </c>
      <c r="L151" s="599">
        <v>89884.1</v>
      </c>
    </row>
    <row r="152" spans="1:12" ht="32.25" customHeight="1">
      <c r="A152" s="599">
        <v>2023</v>
      </c>
      <c r="B152" s="600" t="s">
        <v>592</v>
      </c>
      <c r="C152" s="600" t="s">
        <v>593</v>
      </c>
      <c r="D152" s="600" t="s">
        <v>704</v>
      </c>
      <c r="E152" s="600" t="s">
        <v>676</v>
      </c>
      <c r="F152" s="600" t="s">
        <v>677</v>
      </c>
      <c r="G152" s="600" t="s">
        <v>696</v>
      </c>
      <c r="H152" s="600" t="s">
        <v>697</v>
      </c>
      <c r="I152" s="600" t="s">
        <v>842</v>
      </c>
      <c r="J152" s="600" t="s">
        <v>843</v>
      </c>
      <c r="K152" s="600" t="s">
        <v>844</v>
      </c>
      <c r="L152" s="599">
        <v>22208.07</v>
      </c>
    </row>
    <row r="153" spans="1:12" ht="32.25" customHeight="1">
      <c r="A153" s="599">
        <v>2023</v>
      </c>
      <c r="B153" s="600" t="s">
        <v>592</v>
      </c>
      <c r="C153" s="600" t="s">
        <v>593</v>
      </c>
      <c r="D153" s="600" t="s">
        <v>704</v>
      </c>
      <c r="E153" s="600" t="s">
        <v>676</v>
      </c>
      <c r="F153" s="600" t="s">
        <v>677</v>
      </c>
      <c r="G153" s="600" t="s">
        <v>696</v>
      </c>
      <c r="H153" s="600" t="s">
        <v>697</v>
      </c>
      <c r="I153" s="600" t="s">
        <v>839</v>
      </c>
      <c r="J153" s="600" t="s">
        <v>840</v>
      </c>
      <c r="K153" s="600" t="s">
        <v>841</v>
      </c>
      <c r="L153" s="599">
        <v>172793.92</v>
      </c>
    </row>
    <row r="154" spans="1:12" ht="32.25" customHeight="1">
      <c r="A154" s="599">
        <v>2023</v>
      </c>
      <c r="B154" s="600" t="s">
        <v>592</v>
      </c>
      <c r="C154" s="600" t="s">
        <v>593</v>
      </c>
      <c r="D154" s="600" t="s">
        <v>704</v>
      </c>
      <c r="E154" s="600" t="s">
        <v>676</v>
      </c>
      <c r="F154" s="600" t="s">
        <v>677</v>
      </c>
      <c r="G154" s="600" t="s">
        <v>696</v>
      </c>
      <c r="H154" s="600" t="s">
        <v>711</v>
      </c>
      <c r="I154" s="600" t="s">
        <v>794</v>
      </c>
      <c r="J154" s="600" t="s">
        <v>795</v>
      </c>
      <c r="K154" s="600" t="s">
        <v>796</v>
      </c>
      <c r="L154" s="599">
        <v>44814.44</v>
      </c>
    </row>
    <row r="155" spans="1:12" ht="32.25" customHeight="1">
      <c r="A155" s="599">
        <v>2023</v>
      </c>
      <c r="B155" s="600" t="s">
        <v>592</v>
      </c>
      <c r="C155" s="600" t="s">
        <v>593</v>
      </c>
      <c r="D155" s="600" t="s">
        <v>594</v>
      </c>
      <c r="E155" s="600" t="s">
        <v>676</v>
      </c>
      <c r="F155" s="600" t="s">
        <v>677</v>
      </c>
      <c r="G155" s="600" t="s">
        <v>696</v>
      </c>
      <c r="H155" s="600" t="s">
        <v>711</v>
      </c>
      <c r="I155" s="600" t="s">
        <v>610</v>
      </c>
      <c r="J155" s="600" t="s">
        <v>611</v>
      </c>
      <c r="K155" s="600" t="s">
        <v>612</v>
      </c>
      <c r="L155" s="599">
        <v>21878.05</v>
      </c>
    </row>
    <row r="156" spans="1:12" ht="32.25" customHeight="1">
      <c r="A156" s="599">
        <v>2023</v>
      </c>
      <c r="B156" s="600" t="s">
        <v>592</v>
      </c>
      <c r="C156" s="600" t="s">
        <v>593</v>
      </c>
      <c r="D156" s="600" t="s">
        <v>704</v>
      </c>
      <c r="E156" s="600" t="s">
        <v>676</v>
      </c>
      <c r="F156" s="600" t="s">
        <v>677</v>
      </c>
      <c r="G156" s="600" t="s">
        <v>696</v>
      </c>
      <c r="H156" s="600" t="s">
        <v>697</v>
      </c>
      <c r="I156" s="600" t="s">
        <v>730</v>
      </c>
      <c r="J156" s="600" t="s">
        <v>731</v>
      </c>
      <c r="K156" s="600" t="s">
        <v>732</v>
      </c>
      <c r="L156" s="599">
        <v>17707.28</v>
      </c>
    </row>
    <row r="157" spans="1:12" ht="32.25" customHeight="1">
      <c r="A157" s="599">
        <v>2023</v>
      </c>
      <c r="B157" s="600" t="s">
        <v>592</v>
      </c>
      <c r="C157" s="600" t="s">
        <v>593</v>
      </c>
      <c r="D157" s="600" t="s">
        <v>704</v>
      </c>
      <c r="E157" s="600" t="s">
        <v>676</v>
      </c>
      <c r="F157" s="600" t="s">
        <v>677</v>
      </c>
      <c r="G157" s="600" t="s">
        <v>696</v>
      </c>
      <c r="H157" s="600" t="s">
        <v>697</v>
      </c>
      <c r="I157" s="600" t="s">
        <v>803</v>
      </c>
      <c r="J157" s="600" t="s">
        <v>804</v>
      </c>
      <c r="K157" s="600" t="s">
        <v>805</v>
      </c>
      <c r="L157" s="599">
        <v>11448.28</v>
      </c>
    </row>
    <row r="158" spans="1:12" ht="32.25" customHeight="1">
      <c r="A158" s="599">
        <v>2023</v>
      </c>
      <c r="B158" s="600" t="s">
        <v>592</v>
      </c>
      <c r="C158" s="600" t="s">
        <v>593</v>
      </c>
      <c r="D158" s="600" t="s">
        <v>704</v>
      </c>
      <c r="E158" s="600" t="s">
        <v>676</v>
      </c>
      <c r="F158" s="600" t="s">
        <v>677</v>
      </c>
      <c r="G158" s="600" t="s">
        <v>696</v>
      </c>
      <c r="H158" s="600" t="s">
        <v>697</v>
      </c>
      <c r="I158" s="600" t="s">
        <v>598</v>
      </c>
      <c r="J158" s="600" t="s">
        <v>599</v>
      </c>
      <c r="K158" s="600" t="s">
        <v>600</v>
      </c>
      <c r="L158" s="599">
        <v>13673.07</v>
      </c>
    </row>
    <row r="159" spans="1:12" ht="32.25" customHeight="1">
      <c r="A159" s="599">
        <v>2023</v>
      </c>
      <c r="B159" s="600" t="s">
        <v>592</v>
      </c>
      <c r="C159" s="600" t="s">
        <v>593</v>
      </c>
      <c r="D159" s="600" t="s">
        <v>594</v>
      </c>
      <c r="E159" s="600" t="s">
        <v>676</v>
      </c>
      <c r="F159" s="600" t="s">
        <v>677</v>
      </c>
      <c r="G159" s="600" t="s">
        <v>696</v>
      </c>
      <c r="H159" s="600" t="s">
        <v>697</v>
      </c>
      <c r="I159" s="600" t="s">
        <v>806</v>
      </c>
      <c r="J159" s="600" t="s">
        <v>807</v>
      </c>
      <c r="K159" s="600" t="s">
        <v>808</v>
      </c>
      <c r="L159" s="599">
        <v>65190.33</v>
      </c>
    </row>
    <row r="160" spans="1:12" ht="32.25" customHeight="1">
      <c r="A160" s="599">
        <v>2023</v>
      </c>
      <c r="B160" s="600" t="s">
        <v>592</v>
      </c>
      <c r="C160" s="600" t="s">
        <v>593</v>
      </c>
      <c r="D160" s="600" t="s">
        <v>704</v>
      </c>
      <c r="E160" s="600" t="s">
        <v>676</v>
      </c>
      <c r="F160" s="600" t="s">
        <v>677</v>
      </c>
      <c r="G160" s="600" t="s">
        <v>696</v>
      </c>
      <c r="H160" s="600" t="s">
        <v>697</v>
      </c>
      <c r="I160" s="600" t="s">
        <v>836</v>
      </c>
      <c r="J160" s="600" t="s">
        <v>837</v>
      </c>
      <c r="K160" s="600" t="s">
        <v>838</v>
      </c>
      <c r="L160" s="599">
        <v>42205.55</v>
      </c>
    </row>
    <row r="161" spans="1:12" ht="32.25" customHeight="1">
      <c r="A161" s="599">
        <v>2023</v>
      </c>
      <c r="B161" s="600" t="s">
        <v>592</v>
      </c>
      <c r="C161" s="600" t="s">
        <v>593</v>
      </c>
      <c r="D161" s="600" t="s">
        <v>594</v>
      </c>
      <c r="E161" s="600" t="s">
        <v>676</v>
      </c>
      <c r="F161" s="600" t="s">
        <v>677</v>
      </c>
      <c r="G161" s="600" t="s">
        <v>696</v>
      </c>
      <c r="H161" s="600" t="s">
        <v>697</v>
      </c>
      <c r="I161" s="600" t="s">
        <v>797</v>
      </c>
      <c r="J161" s="600" t="s">
        <v>798</v>
      </c>
      <c r="K161" s="600" t="s">
        <v>799</v>
      </c>
      <c r="L161" s="599">
        <v>9486.23</v>
      </c>
    </row>
    <row r="162" spans="1:12" ht="32.25" customHeight="1">
      <c r="A162" s="599">
        <v>2023</v>
      </c>
      <c r="B162" s="600" t="s">
        <v>592</v>
      </c>
      <c r="C162" s="600" t="s">
        <v>593</v>
      </c>
      <c r="D162" s="600" t="s">
        <v>594</v>
      </c>
      <c r="E162" s="600" t="s">
        <v>676</v>
      </c>
      <c r="F162" s="600" t="s">
        <v>677</v>
      </c>
      <c r="G162" s="600" t="s">
        <v>696</v>
      </c>
      <c r="H162" s="600" t="s">
        <v>697</v>
      </c>
      <c r="I162" s="600" t="s">
        <v>763</v>
      </c>
      <c r="J162" s="600" t="s">
        <v>764</v>
      </c>
      <c r="K162" s="600" t="s">
        <v>765</v>
      </c>
      <c r="L162" s="599">
        <v>75235.81</v>
      </c>
    </row>
    <row r="163" spans="1:12" ht="32.25" customHeight="1">
      <c r="A163" s="599">
        <v>2023</v>
      </c>
      <c r="B163" s="600" t="s">
        <v>592</v>
      </c>
      <c r="C163" s="600" t="s">
        <v>593</v>
      </c>
      <c r="D163" s="600" t="s">
        <v>594</v>
      </c>
      <c r="E163" s="600" t="s">
        <v>676</v>
      </c>
      <c r="F163" s="600" t="s">
        <v>677</v>
      </c>
      <c r="G163" s="600" t="s">
        <v>696</v>
      </c>
      <c r="H163" s="600" t="s">
        <v>697</v>
      </c>
      <c r="I163" s="600" t="s">
        <v>683</v>
      </c>
      <c r="J163" s="600" t="s">
        <v>684</v>
      </c>
      <c r="K163" s="600" t="s">
        <v>685</v>
      </c>
      <c r="L163" s="599">
        <v>0</v>
      </c>
    </row>
    <row r="164" spans="1:12" ht="32.25" customHeight="1">
      <c r="A164" s="599">
        <v>2023</v>
      </c>
      <c r="B164" s="600" t="s">
        <v>592</v>
      </c>
      <c r="C164" s="600" t="s">
        <v>593</v>
      </c>
      <c r="D164" s="600" t="s">
        <v>594</v>
      </c>
      <c r="E164" s="600" t="s">
        <v>676</v>
      </c>
      <c r="F164" s="600" t="s">
        <v>677</v>
      </c>
      <c r="G164" s="600" t="s">
        <v>696</v>
      </c>
      <c r="H164" s="600" t="s">
        <v>711</v>
      </c>
      <c r="I164" s="600" t="s">
        <v>745</v>
      </c>
      <c r="J164" s="600" t="s">
        <v>746</v>
      </c>
      <c r="K164" s="600" t="s">
        <v>747</v>
      </c>
      <c r="L164" s="599">
        <v>63989.74</v>
      </c>
    </row>
    <row r="165" spans="1:12" ht="32.25" customHeight="1">
      <c r="A165" s="599">
        <v>2023</v>
      </c>
      <c r="B165" s="600" t="s">
        <v>592</v>
      </c>
      <c r="C165" s="600" t="s">
        <v>593</v>
      </c>
      <c r="D165" s="600" t="s">
        <v>594</v>
      </c>
      <c r="E165" s="600" t="s">
        <v>676</v>
      </c>
      <c r="F165" s="600" t="s">
        <v>677</v>
      </c>
      <c r="G165" s="600" t="s">
        <v>696</v>
      </c>
      <c r="H165" s="600" t="s">
        <v>711</v>
      </c>
      <c r="I165" s="600" t="s">
        <v>619</v>
      </c>
      <c r="J165" s="600" t="s">
        <v>620</v>
      </c>
      <c r="K165" s="600" t="s">
        <v>621</v>
      </c>
      <c r="L165" s="599">
        <v>142762.99</v>
      </c>
    </row>
    <row r="166" spans="1:12" ht="32.25" customHeight="1">
      <c r="A166" s="599">
        <v>2023</v>
      </c>
      <c r="B166" s="600" t="s">
        <v>592</v>
      </c>
      <c r="C166" s="600" t="s">
        <v>593</v>
      </c>
      <c r="D166" s="600" t="s">
        <v>594</v>
      </c>
      <c r="E166" s="600" t="s">
        <v>676</v>
      </c>
      <c r="F166" s="600" t="s">
        <v>677</v>
      </c>
      <c r="G166" s="600" t="s">
        <v>696</v>
      </c>
      <c r="H166" s="600" t="s">
        <v>697</v>
      </c>
      <c r="I166" s="600" t="s">
        <v>680</v>
      </c>
      <c r="J166" s="600" t="s">
        <v>681</v>
      </c>
      <c r="K166" s="600" t="s">
        <v>682</v>
      </c>
      <c r="L166" s="599">
        <v>2685.68</v>
      </c>
    </row>
    <row r="167" spans="1:12" ht="32.25" customHeight="1">
      <c r="A167" s="599">
        <v>2023</v>
      </c>
      <c r="B167" s="600" t="s">
        <v>592</v>
      </c>
      <c r="C167" s="600" t="s">
        <v>593</v>
      </c>
      <c r="D167" s="600" t="s">
        <v>704</v>
      </c>
      <c r="E167" s="600" t="s">
        <v>676</v>
      </c>
      <c r="F167" s="600" t="s">
        <v>677</v>
      </c>
      <c r="G167" s="600" t="s">
        <v>696</v>
      </c>
      <c r="H167" s="600" t="s">
        <v>697</v>
      </c>
      <c r="I167" s="600" t="s">
        <v>613</v>
      </c>
      <c r="J167" s="600" t="s">
        <v>614</v>
      </c>
      <c r="K167" s="600" t="s">
        <v>615</v>
      </c>
      <c r="L167" s="599">
        <v>43830.07</v>
      </c>
    </row>
    <row r="168" spans="1:12" ht="32.25" customHeight="1">
      <c r="A168" s="599">
        <v>2023</v>
      </c>
      <c r="B168" s="600" t="s">
        <v>592</v>
      </c>
      <c r="C168" s="600" t="s">
        <v>593</v>
      </c>
      <c r="D168" s="600" t="s">
        <v>704</v>
      </c>
      <c r="E168" s="600" t="s">
        <v>676</v>
      </c>
      <c r="F168" s="600" t="s">
        <v>677</v>
      </c>
      <c r="G168" s="600" t="s">
        <v>696</v>
      </c>
      <c r="H168" s="600" t="s">
        <v>697</v>
      </c>
      <c r="I168" s="600" t="s">
        <v>760</v>
      </c>
      <c r="J168" s="600" t="s">
        <v>761</v>
      </c>
      <c r="K168" s="600" t="s">
        <v>762</v>
      </c>
      <c r="L168" s="599">
        <v>0</v>
      </c>
    </row>
    <row r="169" spans="1:12" ht="32.25" customHeight="1">
      <c r="A169" s="599">
        <v>2023</v>
      </c>
      <c r="B169" s="600" t="s">
        <v>592</v>
      </c>
      <c r="C169" s="600" t="s">
        <v>593</v>
      </c>
      <c r="D169" s="600" t="s">
        <v>704</v>
      </c>
      <c r="E169" s="600" t="s">
        <v>676</v>
      </c>
      <c r="F169" s="600" t="s">
        <v>677</v>
      </c>
      <c r="G169" s="600" t="s">
        <v>696</v>
      </c>
      <c r="H169" s="600" t="s">
        <v>711</v>
      </c>
      <c r="I169" s="600" t="s">
        <v>705</v>
      </c>
      <c r="J169" s="600" t="s">
        <v>706</v>
      </c>
      <c r="K169" s="600" t="s">
        <v>707</v>
      </c>
      <c r="L169" s="599">
        <v>154557.47</v>
      </c>
    </row>
    <row r="170" spans="1:12" ht="32.25" customHeight="1">
      <c r="A170" s="599">
        <v>2023</v>
      </c>
      <c r="B170" s="600" t="s">
        <v>592</v>
      </c>
      <c r="C170" s="600" t="s">
        <v>593</v>
      </c>
      <c r="D170" s="600" t="s">
        <v>594</v>
      </c>
      <c r="E170" s="600" t="s">
        <v>676</v>
      </c>
      <c r="F170" s="600" t="s">
        <v>677</v>
      </c>
      <c r="G170" s="600" t="s">
        <v>696</v>
      </c>
      <c r="H170" s="600" t="s">
        <v>711</v>
      </c>
      <c r="I170" s="600" t="s">
        <v>754</v>
      </c>
      <c r="J170" s="600" t="s">
        <v>755</v>
      </c>
      <c r="K170" s="600" t="s">
        <v>756</v>
      </c>
      <c r="L170" s="599">
        <v>78714.2</v>
      </c>
    </row>
    <row r="171" spans="1:12" ht="32.25" customHeight="1">
      <c r="A171" s="599">
        <v>2023</v>
      </c>
      <c r="B171" s="600" t="s">
        <v>592</v>
      </c>
      <c r="C171" s="600" t="s">
        <v>593</v>
      </c>
      <c r="D171" s="600" t="s">
        <v>594</v>
      </c>
      <c r="E171" s="600" t="s">
        <v>676</v>
      </c>
      <c r="F171" s="600" t="s">
        <v>677</v>
      </c>
      <c r="G171" s="600" t="s">
        <v>696</v>
      </c>
      <c r="H171" s="600" t="s">
        <v>711</v>
      </c>
      <c r="I171" s="600" t="s">
        <v>791</v>
      </c>
      <c r="J171" s="600" t="s">
        <v>792</v>
      </c>
      <c r="K171" s="600" t="s">
        <v>793</v>
      </c>
      <c r="L171" s="599">
        <v>20000.349999999999</v>
      </c>
    </row>
    <row r="172" spans="1:12" ht="32.25" customHeight="1">
      <c r="A172" s="599">
        <v>2023</v>
      </c>
      <c r="B172" s="600" t="s">
        <v>592</v>
      </c>
      <c r="C172" s="600" t="s">
        <v>593</v>
      </c>
      <c r="D172" s="600" t="s">
        <v>704</v>
      </c>
      <c r="E172" s="600" t="s">
        <v>676</v>
      </c>
      <c r="F172" s="600" t="s">
        <v>677</v>
      </c>
      <c r="G172" s="600" t="s">
        <v>696</v>
      </c>
      <c r="H172" s="600" t="s">
        <v>711</v>
      </c>
      <c r="I172" s="600" t="s">
        <v>721</v>
      </c>
      <c r="J172" s="600" t="s">
        <v>722</v>
      </c>
      <c r="K172" s="600" t="s">
        <v>723</v>
      </c>
      <c r="L172" s="599">
        <v>35204.03</v>
      </c>
    </row>
    <row r="173" spans="1:12" ht="32.25" customHeight="1">
      <c r="A173" s="599">
        <v>2023</v>
      </c>
      <c r="B173" s="600" t="s">
        <v>592</v>
      </c>
      <c r="C173" s="600" t="s">
        <v>593</v>
      </c>
      <c r="D173" s="600" t="s">
        <v>594</v>
      </c>
      <c r="E173" s="600" t="s">
        <v>676</v>
      </c>
      <c r="F173" s="600" t="s">
        <v>677</v>
      </c>
      <c r="G173" s="600" t="s">
        <v>696</v>
      </c>
      <c r="H173" s="600" t="s">
        <v>711</v>
      </c>
      <c r="I173" s="600" t="s">
        <v>724</v>
      </c>
      <c r="J173" s="600" t="s">
        <v>725</v>
      </c>
      <c r="K173" s="600" t="s">
        <v>726</v>
      </c>
      <c r="L173" s="599">
        <v>57389.34</v>
      </c>
    </row>
    <row r="174" spans="1:12" ht="32.25" customHeight="1">
      <c r="A174" s="599">
        <v>2023</v>
      </c>
      <c r="B174" s="600" t="s">
        <v>592</v>
      </c>
      <c r="C174" s="600" t="s">
        <v>593</v>
      </c>
      <c r="D174" s="600" t="s">
        <v>704</v>
      </c>
      <c r="E174" s="600" t="s">
        <v>676</v>
      </c>
      <c r="F174" s="600" t="s">
        <v>677</v>
      </c>
      <c r="G174" s="600" t="s">
        <v>696</v>
      </c>
      <c r="H174" s="600" t="s">
        <v>697</v>
      </c>
      <c r="I174" s="600" t="s">
        <v>766</v>
      </c>
      <c r="J174" s="600" t="s">
        <v>767</v>
      </c>
      <c r="K174" s="600" t="s">
        <v>768</v>
      </c>
      <c r="L174" s="599">
        <v>11362.93</v>
      </c>
    </row>
    <row r="175" spans="1:12" ht="32.25" customHeight="1">
      <c r="A175" s="599">
        <v>2023</v>
      </c>
      <c r="B175" s="600" t="s">
        <v>592</v>
      </c>
      <c r="C175" s="600" t="s">
        <v>593</v>
      </c>
      <c r="D175" s="600" t="s">
        <v>594</v>
      </c>
      <c r="E175" s="600" t="s">
        <v>676</v>
      </c>
      <c r="F175" s="600" t="s">
        <v>677</v>
      </c>
      <c r="G175" s="600" t="s">
        <v>696</v>
      </c>
      <c r="H175" s="600" t="s">
        <v>697</v>
      </c>
      <c r="I175" s="600" t="s">
        <v>613</v>
      </c>
      <c r="J175" s="600" t="s">
        <v>614</v>
      </c>
      <c r="K175" s="600" t="s">
        <v>615</v>
      </c>
      <c r="L175" s="599">
        <v>10082.68</v>
      </c>
    </row>
    <row r="176" spans="1:12" ht="32.25" customHeight="1">
      <c r="A176" s="599">
        <v>2023</v>
      </c>
      <c r="B176" s="600" t="s">
        <v>592</v>
      </c>
      <c r="C176" s="600" t="s">
        <v>593</v>
      </c>
      <c r="D176" s="600" t="s">
        <v>594</v>
      </c>
      <c r="E176" s="600" t="s">
        <v>676</v>
      </c>
      <c r="F176" s="600" t="s">
        <v>677</v>
      </c>
      <c r="G176" s="600" t="s">
        <v>696</v>
      </c>
      <c r="H176" s="600" t="s">
        <v>697</v>
      </c>
      <c r="I176" s="600" t="s">
        <v>757</v>
      </c>
      <c r="J176" s="600" t="s">
        <v>758</v>
      </c>
      <c r="K176" s="600" t="s">
        <v>759</v>
      </c>
      <c r="L176" s="599">
        <v>3396.93</v>
      </c>
    </row>
    <row r="177" spans="1:14" ht="32.25" customHeight="1">
      <c r="A177" s="599">
        <v>2023</v>
      </c>
      <c r="B177" s="600" t="s">
        <v>592</v>
      </c>
      <c r="C177" s="600" t="s">
        <v>593</v>
      </c>
      <c r="D177" s="600" t="s">
        <v>704</v>
      </c>
      <c r="E177" s="600" t="s">
        <v>676</v>
      </c>
      <c r="F177" s="600" t="s">
        <v>677</v>
      </c>
      <c r="G177" s="600" t="s">
        <v>696</v>
      </c>
      <c r="H177" s="600" t="s">
        <v>697</v>
      </c>
      <c r="I177" s="600" t="s">
        <v>628</v>
      </c>
      <c r="J177" s="600" t="s">
        <v>629</v>
      </c>
      <c r="K177" s="600" t="s">
        <v>630</v>
      </c>
      <c r="L177" s="599">
        <v>0</v>
      </c>
    </row>
    <row r="178" spans="1:14" ht="32.25" customHeight="1">
      <c r="A178" s="599">
        <v>2023</v>
      </c>
      <c r="B178" s="600" t="s">
        <v>592</v>
      </c>
      <c r="C178" s="600" t="s">
        <v>593</v>
      </c>
      <c r="D178" s="600" t="s">
        <v>594</v>
      </c>
      <c r="E178" s="600" t="s">
        <v>676</v>
      </c>
      <c r="F178" s="600" t="s">
        <v>677</v>
      </c>
      <c r="G178" s="600" t="s">
        <v>696</v>
      </c>
      <c r="H178" s="600" t="s">
        <v>697</v>
      </c>
      <c r="I178" s="600" t="s">
        <v>760</v>
      </c>
      <c r="J178" s="600" t="s">
        <v>761</v>
      </c>
      <c r="K178" s="600" t="s">
        <v>762</v>
      </c>
      <c r="L178" s="599">
        <v>0</v>
      </c>
    </row>
    <row r="179" spans="1:14" ht="32.25" customHeight="1">
      <c r="A179" s="599">
        <v>2023</v>
      </c>
      <c r="B179" s="600" t="s">
        <v>592</v>
      </c>
      <c r="C179" s="600" t="s">
        <v>593</v>
      </c>
      <c r="D179" s="600" t="s">
        <v>594</v>
      </c>
      <c r="E179" s="600" t="s">
        <v>676</v>
      </c>
      <c r="F179" s="600" t="s">
        <v>677</v>
      </c>
      <c r="G179" s="600" t="s">
        <v>696</v>
      </c>
      <c r="H179" s="600" t="s">
        <v>711</v>
      </c>
      <c r="I179" s="600" t="s">
        <v>698</v>
      </c>
      <c r="J179" s="600" t="s">
        <v>699</v>
      </c>
      <c r="K179" s="600" t="s">
        <v>700</v>
      </c>
      <c r="L179" s="599">
        <v>32967.86</v>
      </c>
    </row>
    <row r="180" spans="1:14" ht="32.25" customHeight="1">
      <c r="A180" s="599">
        <v>2023</v>
      </c>
      <c r="B180" s="600" t="s">
        <v>592</v>
      </c>
      <c r="C180" s="600" t="s">
        <v>593</v>
      </c>
      <c r="D180" s="600" t="s">
        <v>704</v>
      </c>
      <c r="E180" s="600" t="s">
        <v>676</v>
      </c>
      <c r="F180" s="600" t="s">
        <v>677</v>
      </c>
      <c r="G180" s="600" t="s">
        <v>696</v>
      </c>
      <c r="H180" s="600" t="s">
        <v>711</v>
      </c>
      <c r="I180" s="600" t="s">
        <v>809</v>
      </c>
      <c r="J180" s="600" t="s">
        <v>810</v>
      </c>
      <c r="K180" s="600" t="s">
        <v>811</v>
      </c>
      <c r="L180" s="599">
        <v>59471.88</v>
      </c>
    </row>
    <row r="181" spans="1:14" ht="32.25" customHeight="1">
      <c r="A181" s="599">
        <v>2023</v>
      </c>
      <c r="B181" s="600" t="s">
        <v>592</v>
      </c>
      <c r="C181" s="600" t="s">
        <v>593</v>
      </c>
      <c r="D181" s="600" t="s">
        <v>594</v>
      </c>
      <c r="E181" s="600" t="s">
        <v>676</v>
      </c>
      <c r="F181" s="600" t="s">
        <v>677</v>
      </c>
      <c r="G181" s="600" t="s">
        <v>696</v>
      </c>
      <c r="H181" s="600" t="s">
        <v>711</v>
      </c>
      <c r="I181" s="600" t="s">
        <v>708</v>
      </c>
      <c r="J181" s="600" t="s">
        <v>709</v>
      </c>
      <c r="K181" s="600" t="s">
        <v>710</v>
      </c>
      <c r="L181" s="599">
        <v>75665.62</v>
      </c>
    </row>
    <row r="182" spans="1:14" ht="32.25" customHeight="1">
      <c r="A182" s="599">
        <v>2023</v>
      </c>
      <c r="B182" s="600" t="s">
        <v>592</v>
      </c>
      <c r="C182" s="600" t="s">
        <v>593</v>
      </c>
      <c r="D182" s="600" t="s">
        <v>704</v>
      </c>
      <c r="E182" s="600" t="s">
        <v>676</v>
      </c>
      <c r="F182" s="600" t="s">
        <v>677</v>
      </c>
      <c r="G182" s="600" t="s">
        <v>696</v>
      </c>
      <c r="H182" s="600" t="s">
        <v>711</v>
      </c>
      <c r="I182" s="600" t="s">
        <v>736</v>
      </c>
      <c r="J182" s="600" t="s">
        <v>737</v>
      </c>
      <c r="K182" s="600" t="s">
        <v>738</v>
      </c>
      <c r="L182" s="599">
        <v>56313.71</v>
      </c>
    </row>
    <row r="183" spans="1:14" ht="32.25" customHeight="1">
      <c r="A183" s="599">
        <v>2023</v>
      </c>
      <c r="B183" s="600" t="s">
        <v>592</v>
      </c>
      <c r="C183" s="600" t="s">
        <v>593</v>
      </c>
      <c r="D183" s="600" t="s">
        <v>594</v>
      </c>
      <c r="E183" s="600" t="s">
        <v>676</v>
      </c>
      <c r="F183" s="600" t="s">
        <v>677</v>
      </c>
      <c r="G183" s="600" t="s">
        <v>696</v>
      </c>
      <c r="H183" s="600" t="s">
        <v>711</v>
      </c>
      <c r="I183" s="600" t="s">
        <v>701</v>
      </c>
      <c r="J183" s="600" t="s">
        <v>702</v>
      </c>
      <c r="K183" s="600" t="s">
        <v>703</v>
      </c>
      <c r="L183" s="599">
        <v>9048.67</v>
      </c>
    </row>
    <row r="184" spans="1:14" ht="32.25" customHeight="1">
      <c r="A184" s="599">
        <v>2023</v>
      </c>
      <c r="B184" s="600" t="s">
        <v>592</v>
      </c>
      <c r="C184" s="600" t="s">
        <v>593</v>
      </c>
      <c r="D184" s="600" t="s">
        <v>594</v>
      </c>
      <c r="E184" s="600" t="s">
        <v>676</v>
      </c>
      <c r="F184" s="600" t="s">
        <v>677</v>
      </c>
      <c r="G184" s="600" t="s">
        <v>696</v>
      </c>
      <c r="H184" s="600" t="s">
        <v>711</v>
      </c>
      <c r="I184" s="600" t="s">
        <v>705</v>
      </c>
      <c r="J184" s="600" t="s">
        <v>706</v>
      </c>
      <c r="K184" s="600" t="s">
        <v>707</v>
      </c>
      <c r="L184" s="599">
        <v>24091.46</v>
      </c>
    </row>
    <row r="185" spans="1:14" ht="32.25" customHeight="1">
      <c r="A185" s="599">
        <v>2023</v>
      </c>
      <c r="B185" s="600" t="s">
        <v>592</v>
      </c>
      <c r="C185" s="600" t="s">
        <v>593</v>
      </c>
      <c r="D185" s="600" t="s">
        <v>594</v>
      </c>
      <c r="E185" s="600" t="s">
        <v>676</v>
      </c>
      <c r="F185" s="600" t="s">
        <v>677</v>
      </c>
      <c r="G185" s="600" t="s">
        <v>696</v>
      </c>
      <c r="H185" s="600" t="s">
        <v>711</v>
      </c>
      <c r="I185" s="600" t="s">
        <v>742</v>
      </c>
      <c r="J185" s="600" t="s">
        <v>743</v>
      </c>
      <c r="K185" s="600" t="s">
        <v>744</v>
      </c>
      <c r="L185" s="599">
        <v>27243.72</v>
      </c>
    </row>
    <row r="186" spans="1:14" ht="32.25" customHeight="1">
      <c r="M186" s="603">
        <f>SUM(L37:L185)</f>
        <v>7772493.6100000003</v>
      </c>
      <c r="N186" s="602" t="s">
        <v>845</v>
      </c>
    </row>
  </sheetData>
  <autoFilter ref="A1:L1" xr:uid="{02D60A2D-A5C7-4702-AF04-EA4DD113B529}">
    <sortState xmlns:xlrd2="http://schemas.microsoft.com/office/spreadsheetml/2017/richdata2" ref="A2:L179">
      <sortCondition ref="G1"/>
    </sortState>
  </autoFilter>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52E89-956D-4DBF-92D9-96F5D6294FE1}">
  <dimension ref="A1:K22"/>
  <sheetViews>
    <sheetView zoomScale="90" zoomScaleNormal="90" workbookViewId="0">
      <selection activeCell="K10" sqref="K10"/>
    </sheetView>
  </sheetViews>
  <sheetFormatPr defaultColWidth="8.85546875" defaultRowHeight="15"/>
  <cols>
    <col min="1" max="1" width="5" bestFit="1" customWidth="1"/>
    <col min="2" max="2" width="11.140625" customWidth="1"/>
    <col min="3" max="3" width="22.7109375" customWidth="1"/>
    <col min="4" max="4" width="16.28515625" hidden="1" customWidth="1"/>
    <col min="5" max="5" width="13.28515625" customWidth="1"/>
    <col min="6" max="6" width="11.140625" bestFit="1" customWidth="1"/>
    <col min="8" max="8" width="13.7109375" bestFit="1" customWidth="1"/>
    <col min="9" max="9" width="17" customWidth="1"/>
    <col min="10" max="10" width="10.7109375" customWidth="1"/>
    <col min="11" max="11" width="11.7109375" bestFit="1" customWidth="1"/>
  </cols>
  <sheetData>
    <row r="1" spans="1:11">
      <c r="C1" s="305" t="s">
        <v>266</v>
      </c>
      <c r="D1" s="305"/>
    </row>
    <row r="2" spans="1:11">
      <c r="C2" s="416"/>
      <c r="D2" s="416"/>
      <c r="E2" s="305" t="s">
        <v>267</v>
      </c>
    </row>
    <row r="4" spans="1:11">
      <c r="A4" s="305" t="s">
        <v>268</v>
      </c>
      <c r="B4" s="305" t="s">
        <v>269</v>
      </c>
      <c r="C4" s="305" t="s">
        <v>270</v>
      </c>
      <c r="D4" s="305" t="s">
        <v>497</v>
      </c>
      <c r="E4" s="606" t="s">
        <v>579</v>
      </c>
      <c r="F4" s="305" t="s">
        <v>272</v>
      </c>
      <c r="G4" s="305" t="s">
        <v>273</v>
      </c>
      <c r="H4" s="305" t="s">
        <v>274</v>
      </c>
      <c r="I4" s="305" t="s">
        <v>275</v>
      </c>
    </row>
    <row r="5" spans="1:11">
      <c r="A5" s="391" t="s">
        <v>276</v>
      </c>
      <c r="B5" s="391">
        <v>2222</v>
      </c>
      <c r="C5" s="391" t="s">
        <v>277</v>
      </c>
      <c r="D5" s="391">
        <v>79.48</v>
      </c>
      <c r="E5" s="524">
        <v>1269590.470790253</v>
      </c>
      <c r="F5" s="525"/>
      <c r="G5" s="412">
        <f>'TAP 2222 Model'!I19</f>
        <v>97.924448190532431</v>
      </c>
      <c r="H5" s="392">
        <f>G5*F5</f>
        <v>0</v>
      </c>
      <c r="I5" s="395">
        <f>H5-E5</f>
        <v>-1269590.470790253</v>
      </c>
      <c r="K5" s="445"/>
    </row>
    <row r="6" spans="1:11">
      <c r="A6" s="391" t="s">
        <v>276</v>
      </c>
      <c r="B6" s="391">
        <v>2271</v>
      </c>
      <c r="C6" s="391" t="s">
        <v>498</v>
      </c>
      <c r="D6" s="391"/>
      <c r="E6" s="524">
        <v>0</v>
      </c>
      <c r="F6" s="525"/>
      <c r="G6" s="394"/>
      <c r="H6" s="392">
        <f>G6*F6</f>
        <v>0</v>
      </c>
      <c r="I6" s="397">
        <f>H6-E6</f>
        <v>0</v>
      </c>
    </row>
    <row r="7" spans="1:11">
      <c r="C7" s="398" t="s">
        <v>279</v>
      </c>
      <c r="D7" s="410"/>
      <c r="E7" s="399">
        <v>1269590.470790253</v>
      </c>
      <c r="F7" s="400"/>
      <c r="G7" s="401"/>
      <c r="H7" s="399">
        <f>SUM(H5:H6)</f>
        <v>0</v>
      </c>
      <c r="I7" s="402">
        <f>SUM(I5:I6)</f>
        <v>-1269590.470790253</v>
      </c>
    </row>
    <row r="8" spans="1:11">
      <c r="E8" s="403"/>
      <c r="F8" s="400"/>
      <c r="G8" s="401"/>
      <c r="H8" s="403"/>
      <c r="I8" s="404"/>
    </row>
    <row r="9" spans="1:11">
      <c r="A9" s="305" t="s">
        <v>268</v>
      </c>
      <c r="B9" s="305" t="s">
        <v>269</v>
      </c>
      <c r="C9" s="305" t="s">
        <v>270</v>
      </c>
      <c r="D9" s="305" t="s">
        <v>497</v>
      </c>
      <c r="E9" s="305" t="s">
        <v>274</v>
      </c>
      <c r="F9" s="305"/>
      <c r="G9" s="305" t="s">
        <v>273</v>
      </c>
      <c r="H9" s="305" t="s">
        <v>274</v>
      </c>
      <c r="I9" s="305" t="s">
        <v>275</v>
      </c>
    </row>
    <row r="10" spans="1:11">
      <c r="A10" s="391" t="s">
        <v>280</v>
      </c>
      <c r="B10" s="391">
        <v>2128</v>
      </c>
      <c r="C10" s="391" t="s">
        <v>171</v>
      </c>
      <c r="D10" s="391">
        <v>5.07</v>
      </c>
      <c r="E10" s="524">
        <v>509207.67861277267</v>
      </c>
      <c r="F10" s="525"/>
      <c r="G10" s="394">
        <f>G16</f>
        <v>6.9589501887125973</v>
      </c>
      <c r="H10" s="392">
        <f t="shared" ref="H10" si="0">G10*F10</f>
        <v>0</v>
      </c>
      <c r="I10" s="397">
        <f t="shared" ref="I10" si="1">H10-E10</f>
        <v>-509207.67861277267</v>
      </c>
    </row>
    <row r="11" spans="1:11">
      <c r="C11" s="398" t="s">
        <v>283</v>
      </c>
      <c r="D11" s="410"/>
      <c r="E11" s="526">
        <v>509207.67861277267</v>
      </c>
      <c r="F11" s="527"/>
      <c r="G11" s="401"/>
      <c r="H11" s="399">
        <f>SUM(H10:H10)</f>
        <v>0</v>
      </c>
      <c r="I11" s="402">
        <f>SUM(I10:I10)</f>
        <v>-509207.67861277267</v>
      </c>
    </row>
    <row r="12" spans="1:11">
      <c r="E12" s="528"/>
      <c r="F12" s="527"/>
      <c r="G12" s="401"/>
      <c r="H12" s="403"/>
      <c r="I12" s="404"/>
    </row>
    <row r="13" spans="1:11">
      <c r="A13" s="305" t="s">
        <v>268</v>
      </c>
      <c r="B13" s="305" t="s">
        <v>269</v>
      </c>
      <c r="C13" s="305" t="s">
        <v>270</v>
      </c>
      <c r="D13" s="305" t="s">
        <v>497</v>
      </c>
      <c r="E13" s="305" t="s">
        <v>274</v>
      </c>
      <c r="F13" s="305"/>
      <c r="G13" s="305" t="s">
        <v>273</v>
      </c>
      <c r="H13" s="305" t="s">
        <v>274</v>
      </c>
      <c r="I13" s="305" t="s">
        <v>275</v>
      </c>
    </row>
    <row r="14" spans="1:11">
      <c r="A14" s="391" t="s">
        <v>284</v>
      </c>
      <c r="B14" s="391">
        <v>3274</v>
      </c>
      <c r="C14" s="391" t="s">
        <v>499</v>
      </c>
      <c r="D14" s="529" t="e">
        <f>E14/F14</f>
        <v>#DIV/0!</v>
      </c>
      <c r="E14" s="524">
        <v>220504.58499456957</v>
      </c>
      <c r="F14" s="525"/>
      <c r="G14" s="523">
        <f ca="1">'CorpRepPayee 3274 Model'!L36</f>
        <v>91.155264569892338</v>
      </c>
      <c r="H14" s="392">
        <f ca="1">G14*F14</f>
        <v>0</v>
      </c>
      <c r="I14" s="395">
        <f ca="1">H14-E14</f>
        <v>-220504.58499456957</v>
      </c>
    </row>
    <row r="15" spans="1:11">
      <c r="A15" s="391" t="s">
        <v>284</v>
      </c>
      <c r="B15" s="391">
        <v>3274</v>
      </c>
      <c r="C15" s="391" t="s">
        <v>500</v>
      </c>
      <c r="D15" s="529" t="e">
        <f>'CorpRepPayee 3274 Model'!#REF!</f>
        <v>#REF!</v>
      </c>
      <c r="E15" s="524">
        <v>199527.62555973724</v>
      </c>
      <c r="F15" s="525"/>
      <c r="G15" s="523">
        <f ca="1">'CorpRepPayee 3274 Model'!Q36</f>
        <v>212.26343144652898</v>
      </c>
      <c r="H15" s="392">
        <f ca="1">G15*F15</f>
        <v>0</v>
      </c>
      <c r="I15" s="395">
        <f ca="1">H15-E15</f>
        <v>-199527.62555973724</v>
      </c>
    </row>
    <row r="16" spans="1:11">
      <c r="A16" s="391" t="s">
        <v>284</v>
      </c>
      <c r="B16" s="391">
        <v>3285</v>
      </c>
      <c r="C16" s="391" t="s">
        <v>171</v>
      </c>
      <c r="D16" s="529" t="e">
        <f t="shared" ref="D16:D18" si="2">E16/F16</f>
        <v>#DIV/0!</v>
      </c>
      <c r="E16" s="524">
        <v>19139909.239403807</v>
      </c>
      <c r="F16" s="525"/>
      <c r="G16" s="394">
        <f>'Day Hab 3291 Add on Rate'!B14</f>
        <v>6.9589501887125973</v>
      </c>
      <c r="H16" s="392">
        <f t="shared" ref="H16:H18" si="3">G16*F16</f>
        <v>0</v>
      </c>
      <c r="I16" s="397">
        <f>H16-E16</f>
        <v>-19139909.239403807</v>
      </c>
    </row>
    <row r="17" spans="1:10">
      <c r="A17" s="391" t="s">
        <v>284</v>
      </c>
      <c r="B17" s="391">
        <v>3285</v>
      </c>
      <c r="C17" s="391" t="s">
        <v>169</v>
      </c>
      <c r="D17" s="529" t="e">
        <f t="shared" si="2"/>
        <v>#DIV/0!</v>
      </c>
      <c r="E17" s="524">
        <v>612222.13414475054</v>
      </c>
      <c r="F17" s="525"/>
      <c r="G17" s="394">
        <f>'Day Hab 3291 Add on Rate'!C14</f>
        <v>12.189418274469926</v>
      </c>
      <c r="H17" s="392">
        <f t="shared" si="3"/>
        <v>0</v>
      </c>
      <c r="I17" s="397">
        <f t="shared" ref="I17:I18" si="4">H17-E17</f>
        <v>-612222.13414475054</v>
      </c>
    </row>
    <row r="18" spans="1:10">
      <c r="A18" s="391" t="s">
        <v>284</v>
      </c>
      <c r="B18" s="391">
        <v>3285</v>
      </c>
      <c r="C18" s="391" t="s">
        <v>170</v>
      </c>
      <c r="D18" s="529" t="e">
        <f t="shared" si="2"/>
        <v>#DIV/0!</v>
      </c>
      <c r="E18" s="524">
        <v>180160.60856422974</v>
      </c>
      <c r="F18" s="525"/>
      <c r="G18" s="394">
        <f>'Day Hab 3291 Add on Rate'!D14</f>
        <v>18.979006712360015</v>
      </c>
      <c r="H18" s="392">
        <f t="shared" si="3"/>
        <v>0</v>
      </c>
      <c r="I18" s="397">
        <f t="shared" si="4"/>
        <v>-180160.60856422974</v>
      </c>
    </row>
    <row r="19" spans="1:10">
      <c r="C19" s="398" t="s">
        <v>286</v>
      </c>
      <c r="D19" s="410"/>
      <c r="E19" s="526">
        <f>SUM(E14:E18)</f>
        <v>20352324.192667093</v>
      </c>
      <c r="F19" s="527"/>
      <c r="G19" s="401"/>
      <c r="H19" s="399">
        <f ca="1">SUM(H14:H18)</f>
        <v>0</v>
      </c>
      <c r="I19" s="402">
        <f ca="1">SUM(I14:I18)</f>
        <v>-20352324.192667093</v>
      </c>
    </row>
    <row r="20" spans="1:10">
      <c r="E20" s="403"/>
      <c r="F20" s="400"/>
      <c r="G20" s="401"/>
      <c r="H20" s="403"/>
      <c r="I20" s="404"/>
    </row>
    <row r="21" spans="1:10" ht="15.75" thickBot="1">
      <c r="E21" s="406"/>
      <c r="F21" s="407"/>
      <c r="G21" s="408"/>
      <c r="H21" s="406"/>
      <c r="I21" s="409"/>
    </row>
    <row r="22" spans="1:10" ht="15.75" thickTop="1">
      <c r="C22" s="410" t="s">
        <v>126</v>
      </c>
      <c r="D22" s="410"/>
      <c r="E22" s="402">
        <f>E7+E11+E19</f>
        <v>22131122.342070118</v>
      </c>
      <c r="F22" s="404"/>
      <c r="G22" s="404"/>
      <c r="H22" s="402">
        <f ca="1">H7+H11+H19</f>
        <v>0</v>
      </c>
      <c r="I22" s="402">
        <f ca="1">I7+I11+I19</f>
        <v>-22131122.342070118</v>
      </c>
      <c r="J22" s="411">
        <f ca="1">(H22-E22)/E22</f>
        <v>-1</v>
      </c>
    </row>
  </sheetData>
  <pageMargins left="0.25" right="0.25"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2E62B-6960-41F4-93C3-E95368395A3E}">
  <dimension ref="A1:DB53"/>
  <sheetViews>
    <sheetView topLeftCell="CB18" workbookViewId="0">
      <selection activeCell="CR45" sqref="CR45"/>
    </sheetView>
  </sheetViews>
  <sheetFormatPr defaultColWidth="8.7109375" defaultRowHeight="12.75"/>
  <cols>
    <col min="1" max="1" width="38.42578125" style="566" customWidth="1"/>
    <col min="2" max="2" width="12.85546875" style="571" customWidth="1"/>
    <col min="3" max="82" width="7.7109375" style="566" customWidth="1"/>
    <col min="83" max="97" width="8.7109375" style="566"/>
    <col min="98" max="98" width="10.140625" style="566" bestFit="1" customWidth="1"/>
    <col min="99" max="16384" width="8.7109375" style="566"/>
  </cols>
  <sheetData>
    <row r="1" spans="1:106" ht="18">
      <c r="A1" s="775" t="s">
        <v>4</v>
      </c>
      <c r="B1" s="776"/>
    </row>
    <row r="2" spans="1:106" ht="15.75">
      <c r="A2" s="567" t="s">
        <v>542</v>
      </c>
      <c r="B2" s="568"/>
    </row>
    <row r="3" spans="1:106" ht="15.75" thickBot="1">
      <c r="A3" s="569" t="s">
        <v>5</v>
      </c>
      <c r="B3" s="570"/>
    </row>
    <row r="5" spans="1:106">
      <c r="CE5" s="566" t="s">
        <v>543</v>
      </c>
      <c r="CF5" s="566" t="s">
        <v>544</v>
      </c>
      <c r="CG5" s="566" t="s">
        <v>545</v>
      </c>
      <c r="CH5" s="566" t="s">
        <v>546</v>
      </c>
    </row>
    <row r="6" spans="1:106">
      <c r="CC6" s="572" t="s">
        <v>336</v>
      </c>
      <c r="CD6" s="572" t="s">
        <v>336</v>
      </c>
      <c r="CE6" s="572" t="s">
        <v>336</v>
      </c>
      <c r="CF6" s="572" t="s">
        <v>336</v>
      </c>
      <c r="CG6" s="573" t="s">
        <v>469</v>
      </c>
      <c r="CH6" s="573" t="s">
        <v>469</v>
      </c>
      <c r="CI6" s="573" t="s">
        <v>469</v>
      </c>
      <c r="CJ6" s="573" t="s">
        <v>469</v>
      </c>
      <c r="CK6" s="574" t="s">
        <v>547</v>
      </c>
      <c r="CL6" s="574" t="s">
        <v>547</v>
      </c>
      <c r="CM6" s="574" t="s">
        <v>547</v>
      </c>
      <c r="CN6" s="574" t="s">
        <v>547</v>
      </c>
      <c r="CO6" s="575" t="s">
        <v>548</v>
      </c>
      <c r="CP6" s="575" t="s">
        <v>548</v>
      </c>
      <c r="CQ6" s="575" t="s">
        <v>548</v>
      </c>
      <c r="CR6" s="575" t="s">
        <v>548</v>
      </c>
    </row>
    <row r="7" spans="1:106" s="571" customFormat="1">
      <c r="B7" s="571" t="s">
        <v>6</v>
      </c>
      <c r="C7" s="576" t="s">
        <v>7</v>
      </c>
      <c r="D7" s="576" t="s">
        <v>8</v>
      </c>
      <c r="E7" s="576" t="s">
        <v>9</v>
      </c>
      <c r="F7" s="576" t="s">
        <v>10</v>
      </c>
      <c r="G7" s="576" t="s">
        <v>11</v>
      </c>
      <c r="H7" s="576" t="s">
        <v>12</v>
      </c>
      <c r="I7" s="576" t="s">
        <v>13</v>
      </c>
      <c r="J7" s="576" t="s">
        <v>14</v>
      </c>
      <c r="K7" s="576" t="s">
        <v>15</v>
      </c>
      <c r="L7" s="576" t="s">
        <v>16</v>
      </c>
      <c r="M7" s="576" t="s">
        <v>17</v>
      </c>
      <c r="N7" s="576" t="s">
        <v>18</v>
      </c>
      <c r="O7" s="576" t="s">
        <v>19</v>
      </c>
      <c r="P7" s="576" t="s">
        <v>20</v>
      </c>
      <c r="Q7" s="576" t="s">
        <v>21</v>
      </c>
      <c r="R7" s="576" t="s">
        <v>22</v>
      </c>
      <c r="S7" s="576" t="s">
        <v>23</v>
      </c>
      <c r="T7" s="576" t="s">
        <v>24</v>
      </c>
      <c r="U7" s="576" t="s">
        <v>25</v>
      </c>
      <c r="V7" s="576" t="s">
        <v>26</v>
      </c>
      <c r="W7" s="576" t="s">
        <v>27</v>
      </c>
      <c r="X7" s="576" t="s">
        <v>28</v>
      </c>
      <c r="Y7" s="576" t="s">
        <v>29</v>
      </c>
      <c r="Z7" s="576" t="s">
        <v>30</v>
      </c>
      <c r="AA7" s="576" t="s">
        <v>31</v>
      </c>
      <c r="AB7" s="576" t="s">
        <v>32</v>
      </c>
      <c r="AC7" s="576" t="s">
        <v>33</v>
      </c>
      <c r="AD7" s="576" t="s">
        <v>34</v>
      </c>
      <c r="AE7" s="576" t="s">
        <v>35</v>
      </c>
      <c r="AF7" s="576" t="s">
        <v>36</v>
      </c>
      <c r="AG7" s="576" t="s">
        <v>37</v>
      </c>
      <c r="AH7" s="576" t="s">
        <v>38</v>
      </c>
      <c r="AI7" s="576" t="s">
        <v>39</v>
      </c>
      <c r="AJ7" s="576" t="s">
        <v>40</v>
      </c>
      <c r="AK7" s="576" t="s">
        <v>41</v>
      </c>
      <c r="AL7" s="576" t="s">
        <v>42</v>
      </c>
      <c r="AM7" s="576" t="s">
        <v>43</v>
      </c>
      <c r="AN7" s="576" t="s">
        <v>44</v>
      </c>
      <c r="AO7" s="576" t="s">
        <v>45</v>
      </c>
      <c r="AP7" s="576" t="s">
        <v>46</v>
      </c>
      <c r="AQ7" s="576" t="s">
        <v>47</v>
      </c>
      <c r="AR7" s="576" t="s">
        <v>48</v>
      </c>
      <c r="AS7" s="576" t="s">
        <v>49</v>
      </c>
      <c r="AT7" s="576" t="s">
        <v>50</v>
      </c>
      <c r="AU7" s="571" t="s">
        <v>51</v>
      </c>
      <c r="AV7" s="571" t="s">
        <v>52</v>
      </c>
      <c r="AW7" s="571" t="s">
        <v>53</v>
      </c>
      <c r="AX7" s="571" t="s">
        <v>54</v>
      </c>
      <c r="AY7" s="571" t="s">
        <v>55</v>
      </c>
      <c r="AZ7" s="571" t="s">
        <v>56</v>
      </c>
      <c r="BA7" s="571" t="s">
        <v>57</v>
      </c>
      <c r="BB7" s="571" t="s">
        <v>58</v>
      </c>
      <c r="BC7" s="571" t="s">
        <v>59</v>
      </c>
      <c r="BD7" s="571" t="s">
        <v>60</v>
      </c>
      <c r="BE7" s="571" t="s">
        <v>61</v>
      </c>
      <c r="BF7" s="571" t="s">
        <v>62</v>
      </c>
      <c r="BG7" s="571" t="s">
        <v>63</v>
      </c>
      <c r="BH7" s="571" t="s">
        <v>64</v>
      </c>
      <c r="BI7" s="571" t="s">
        <v>65</v>
      </c>
      <c r="BJ7" s="571" t="s">
        <v>66</v>
      </c>
      <c r="BK7" s="571" t="s">
        <v>67</v>
      </c>
      <c r="BL7" s="571" t="s">
        <v>68</v>
      </c>
      <c r="BM7" s="571" t="s">
        <v>69</v>
      </c>
      <c r="BN7" s="571" t="s">
        <v>70</v>
      </c>
      <c r="BO7" s="571" t="s">
        <v>71</v>
      </c>
      <c r="BP7" s="571" t="s">
        <v>72</v>
      </c>
      <c r="BQ7" s="571" t="s">
        <v>73</v>
      </c>
      <c r="BR7" s="571" t="s">
        <v>74</v>
      </c>
      <c r="BS7" s="571" t="s">
        <v>75</v>
      </c>
      <c r="BT7" s="571" t="s">
        <v>76</v>
      </c>
      <c r="BU7" s="571" t="s">
        <v>77</v>
      </c>
      <c r="BV7" s="571" t="s">
        <v>78</v>
      </c>
      <c r="BW7" s="571" t="s">
        <v>176</v>
      </c>
      <c r="BX7" s="571" t="s">
        <v>177</v>
      </c>
      <c r="BY7" s="571" t="s">
        <v>178</v>
      </c>
      <c r="BZ7" s="571" t="s">
        <v>179</v>
      </c>
      <c r="CA7" s="571" t="s">
        <v>180</v>
      </c>
      <c r="CB7" s="571" t="s">
        <v>181</v>
      </c>
      <c r="CC7" s="571" t="s">
        <v>182</v>
      </c>
      <c r="CD7" s="571" t="s">
        <v>183</v>
      </c>
      <c r="CE7" s="571" t="s">
        <v>184</v>
      </c>
      <c r="CF7" s="571" t="s">
        <v>185</v>
      </c>
      <c r="CG7" s="571" t="s">
        <v>186</v>
      </c>
      <c r="CH7" s="571" t="s">
        <v>187</v>
      </c>
      <c r="CI7" s="571" t="s">
        <v>337</v>
      </c>
      <c r="CJ7" s="571" t="s">
        <v>338</v>
      </c>
      <c r="CK7" s="571" t="s">
        <v>339</v>
      </c>
      <c r="CL7" s="571" t="s">
        <v>340</v>
      </c>
      <c r="CM7" s="571" t="s">
        <v>549</v>
      </c>
      <c r="CN7" s="571" t="s">
        <v>550</v>
      </c>
      <c r="CO7" s="571" t="s">
        <v>551</v>
      </c>
      <c r="CP7" s="571" t="s">
        <v>552</v>
      </c>
      <c r="CQ7" s="571" t="s">
        <v>553</v>
      </c>
      <c r="CR7" s="571" t="s">
        <v>554</v>
      </c>
      <c r="CS7" s="571" t="s">
        <v>555</v>
      </c>
      <c r="CT7" s="571" t="s">
        <v>556</v>
      </c>
      <c r="CU7" s="571" t="s">
        <v>557</v>
      </c>
      <c r="CV7" s="571" t="s">
        <v>558</v>
      </c>
      <c r="CW7" s="571" t="s">
        <v>559</v>
      </c>
      <c r="CX7" s="571" t="s">
        <v>560</v>
      </c>
      <c r="CY7" s="571" t="s">
        <v>561</v>
      </c>
      <c r="CZ7" s="571" t="s">
        <v>562</v>
      </c>
      <c r="DA7" s="571" t="s">
        <v>563</v>
      </c>
      <c r="DB7" s="571" t="s">
        <v>564</v>
      </c>
    </row>
    <row r="8" spans="1:106">
      <c r="A8" s="571" t="s">
        <v>80</v>
      </c>
      <c r="B8" s="571" t="s">
        <v>81</v>
      </c>
      <c r="C8" s="577">
        <v>2.00628152344725</v>
      </c>
      <c r="D8" s="577">
        <v>2.0289884930558402</v>
      </c>
      <c r="E8" s="577">
        <v>2.0375016562590802</v>
      </c>
      <c r="F8" s="577">
        <v>2.0607449869168599</v>
      </c>
      <c r="G8" s="577">
        <v>2.0744332275644801</v>
      </c>
      <c r="H8" s="577">
        <v>2.08454547450836</v>
      </c>
      <c r="I8" s="577">
        <v>2.1206746557150402</v>
      </c>
      <c r="J8" s="577">
        <v>2.14275729334011</v>
      </c>
      <c r="K8" s="577">
        <v>2.1573758168938499</v>
      </c>
      <c r="L8" s="577">
        <v>2.1832269913207099</v>
      </c>
      <c r="M8" s="577">
        <v>2.2041365810243998</v>
      </c>
      <c r="N8" s="577">
        <v>2.1899931166757001</v>
      </c>
      <c r="O8" s="577">
        <v>2.2072571273119199</v>
      </c>
      <c r="P8" s="577">
        <v>2.2278061460830898</v>
      </c>
      <c r="Q8" s="577">
        <v>2.2459872624776498</v>
      </c>
      <c r="R8" s="577">
        <v>2.2737796851626002</v>
      </c>
      <c r="S8" s="577">
        <v>2.2969718599533899</v>
      </c>
      <c r="T8" s="577">
        <v>2.3348646382960099</v>
      </c>
      <c r="U8" s="577">
        <v>2.3735648754926002</v>
      </c>
      <c r="V8" s="577">
        <v>2.3220801273912</v>
      </c>
      <c r="W8" s="577">
        <v>2.3034285045676701</v>
      </c>
      <c r="X8" s="577">
        <v>2.3147021401619101</v>
      </c>
      <c r="Y8" s="577">
        <v>2.3337614610957198</v>
      </c>
      <c r="Z8" s="577">
        <v>2.3528576086547801</v>
      </c>
      <c r="AA8" s="577">
        <v>2.35647771513222</v>
      </c>
      <c r="AB8" s="577">
        <v>2.3596025653367101</v>
      </c>
      <c r="AC8" s="577">
        <v>2.3673890181389599</v>
      </c>
      <c r="AD8" s="577">
        <v>2.3902843413905099</v>
      </c>
      <c r="AE8" s="577">
        <v>2.4075011397303001</v>
      </c>
      <c r="AF8" s="577">
        <v>2.4441794059222399</v>
      </c>
      <c r="AG8" s="577">
        <v>2.4606450441339098</v>
      </c>
      <c r="AH8" s="577">
        <v>2.4683177087339598</v>
      </c>
      <c r="AI8" s="577">
        <v>2.4799514472049</v>
      </c>
      <c r="AJ8" s="577">
        <v>2.4866052278032602</v>
      </c>
      <c r="AK8" s="577">
        <v>2.49805925339983</v>
      </c>
      <c r="AL8" s="577">
        <v>2.5181882805357798</v>
      </c>
      <c r="AM8" s="577">
        <v>2.5229787830159101</v>
      </c>
      <c r="AN8" s="577">
        <v>2.52346335903882</v>
      </c>
      <c r="AO8" s="577">
        <v>2.5387532942889002</v>
      </c>
      <c r="AP8" s="577">
        <v>2.5497773093796798</v>
      </c>
      <c r="AQ8" s="577">
        <v>2.5636066148424002</v>
      </c>
      <c r="AR8" s="577">
        <v>2.56792955597742</v>
      </c>
      <c r="AS8" s="577">
        <v>2.57495679166504</v>
      </c>
      <c r="AT8" s="577">
        <v>2.5708478641900898</v>
      </c>
      <c r="AU8" s="577">
        <v>2.5617405316734598</v>
      </c>
      <c r="AV8" s="577">
        <v>2.5735873439772798</v>
      </c>
      <c r="AW8" s="577">
        <v>2.5767155739846399</v>
      </c>
      <c r="AX8" s="577">
        <v>2.57726677772387</v>
      </c>
      <c r="AY8" s="577">
        <v>2.5714104290309301</v>
      </c>
      <c r="AZ8" s="577">
        <v>2.5919136046640499</v>
      </c>
      <c r="BA8" s="577">
        <v>2.6072565906426499</v>
      </c>
      <c r="BB8" s="577">
        <v>2.6258801771662501</v>
      </c>
      <c r="BC8" s="577">
        <v>2.6432306689598501</v>
      </c>
      <c r="BD8" s="577">
        <v>2.6454476861951899</v>
      </c>
      <c r="BE8" s="577">
        <v>2.6517812730067698</v>
      </c>
      <c r="BF8" s="577">
        <v>2.6733971140650601</v>
      </c>
      <c r="BG8" s="577">
        <v>2.7001626673320298</v>
      </c>
      <c r="BH8" s="577">
        <v>2.7186749307887399</v>
      </c>
      <c r="BI8" s="577">
        <v>2.7312502770766902</v>
      </c>
      <c r="BJ8" s="577">
        <v>2.7449673362036799</v>
      </c>
      <c r="BK8" s="577">
        <v>2.74964123298852</v>
      </c>
      <c r="BL8" s="577">
        <v>2.76892419756365</v>
      </c>
      <c r="BM8" s="577">
        <v>2.7854306387802099</v>
      </c>
      <c r="BN8" s="577">
        <v>2.7987928855446702</v>
      </c>
      <c r="BO8" s="577">
        <v>2.80587239388006</v>
      </c>
      <c r="BP8" s="577">
        <v>2.7900748919912099</v>
      </c>
      <c r="BQ8" s="577">
        <v>2.8027670186365801</v>
      </c>
      <c r="BR8" s="577">
        <v>2.81899770482157</v>
      </c>
      <c r="BS8" s="577">
        <v>2.8437972933142301</v>
      </c>
      <c r="BT8" s="577">
        <v>2.8770723994158698</v>
      </c>
      <c r="BU8" s="577">
        <v>2.9193140754345901</v>
      </c>
      <c r="BV8" s="577">
        <v>2.9829435493595602</v>
      </c>
      <c r="BW8" s="577">
        <v>3.03684630224281</v>
      </c>
      <c r="BX8" s="577">
        <v>3.0939993473318301</v>
      </c>
      <c r="BY8" s="577">
        <v>3.1315060095292502</v>
      </c>
      <c r="BZ8" s="577">
        <v>3.1709241734295301</v>
      </c>
      <c r="CA8" s="577">
        <v>3.1806721825302202</v>
      </c>
      <c r="CB8" s="577">
        <v>3.1784604162518999</v>
      </c>
      <c r="CC8" s="577">
        <v>3.2022153247244498</v>
      </c>
      <c r="CD8" s="577">
        <v>3.2228466011932602</v>
      </c>
      <c r="CE8" s="577">
        <v>3.23550782587207</v>
      </c>
      <c r="CF8" s="577">
        <v>3.2578443343391998</v>
      </c>
      <c r="CG8" s="577">
        <v>3.2785336061586099</v>
      </c>
      <c r="CH8" s="577">
        <v>3.2945750495459198</v>
      </c>
      <c r="CI8" s="577">
        <v>3.3197866008054402</v>
      </c>
      <c r="CJ8" s="577">
        <v>3.3417226906935502</v>
      </c>
      <c r="CK8" s="577">
        <v>3.36166301106931</v>
      </c>
      <c r="CL8" s="577">
        <v>3.3822166895578301</v>
      </c>
      <c r="CM8" s="577">
        <v>3.4010128419302901</v>
      </c>
      <c r="CN8" s="577">
        <v>3.4201372554861198</v>
      </c>
      <c r="CO8" s="577">
        <v>3.4400186137155999</v>
      </c>
      <c r="CP8" s="577">
        <v>3.4615101467212601</v>
      </c>
      <c r="CQ8" s="577">
        <v>3.4818284987769199</v>
      </c>
      <c r="CR8" s="577">
        <v>3.5028392058351798</v>
      </c>
      <c r="CS8" s="577">
        <v>3.5249202930579</v>
      </c>
      <c r="CT8" s="577">
        <v>3.5460071373514799</v>
      </c>
      <c r="CU8" s="577">
        <v>3.5669972330235602</v>
      </c>
      <c r="CV8" s="577">
        <v>3.58692701237405</v>
      </c>
      <c r="CW8" s="577">
        <v>3.6082038272031101</v>
      </c>
      <c r="CX8" s="577">
        <v>3.6277494069088498</v>
      </c>
      <c r="CY8" s="577">
        <v>3.6500031303623102</v>
      </c>
      <c r="CZ8" s="577">
        <v>3.6695569189604802</v>
      </c>
      <c r="DA8" s="577">
        <v>3.6905864228250498</v>
      </c>
      <c r="DB8" s="577">
        <v>3.71149820318655</v>
      </c>
    </row>
    <row r="9" spans="1:106">
      <c r="A9" s="571" t="s">
        <v>82</v>
      </c>
      <c r="B9" s="571" t="s">
        <v>83</v>
      </c>
      <c r="C9" s="577">
        <v>2.00628152344725</v>
      </c>
      <c r="D9" s="577">
        <v>2.0289884930558402</v>
      </c>
      <c r="E9" s="577">
        <v>2.0375016562590802</v>
      </c>
      <c r="F9" s="577">
        <v>2.0607449869168599</v>
      </c>
      <c r="G9" s="577">
        <v>2.0744332275644801</v>
      </c>
      <c r="H9" s="577">
        <v>2.08454547450836</v>
      </c>
      <c r="I9" s="577">
        <v>2.1206746557150402</v>
      </c>
      <c r="J9" s="577">
        <v>2.14275729334011</v>
      </c>
      <c r="K9" s="577">
        <v>2.1573758168938499</v>
      </c>
      <c r="L9" s="577">
        <v>2.1832269913207099</v>
      </c>
      <c r="M9" s="577">
        <v>2.2041365810243998</v>
      </c>
      <c r="N9" s="577">
        <v>2.1899931166757001</v>
      </c>
      <c r="O9" s="577">
        <v>2.2072571273119199</v>
      </c>
      <c r="P9" s="577">
        <v>2.2278061460830898</v>
      </c>
      <c r="Q9" s="577">
        <v>2.2459872624776498</v>
      </c>
      <c r="R9" s="577">
        <v>2.2737796851626002</v>
      </c>
      <c r="S9" s="577">
        <v>2.2969718599533899</v>
      </c>
      <c r="T9" s="577">
        <v>2.3348646382960099</v>
      </c>
      <c r="U9" s="577">
        <v>2.3735648754926002</v>
      </c>
      <c r="V9" s="577">
        <v>2.3220801273912</v>
      </c>
      <c r="W9" s="577">
        <v>2.3034285045676701</v>
      </c>
      <c r="X9" s="577">
        <v>2.3147021401619101</v>
      </c>
      <c r="Y9" s="577">
        <v>2.3337614610957198</v>
      </c>
      <c r="Z9" s="577">
        <v>2.3528576086547801</v>
      </c>
      <c r="AA9" s="577">
        <v>2.35647771513222</v>
      </c>
      <c r="AB9" s="577">
        <v>2.3596025653367101</v>
      </c>
      <c r="AC9" s="577">
        <v>2.3673890181389599</v>
      </c>
      <c r="AD9" s="577">
        <v>2.3902843413905099</v>
      </c>
      <c r="AE9" s="577">
        <v>2.4075011397303001</v>
      </c>
      <c r="AF9" s="577">
        <v>2.4441794059222399</v>
      </c>
      <c r="AG9" s="577">
        <v>2.4606450441339098</v>
      </c>
      <c r="AH9" s="577">
        <v>2.4683177087339598</v>
      </c>
      <c r="AI9" s="577">
        <v>2.4799514472049</v>
      </c>
      <c r="AJ9" s="577">
        <v>2.4866052278032602</v>
      </c>
      <c r="AK9" s="577">
        <v>2.49805925339983</v>
      </c>
      <c r="AL9" s="577">
        <v>2.5181882805357798</v>
      </c>
      <c r="AM9" s="577">
        <v>2.5229787830159101</v>
      </c>
      <c r="AN9" s="577">
        <v>2.52346335903882</v>
      </c>
      <c r="AO9" s="577">
        <v>2.5387532942889002</v>
      </c>
      <c r="AP9" s="577">
        <v>2.5497773093796798</v>
      </c>
      <c r="AQ9" s="577">
        <v>2.5636066148424002</v>
      </c>
      <c r="AR9" s="577">
        <v>2.56792955597742</v>
      </c>
      <c r="AS9" s="577">
        <v>2.57495679166504</v>
      </c>
      <c r="AT9" s="577">
        <v>2.5708478641900898</v>
      </c>
      <c r="AU9" s="577">
        <v>2.5617405316734598</v>
      </c>
      <c r="AV9" s="577">
        <v>2.5735873439772798</v>
      </c>
      <c r="AW9" s="577">
        <v>2.5767155739846399</v>
      </c>
      <c r="AX9" s="577">
        <v>2.57726677772387</v>
      </c>
      <c r="AY9" s="577">
        <v>2.5714104290309301</v>
      </c>
      <c r="AZ9" s="577">
        <v>2.5919136046640499</v>
      </c>
      <c r="BA9" s="577">
        <v>2.6072565906426499</v>
      </c>
      <c r="BB9" s="577">
        <v>2.6258801771662501</v>
      </c>
      <c r="BC9" s="577">
        <v>2.6432306689598501</v>
      </c>
      <c r="BD9" s="577">
        <v>2.6454476861951899</v>
      </c>
      <c r="BE9" s="577">
        <v>2.6517812730067698</v>
      </c>
      <c r="BF9" s="577">
        <v>2.6733971140650601</v>
      </c>
      <c r="BG9" s="577">
        <v>2.7001626673320298</v>
      </c>
      <c r="BH9" s="577">
        <v>2.7186749307887399</v>
      </c>
      <c r="BI9" s="577">
        <v>2.7312502770766902</v>
      </c>
      <c r="BJ9" s="577">
        <v>2.7449673362036799</v>
      </c>
      <c r="BK9" s="577">
        <v>2.74964123298852</v>
      </c>
      <c r="BL9" s="577">
        <v>2.76892419756365</v>
      </c>
      <c r="BM9" s="577">
        <v>2.7854306387802099</v>
      </c>
      <c r="BN9" s="577">
        <v>2.7987928855446702</v>
      </c>
      <c r="BO9" s="577">
        <v>2.80587239388006</v>
      </c>
      <c r="BP9" s="577">
        <v>2.7900748919912099</v>
      </c>
      <c r="BQ9" s="577">
        <v>2.8027670186365801</v>
      </c>
      <c r="BR9" s="577">
        <v>2.81899770482157</v>
      </c>
      <c r="BS9" s="577">
        <v>2.8437972933142301</v>
      </c>
      <c r="BT9" s="577">
        <v>2.8770723994158698</v>
      </c>
      <c r="BU9" s="577">
        <v>2.9193140754345901</v>
      </c>
      <c r="BV9" s="577">
        <v>2.9829435493595602</v>
      </c>
      <c r="BW9" s="577">
        <v>3.03684630224281</v>
      </c>
      <c r="BX9" s="577">
        <v>3.0939993473318301</v>
      </c>
      <c r="BY9" s="577">
        <v>3.1315060095292502</v>
      </c>
      <c r="BZ9" s="577">
        <v>3.1709241734295301</v>
      </c>
      <c r="CA9" s="577">
        <v>3.1806721825302202</v>
      </c>
      <c r="CB9" s="577">
        <v>3.1784604162518999</v>
      </c>
      <c r="CC9" s="577">
        <v>3.1880215703579999</v>
      </c>
      <c r="CD9" s="577">
        <v>3.2065682971238298</v>
      </c>
      <c r="CE9" s="577">
        <v>3.2177399457864699</v>
      </c>
      <c r="CF9" s="577">
        <v>3.2378185634282302</v>
      </c>
      <c r="CG9" s="577">
        <v>3.25656770063839</v>
      </c>
      <c r="CH9" s="577">
        <v>3.27110127859771</v>
      </c>
      <c r="CI9" s="577">
        <v>3.2944309740921498</v>
      </c>
      <c r="CJ9" s="577">
        <v>3.3143993617605201</v>
      </c>
      <c r="CK9" s="577">
        <v>3.3322344903885601</v>
      </c>
      <c r="CL9" s="577">
        <v>3.35046325499723</v>
      </c>
      <c r="CM9" s="577">
        <v>3.3669734300441201</v>
      </c>
      <c r="CN9" s="577">
        <v>3.3835781064221901</v>
      </c>
      <c r="CO9" s="577">
        <v>3.40126999342383</v>
      </c>
      <c r="CP9" s="577">
        <v>3.4206485932531399</v>
      </c>
      <c r="CQ9" s="577">
        <v>3.4390532499344801</v>
      </c>
      <c r="CR9" s="577">
        <v>3.4580366768499</v>
      </c>
      <c r="CS9" s="577">
        <v>3.47802438177116</v>
      </c>
      <c r="CT9" s="577">
        <v>3.4970669586175398</v>
      </c>
      <c r="CU9" s="577">
        <v>3.5161376145324899</v>
      </c>
      <c r="CV9" s="577">
        <v>3.53415200640889</v>
      </c>
      <c r="CW9" s="577">
        <v>3.5535194739162299</v>
      </c>
      <c r="CX9" s="577">
        <v>3.5709835716878802</v>
      </c>
      <c r="CY9" s="577">
        <v>3.5912976737319</v>
      </c>
      <c r="CZ9" s="577">
        <v>3.6087192639826902</v>
      </c>
      <c r="DA9" s="577">
        <v>3.6274135114711501</v>
      </c>
      <c r="DB9" s="577">
        <v>3.6458171909181298</v>
      </c>
    </row>
    <row r="10" spans="1:106">
      <c r="A10" s="571" t="s">
        <v>84</v>
      </c>
      <c r="B10" s="571" t="s">
        <v>85</v>
      </c>
      <c r="C10" s="577">
        <v>2.00628152344725</v>
      </c>
      <c r="D10" s="577">
        <v>2.0289884930558402</v>
      </c>
      <c r="E10" s="577">
        <v>2.0375016562590802</v>
      </c>
      <c r="F10" s="577">
        <v>2.0607449869168599</v>
      </c>
      <c r="G10" s="577">
        <v>2.0744332275644801</v>
      </c>
      <c r="H10" s="577">
        <v>2.08454547450836</v>
      </c>
      <c r="I10" s="577">
        <v>2.1206746557150402</v>
      </c>
      <c r="J10" s="577">
        <v>2.14275729334011</v>
      </c>
      <c r="K10" s="577">
        <v>2.1573758168938499</v>
      </c>
      <c r="L10" s="577">
        <v>2.1832269913207099</v>
      </c>
      <c r="M10" s="577">
        <v>2.2041365810243998</v>
      </c>
      <c r="N10" s="577">
        <v>2.1899931166757001</v>
      </c>
      <c r="O10" s="577">
        <v>2.2072571273119199</v>
      </c>
      <c r="P10" s="577">
        <v>2.2278061460830898</v>
      </c>
      <c r="Q10" s="577">
        <v>2.2459872624776498</v>
      </c>
      <c r="R10" s="577">
        <v>2.2737796851626002</v>
      </c>
      <c r="S10" s="577">
        <v>2.2969718599533899</v>
      </c>
      <c r="T10" s="577">
        <v>2.3348646382960099</v>
      </c>
      <c r="U10" s="577">
        <v>2.3735648754926002</v>
      </c>
      <c r="V10" s="577">
        <v>2.3220801273912</v>
      </c>
      <c r="W10" s="577">
        <v>2.3034285045676701</v>
      </c>
      <c r="X10" s="577">
        <v>2.3147021401619101</v>
      </c>
      <c r="Y10" s="577">
        <v>2.3337614610957198</v>
      </c>
      <c r="Z10" s="577">
        <v>2.3528576086547801</v>
      </c>
      <c r="AA10" s="577">
        <v>2.35647771513222</v>
      </c>
      <c r="AB10" s="577">
        <v>2.3596025653367101</v>
      </c>
      <c r="AC10" s="577">
        <v>2.3673890181389599</v>
      </c>
      <c r="AD10" s="577">
        <v>2.3902843413905099</v>
      </c>
      <c r="AE10" s="577">
        <v>2.4075011397303001</v>
      </c>
      <c r="AF10" s="577">
        <v>2.4441794059222399</v>
      </c>
      <c r="AG10" s="577">
        <v>2.4606450441339098</v>
      </c>
      <c r="AH10" s="577">
        <v>2.4683177087339598</v>
      </c>
      <c r="AI10" s="577">
        <v>2.4799514472049</v>
      </c>
      <c r="AJ10" s="577">
        <v>2.4866052278032602</v>
      </c>
      <c r="AK10" s="577">
        <v>2.49805925339983</v>
      </c>
      <c r="AL10" s="577">
        <v>2.5181882805357798</v>
      </c>
      <c r="AM10" s="577">
        <v>2.5229787830159101</v>
      </c>
      <c r="AN10" s="577">
        <v>2.52346335903882</v>
      </c>
      <c r="AO10" s="577">
        <v>2.5387532942889002</v>
      </c>
      <c r="AP10" s="577">
        <v>2.5497773093796798</v>
      </c>
      <c r="AQ10" s="577">
        <v>2.5636066148424002</v>
      </c>
      <c r="AR10" s="577">
        <v>2.56792955597742</v>
      </c>
      <c r="AS10" s="577">
        <v>2.57495679166504</v>
      </c>
      <c r="AT10" s="577">
        <v>2.5708478641900898</v>
      </c>
      <c r="AU10" s="577">
        <v>2.5617405316734598</v>
      </c>
      <c r="AV10" s="577">
        <v>2.5735873439772798</v>
      </c>
      <c r="AW10" s="577">
        <v>2.5767155739846399</v>
      </c>
      <c r="AX10" s="577">
        <v>2.57726677772387</v>
      </c>
      <c r="AY10" s="577">
        <v>2.5714104290309301</v>
      </c>
      <c r="AZ10" s="577">
        <v>2.5919136046640499</v>
      </c>
      <c r="BA10" s="577">
        <v>2.6072565906426499</v>
      </c>
      <c r="BB10" s="577">
        <v>2.6258801771662501</v>
      </c>
      <c r="BC10" s="577">
        <v>2.6432306689598501</v>
      </c>
      <c r="BD10" s="577">
        <v>2.6454476861951899</v>
      </c>
      <c r="BE10" s="577">
        <v>2.6517812730067698</v>
      </c>
      <c r="BF10" s="577">
        <v>2.6733971140650601</v>
      </c>
      <c r="BG10" s="577">
        <v>2.7001626673320298</v>
      </c>
      <c r="BH10" s="577">
        <v>2.7186749307887399</v>
      </c>
      <c r="BI10" s="577">
        <v>2.7312502770766902</v>
      </c>
      <c r="BJ10" s="577">
        <v>2.7449673362036799</v>
      </c>
      <c r="BK10" s="577">
        <v>2.74964123298852</v>
      </c>
      <c r="BL10" s="577">
        <v>2.76892419756365</v>
      </c>
      <c r="BM10" s="577">
        <v>2.7854306387802099</v>
      </c>
      <c r="BN10" s="577">
        <v>2.7987928855446702</v>
      </c>
      <c r="BO10" s="577">
        <v>2.80587239388006</v>
      </c>
      <c r="BP10" s="577">
        <v>2.7900748919912099</v>
      </c>
      <c r="BQ10" s="577">
        <v>2.8027670186365801</v>
      </c>
      <c r="BR10" s="577">
        <v>2.81899770482157</v>
      </c>
      <c r="BS10" s="577">
        <v>2.8437972933142301</v>
      </c>
      <c r="BT10" s="577">
        <v>2.8770723994158698</v>
      </c>
      <c r="BU10" s="577">
        <v>2.9193140754345901</v>
      </c>
      <c r="BV10" s="577">
        <v>2.9829435493595602</v>
      </c>
      <c r="BW10" s="577">
        <v>3.03684630224281</v>
      </c>
      <c r="BX10" s="577">
        <v>3.0939993473318301</v>
      </c>
      <c r="BY10" s="577">
        <v>3.1315060095292502</v>
      </c>
      <c r="BZ10" s="577">
        <v>3.1709241734295301</v>
      </c>
      <c r="CA10" s="577">
        <v>3.1806721825302202</v>
      </c>
      <c r="CB10" s="577">
        <v>3.1784604162518999</v>
      </c>
      <c r="CC10" s="577">
        <v>3.2203626719006402</v>
      </c>
      <c r="CD10" s="577">
        <v>3.2558503521972</v>
      </c>
      <c r="CE10" s="577">
        <v>3.28250565375741</v>
      </c>
      <c r="CF10" s="577">
        <v>3.3173856724403099</v>
      </c>
      <c r="CG10" s="577">
        <v>3.34954361638431</v>
      </c>
      <c r="CH10" s="577">
        <v>3.37623500854547</v>
      </c>
      <c r="CI10" s="577">
        <v>3.4123154818409001</v>
      </c>
      <c r="CJ10" s="577">
        <v>3.4447190783209898</v>
      </c>
      <c r="CK10" s="577">
        <v>3.4751671862337199</v>
      </c>
      <c r="CL10" s="577">
        <v>3.5066179028462598</v>
      </c>
      <c r="CM10" s="577">
        <v>3.5367557450945402</v>
      </c>
      <c r="CN10" s="577">
        <v>3.5676309358667502</v>
      </c>
      <c r="CO10" s="577">
        <v>3.5991177638845602</v>
      </c>
      <c r="CP10" s="577">
        <v>3.6322035396379202</v>
      </c>
      <c r="CQ10" s="577">
        <v>3.66429204645853</v>
      </c>
      <c r="CR10" s="577">
        <v>3.69719679352876</v>
      </c>
      <c r="CS10" s="577">
        <v>3.7313531956252302</v>
      </c>
      <c r="CT10" s="577">
        <v>3.76484448121604</v>
      </c>
      <c r="CU10" s="577">
        <v>3.7986224084603002</v>
      </c>
      <c r="CV10" s="577">
        <v>3.83143978351782</v>
      </c>
      <c r="CW10" s="577">
        <v>3.86585949366602</v>
      </c>
      <c r="CX10" s="577">
        <v>3.89872365759244</v>
      </c>
      <c r="CY10" s="577">
        <v>3.9345009110540201</v>
      </c>
      <c r="CZ10" s="577">
        <v>3.9674025604052798</v>
      </c>
      <c r="DA10" s="577">
        <v>4.0019855391003603</v>
      </c>
      <c r="DB10" s="577">
        <v>4.0366274403892302</v>
      </c>
    </row>
    <row r="12" spans="1:106">
      <c r="C12" s="578"/>
      <c r="D12" s="578"/>
      <c r="E12" s="578"/>
      <c r="F12" s="578"/>
      <c r="G12" s="578"/>
      <c r="H12" s="578"/>
      <c r="I12" s="578"/>
      <c r="J12" s="578"/>
      <c r="K12" s="578"/>
      <c r="L12" s="578"/>
      <c r="M12" s="578"/>
      <c r="N12" s="578"/>
      <c r="O12" s="578"/>
      <c r="P12" s="578"/>
      <c r="Q12" s="578"/>
      <c r="R12" s="578"/>
      <c r="S12" s="578"/>
      <c r="T12" s="578"/>
      <c r="U12" s="578"/>
      <c r="V12" s="578"/>
      <c r="W12" s="578"/>
      <c r="X12" s="578"/>
      <c r="Y12" s="578"/>
      <c r="Z12" s="578"/>
      <c r="AA12" s="578"/>
      <c r="AB12" s="578"/>
      <c r="AC12" s="578"/>
      <c r="AD12" s="578"/>
      <c r="AE12" s="578"/>
      <c r="AF12" s="578"/>
      <c r="AG12" s="578"/>
      <c r="AH12" s="578"/>
      <c r="AI12" s="578"/>
      <c r="AJ12" s="578"/>
      <c r="AK12" s="578"/>
      <c r="AL12" s="578"/>
      <c r="AM12" s="578"/>
      <c r="AN12" s="578"/>
      <c r="AO12" s="578"/>
      <c r="AP12" s="578"/>
      <c r="AQ12" s="578"/>
      <c r="AR12" s="578"/>
      <c r="AS12" s="578"/>
      <c r="AT12" s="578"/>
    </row>
    <row r="13" spans="1:106">
      <c r="C13" s="578"/>
      <c r="D13" s="578"/>
      <c r="E13" s="578"/>
      <c r="F13" s="578"/>
      <c r="G13" s="578"/>
      <c r="H13" s="578"/>
      <c r="I13" s="578"/>
      <c r="J13" s="578"/>
      <c r="K13" s="578"/>
      <c r="L13" s="578"/>
      <c r="M13" s="578"/>
      <c r="N13" s="578"/>
      <c r="O13" s="578"/>
      <c r="P13" s="578"/>
      <c r="Q13" s="578"/>
      <c r="R13" s="578"/>
      <c r="S13" s="578"/>
      <c r="T13" s="578"/>
      <c r="U13" s="578"/>
      <c r="V13" s="578"/>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row>
    <row r="14" spans="1:106">
      <c r="C14" s="577"/>
      <c r="D14" s="577"/>
      <c r="E14" s="577"/>
      <c r="F14" s="577"/>
      <c r="G14" s="577"/>
      <c r="H14" s="577"/>
      <c r="I14" s="577"/>
      <c r="J14" s="577"/>
      <c r="K14" s="577"/>
      <c r="L14" s="577"/>
      <c r="M14" s="577"/>
      <c r="N14" s="577"/>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row>
    <row r="15" spans="1:106">
      <c r="C15" s="577"/>
      <c r="D15" s="577"/>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row>
    <row r="16" spans="1:106">
      <c r="C16" s="577"/>
      <c r="D16" s="577"/>
      <c r="E16" s="577"/>
      <c r="F16" s="577"/>
      <c r="G16" s="577"/>
      <c r="H16" s="577"/>
      <c r="I16" s="577"/>
      <c r="J16" s="577"/>
      <c r="K16" s="577"/>
      <c r="L16" s="577"/>
      <c r="M16" s="577"/>
      <c r="N16" s="577"/>
      <c r="O16" s="577"/>
      <c r="P16" s="577"/>
      <c r="Q16" s="577"/>
      <c r="R16" s="577"/>
      <c r="S16" s="577"/>
      <c r="T16" s="577"/>
      <c r="U16" s="577"/>
      <c r="V16" s="577"/>
      <c r="W16" s="577"/>
      <c r="X16" s="577"/>
      <c r="Y16" s="577"/>
      <c r="Z16" s="577"/>
      <c r="AA16" s="577"/>
      <c r="AB16" s="577"/>
      <c r="AC16" s="577"/>
      <c r="AD16" s="577"/>
      <c r="AE16" s="577"/>
      <c r="AF16" s="577"/>
      <c r="AG16" s="577"/>
      <c r="AH16" s="577"/>
      <c r="AI16" s="577"/>
      <c r="AJ16" s="577"/>
      <c r="AK16" s="577"/>
      <c r="AL16" s="577"/>
      <c r="AM16" s="577"/>
      <c r="AN16" s="577"/>
      <c r="AO16" s="577"/>
      <c r="AP16" s="577"/>
      <c r="AQ16" s="577"/>
      <c r="AR16" s="577"/>
      <c r="AS16" s="577"/>
      <c r="AT16" s="577"/>
    </row>
    <row r="17" spans="3:98">
      <c r="C17" s="579"/>
      <c r="D17" s="579"/>
      <c r="E17" s="579"/>
      <c r="F17" s="579"/>
      <c r="G17" s="579"/>
      <c r="H17" s="579"/>
      <c r="I17" s="579"/>
      <c r="J17" s="579"/>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79"/>
      <c r="AL17" s="579"/>
      <c r="AM17" s="579"/>
      <c r="AN17" s="579"/>
      <c r="AO17" s="579"/>
      <c r="AP17" s="579"/>
    </row>
    <row r="18" spans="3:98">
      <c r="CF18" s="580"/>
      <c r="CG18" s="580"/>
      <c r="CH18" s="580"/>
      <c r="CI18" s="580"/>
      <c r="CJ18" s="580"/>
      <c r="CK18" s="580"/>
      <c r="CL18" s="580"/>
      <c r="CM18" s="580"/>
      <c r="CN18" s="580"/>
      <c r="CO18" s="580"/>
      <c r="CP18" s="580"/>
      <c r="CQ18" s="580"/>
      <c r="CR18" s="580"/>
      <c r="CS18" s="580"/>
    </row>
    <row r="19" spans="3:98">
      <c r="CF19" s="580"/>
      <c r="CG19" s="489" t="s">
        <v>3</v>
      </c>
      <c r="CH19" s="490"/>
      <c r="CI19" s="490"/>
      <c r="CJ19" s="491" t="s">
        <v>565</v>
      </c>
      <c r="CK19" s="492"/>
      <c r="CL19" s="492"/>
      <c r="CM19" s="492"/>
      <c r="CN19" s="492"/>
      <c r="CO19" s="492"/>
      <c r="CP19" s="490"/>
      <c r="CQ19" s="490"/>
      <c r="CR19" s="490"/>
      <c r="CS19" s="580"/>
    </row>
    <row r="20" spans="3:98">
      <c r="CF20" s="580"/>
      <c r="CG20" s="493"/>
      <c r="CH20" s="494"/>
      <c r="CI20" s="494"/>
      <c r="CJ20" s="494"/>
      <c r="CK20" s="494"/>
      <c r="CL20" s="494"/>
      <c r="CM20" s="494"/>
      <c r="CN20" s="494"/>
      <c r="CO20" s="494"/>
      <c r="CP20" s="494"/>
      <c r="CQ20" s="494"/>
      <c r="CR20" s="495"/>
      <c r="CS20" s="580"/>
    </row>
    <row r="21" spans="3:98">
      <c r="CF21" s="580"/>
      <c r="CG21" s="496"/>
      <c r="CH21" s="520" t="s">
        <v>86</v>
      </c>
      <c r="CI21" s="497" t="s">
        <v>185</v>
      </c>
      <c r="CJ21" s="490"/>
      <c r="CK21" s="490"/>
      <c r="CL21" s="490"/>
      <c r="CM21" s="490"/>
      <c r="CN21" s="490"/>
      <c r="CO21" s="490"/>
      <c r="CP21" s="490"/>
      <c r="CQ21" s="490"/>
      <c r="CR21" s="498"/>
      <c r="CS21" s="580"/>
    </row>
    <row r="22" spans="3:98">
      <c r="CF22" s="580"/>
      <c r="CG22" s="496"/>
      <c r="CH22" s="490"/>
      <c r="CI22" s="581" t="s">
        <v>566</v>
      </c>
      <c r="CJ22" s="490"/>
      <c r="CK22" s="490"/>
      <c r="CL22" s="490"/>
      <c r="CM22" s="490"/>
      <c r="CN22" s="490"/>
      <c r="CO22" s="490"/>
      <c r="CP22" s="490"/>
      <c r="CQ22" s="490"/>
      <c r="CR22" s="499" t="s">
        <v>87</v>
      </c>
      <c r="CS22" s="580"/>
    </row>
    <row r="23" spans="3:98">
      <c r="CF23" s="580"/>
      <c r="CG23" s="496"/>
      <c r="CH23" s="490"/>
      <c r="CI23" s="582">
        <f>CF9</f>
        <v>3.2378185634282302</v>
      </c>
      <c r="CJ23" s="500"/>
      <c r="CK23" s="490"/>
      <c r="CL23" s="490"/>
      <c r="CM23" s="490"/>
      <c r="CN23" s="490"/>
      <c r="CO23" s="490"/>
      <c r="CP23" s="490"/>
      <c r="CQ23" s="490"/>
      <c r="CR23" s="501">
        <f>CI23</f>
        <v>3.2378185634282302</v>
      </c>
      <c r="CS23" s="580"/>
    </row>
    <row r="24" spans="3:98">
      <c r="CF24" s="580"/>
      <c r="CG24" s="496"/>
      <c r="CH24" s="490"/>
      <c r="CI24" s="490"/>
      <c r="CJ24" s="490"/>
      <c r="CK24" s="490"/>
      <c r="CL24" s="490"/>
      <c r="CM24" s="490"/>
      <c r="CN24" s="490"/>
      <c r="CO24" s="490"/>
      <c r="CP24" s="490"/>
      <c r="CQ24" s="490"/>
      <c r="CR24" s="501"/>
      <c r="CS24" s="580"/>
    </row>
    <row r="25" spans="3:98">
      <c r="CF25" s="580"/>
      <c r="CG25" s="777" t="s">
        <v>88</v>
      </c>
      <c r="CH25" s="778"/>
      <c r="CI25" s="778"/>
      <c r="CJ25" s="490" t="s">
        <v>470</v>
      </c>
      <c r="CK25" s="490"/>
      <c r="CL25" s="490"/>
      <c r="CM25" s="490"/>
      <c r="CN25" s="490"/>
      <c r="CO25" s="490"/>
      <c r="CP25" s="490"/>
      <c r="CQ25" s="490"/>
      <c r="CR25" s="501"/>
      <c r="CS25" s="580"/>
    </row>
    <row r="26" spans="3:98">
      <c r="CF26" s="580"/>
      <c r="CG26" s="519"/>
      <c r="CH26" s="520"/>
      <c r="CI26" s="571" t="s">
        <v>186</v>
      </c>
      <c r="CJ26" s="571" t="s">
        <v>187</v>
      </c>
      <c r="CK26" s="571" t="s">
        <v>337</v>
      </c>
      <c r="CL26" s="571" t="s">
        <v>338</v>
      </c>
      <c r="CM26" s="571" t="s">
        <v>339</v>
      </c>
      <c r="CN26" s="571" t="s">
        <v>340</v>
      </c>
      <c r="CO26" s="571" t="s">
        <v>549</v>
      </c>
      <c r="CP26" s="571" t="s">
        <v>550</v>
      </c>
      <c r="CQ26" s="490"/>
      <c r="CR26" s="501"/>
      <c r="CS26" s="580"/>
    </row>
    <row r="27" spans="3:98" ht="15">
      <c r="CF27" s="580"/>
      <c r="CG27" s="496"/>
      <c r="CH27" s="490"/>
      <c r="CI27" s="573" t="s">
        <v>469</v>
      </c>
      <c r="CJ27" s="573" t="s">
        <v>469</v>
      </c>
      <c r="CK27" s="573" t="s">
        <v>469</v>
      </c>
      <c r="CL27" s="573" t="s">
        <v>469</v>
      </c>
      <c r="CM27" s="574" t="s">
        <v>547</v>
      </c>
      <c r="CN27" s="574" t="s">
        <v>547</v>
      </c>
      <c r="CO27" s="574" t="s">
        <v>547</v>
      </c>
      <c r="CP27" s="574" t="s">
        <v>547</v>
      </c>
      <c r="CQ27" s="490"/>
      <c r="CR27" s="501"/>
      <c r="CS27" s="580"/>
      <c r="CT27" s="583"/>
    </row>
    <row r="28" spans="3:98">
      <c r="CF28" s="580"/>
      <c r="CG28" s="496"/>
      <c r="CH28" s="490"/>
      <c r="CI28" s="584">
        <f>CG9</f>
        <v>3.25656770063839</v>
      </c>
      <c r="CJ28" s="584">
        <f t="shared" ref="CJ28:CP28" si="0">CH9</f>
        <v>3.27110127859771</v>
      </c>
      <c r="CK28" s="584">
        <f t="shared" si="0"/>
        <v>3.2944309740921498</v>
      </c>
      <c r="CL28" s="584">
        <f t="shared" si="0"/>
        <v>3.3143993617605201</v>
      </c>
      <c r="CM28" s="584">
        <f t="shared" si="0"/>
        <v>3.3322344903885601</v>
      </c>
      <c r="CN28" s="584">
        <f t="shared" si="0"/>
        <v>3.35046325499723</v>
      </c>
      <c r="CO28" s="584">
        <f t="shared" si="0"/>
        <v>3.3669734300441201</v>
      </c>
      <c r="CP28" s="584">
        <f t="shared" si="0"/>
        <v>3.3835781064221901</v>
      </c>
      <c r="CQ28" s="490"/>
      <c r="CR28" s="501">
        <f>AVERAGE(CI28:CP28)</f>
        <v>3.3212185746176086</v>
      </c>
      <c r="CS28" s="580"/>
    </row>
    <row r="29" spans="3:98">
      <c r="CF29" s="580"/>
      <c r="CG29" s="496"/>
      <c r="CH29" s="490"/>
      <c r="CI29" s="490"/>
      <c r="CJ29" s="490"/>
      <c r="CK29" s="490"/>
      <c r="CL29" s="490"/>
      <c r="CM29" s="490"/>
      <c r="CN29" s="490"/>
      <c r="CO29" s="490"/>
      <c r="CP29" s="490"/>
      <c r="CQ29" s="490"/>
      <c r="CR29" s="502"/>
      <c r="CS29" s="580"/>
    </row>
    <row r="30" spans="3:98">
      <c r="CF30" s="580"/>
      <c r="CG30" s="496"/>
      <c r="CH30" s="490"/>
      <c r="CI30" s="490"/>
      <c r="CJ30" s="490"/>
      <c r="CK30" s="490"/>
      <c r="CL30" s="490"/>
      <c r="CM30" s="490"/>
      <c r="CN30" s="490"/>
      <c r="CO30" s="490"/>
      <c r="CP30" s="490"/>
      <c r="CQ30" s="503" t="s">
        <v>89</v>
      </c>
      <c r="CR30" s="504">
        <f>(CR28-CR23)/CR23</f>
        <v>2.5758086673353865E-2</v>
      </c>
      <c r="CS30" s="580"/>
      <c r="CT30" s="585"/>
    </row>
    <row r="31" spans="3:98">
      <c r="CF31" s="580"/>
      <c r="CG31" s="505"/>
      <c r="CH31" s="506"/>
      <c r="CI31" s="506"/>
      <c r="CJ31" s="506"/>
      <c r="CK31" s="506"/>
      <c r="CL31" s="506"/>
      <c r="CM31" s="506"/>
      <c r="CN31" s="506"/>
      <c r="CO31" s="506"/>
      <c r="CP31" s="506"/>
      <c r="CQ31" s="506"/>
      <c r="CR31" s="507"/>
      <c r="CS31" s="580"/>
    </row>
    <row r="32" spans="3:98">
      <c r="CF32" s="580"/>
      <c r="CG32" s="580"/>
      <c r="CH32" s="580"/>
      <c r="CI32" s="580"/>
      <c r="CJ32" s="580"/>
      <c r="CK32" s="580"/>
      <c r="CL32" s="580"/>
      <c r="CM32" s="580"/>
      <c r="CN32" s="580"/>
      <c r="CO32" s="580"/>
      <c r="CP32" s="580"/>
      <c r="CQ32" s="580"/>
      <c r="CR32" s="580"/>
      <c r="CS32" s="580"/>
    </row>
    <row r="46" spans="88:97">
      <c r="CJ46" s="577"/>
      <c r="CS46" s="577"/>
    </row>
    <row r="51" spans="88:97">
      <c r="CJ51" s="577"/>
      <c r="CK51" s="577"/>
      <c r="CL51" s="577"/>
      <c r="CM51" s="577"/>
      <c r="CN51" s="577"/>
      <c r="CO51" s="577"/>
      <c r="CP51" s="577"/>
      <c r="CQ51" s="577"/>
      <c r="CS51" s="577"/>
    </row>
    <row r="53" spans="88:97" ht="15">
      <c r="CS53" s="583"/>
    </row>
  </sheetData>
  <mergeCells count="2">
    <mergeCell ref="A1:B1"/>
    <mergeCell ref="CG25:CI25"/>
  </mergeCells>
  <pageMargins left="0.25" right="0.25" top="1" bottom="1"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26"/>
  <sheetViews>
    <sheetView topLeftCell="BG1" workbookViewId="0">
      <selection activeCell="BK22" sqref="BK22"/>
    </sheetView>
  </sheetViews>
  <sheetFormatPr defaultRowHeight="12.75"/>
  <cols>
    <col min="1" max="1" width="38.42578125" style="149" customWidth="1"/>
    <col min="2" max="2" width="12.85546875" style="154" customWidth="1"/>
    <col min="3" max="82" width="7.7109375" style="149" customWidth="1"/>
    <col min="83" max="256" width="8.85546875" style="149"/>
    <col min="257" max="257" width="38.42578125" style="149" customWidth="1"/>
    <col min="258" max="258" width="12.85546875" style="149" customWidth="1"/>
    <col min="259" max="338" width="7.7109375" style="149" customWidth="1"/>
    <col min="339" max="512" width="8.85546875" style="149"/>
    <col min="513" max="513" width="38.42578125" style="149" customWidth="1"/>
    <col min="514" max="514" width="12.85546875" style="149" customWidth="1"/>
    <col min="515" max="594" width="7.7109375" style="149" customWidth="1"/>
    <col min="595" max="768" width="8.85546875" style="149"/>
    <col min="769" max="769" width="38.42578125" style="149" customWidth="1"/>
    <col min="770" max="770" width="12.85546875" style="149" customWidth="1"/>
    <col min="771" max="850" width="7.7109375" style="149" customWidth="1"/>
    <col min="851" max="1024" width="8.85546875" style="149"/>
    <col min="1025" max="1025" width="38.42578125" style="149" customWidth="1"/>
    <col min="1026" max="1026" width="12.85546875" style="149" customWidth="1"/>
    <col min="1027" max="1106" width="7.7109375" style="149" customWidth="1"/>
    <col min="1107" max="1280" width="8.85546875" style="149"/>
    <col min="1281" max="1281" width="38.42578125" style="149" customWidth="1"/>
    <col min="1282" max="1282" width="12.85546875" style="149" customWidth="1"/>
    <col min="1283" max="1362" width="7.7109375" style="149" customWidth="1"/>
    <col min="1363" max="1536" width="8.85546875" style="149"/>
    <col min="1537" max="1537" width="38.42578125" style="149" customWidth="1"/>
    <col min="1538" max="1538" width="12.85546875" style="149" customWidth="1"/>
    <col min="1539" max="1618" width="7.7109375" style="149" customWidth="1"/>
    <col min="1619" max="1792" width="8.85546875" style="149"/>
    <col min="1793" max="1793" width="38.42578125" style="149" customWidth="1"/>
    <col min="1794" max="1794" width="12.85546875" style="149" customWidth="1"/>
    <col min="1795" max="1874" width="7.7109375" style="149" customWidth="1"/>
    <col min="1875" max="2048" width="8.85546875" style="149"/>
    <col min="2049" max="2049" width="38.42578125" style="149" customWidth="1"/>
    <col min="2050" max="2050" width="12.85546875" style="149" customWidth="1"/>
    <col min="2051" max="2130" width="7.7109375" style="149" customWidth="1"/>
    <col min="2131" max="2304" width="8.85546875" style="149"/>
    <col min="2305" max="2305" width="38.42578125" style="149" customWidth="1"/>
    <col min="2306" max="2306" width="12.85546875" style="149" customWidth="1"/>
    <col min="2307" max="2386" width="7.7109375" style="149" customWidth="1"/>
    <col min="2387" max="2560" width="8.85546875" style="149"/>
    <col min="2561" max="2561" width="38.42578125" style="149" customWidth="1"/>
    <col min="2562" max="2562" width="12.85546875" style="149" customWidth="1"/>
    <col min="2563" max="2642" width="7.7109375" style="149" customWidth="1"/>
    <col min="2643" max="2816" width="8.85546875" style="149"/>
    <col min="2817" max="2817" width="38.42578125" style="149" customWidth="1"/>
    <col min="2818" max="2818" width="12.85546875" style="149" customWidth="1"/>
    <col min="2819" max="2898" width="7.7109375" style="149" customWidth="1"/>
    <col min="2899" max="3072" width="8.85546875" style="149"/>
    <col min="3073" max="3073" width="38.42578125" style="149" customWidth="1"/>
    <col min="3074" max="3074" width="12.85546875" style="149" customWidth="1"/>
    <col min="3075" max="3154" width="7.7109375" style="149" customWidth="1"/>
    <col min="3155" max="3328" width="8.85546875" style="149"/>
    <col min="3329" max="3329" width="38.42578125" style="149" customWidth="1"/>
    <col min="3330" max="3330" width="12.85546875" style="149" customWidth="1"/>
    <col min="3331" max="3410" width="7.7109375" style="149" customWidth="1"/>
    <col min="3411" max="3584" width="8.85546875" style="149"/>
    <col min="3585" max="3585" width="38.42578125" style="149" customWidth="1"/>
    <col min="3586" max="3586" width="12.85546875" style="149" customWidth="1"/>
    <col min="3587" max="3666" width="7.7109375" style="149" customWidth="1"/>
    <col min="3667" max="3840" width="8.85546875" style="149"/>
    <col min="3841" max="3841" width="38.42578125" style="149" customWidth="1"/>
    <col min="3842" max="3842" width="12.85546875" style="149" customWidth="1"/>
    <col min="3843" max="3922" width="7.7109375" style="149" customWidth="1"/>
    <col min="3923" max="4096" width="8.85546875" style="149"/>
    <col min="4097" max="4097" width="38.42578125" style="149" customWidth="1"/>
    <col min="4098" max="4098" width="12.85546875" style="149" customWidth="1"/>
    <col min="4099" max="4178" width="7.7109375" style="149" customWidth="1"/>
    <col min="4179" max="4352" width="8.85546875" style="149"/>
    <col min="4353" max="4353" width="38.42578125" style="149" customWidth="1"/>
    <col min="4354" max="4354" width="12.85546875" style="149" customWidth="1"/>
    <col min="4355" max="4434" width="7.7109375" style="149" customWidth="1"/>
    <col min="4435" max="4608" width="8.85546875" style="149"/>
    <col min="4609" max="4609" width="38.42578125" style="149" customWidth="1"/>
    <col min="4610" max="4610" width="12.85546875" style="149" customWidth="1"/>
    <col min="4611" max="4690" width="7.7109375" style="149" customWidth="1"/>
    <col min="4691" max="4864" width="8.85546875" style="149"/>
    <col min="4865" max="4865" width="38.42578125" style="149" customWidth="1"/>
    <col min="4866" max="4866" width="12.85546875" style="149" customWidth="1"/>
    <col min="4867" max="4946" width="7.7109375" style="149" customWidth="1"/>
    <col min="4947" max="5120" width="8.85546875" style="149"/>
    <col min="5121" max="5121" width="38.42578125" style="149" customWidth="1"/>
    <col min="5122" max="5122" width="12.85546875" style="149" customWidth="1"/>
    <col min="5123" max="5202" width="7.7109375" style="149" customWidth="1"/>
    <col min="5203" max="5376" width="8.85546875" style="149"/>
    <col min="5377" max="5377" width="38.42578125" style="149" customWidth="1"/>
    <col min="5378" max="5378" width="12.85546875" style="149" customWidth="1"/>
    <col min="5379" max="5458" width="7.7109375" style="149" customWidth="1"/>
    <col min="5459" max="5632" width="8.85546875" style="149"/>
    <col min="5633" max="5633" width="38.42578125" style="149" customWidth="1"/>
    <col min="5634" max="5634" width="12.85546875" style="149" customWidth="1"/>
    <col min="5635" max="5714" width="7.7109375" style="149" customWidth="1"/>
    <col min="5715" max="5888" width="8.85546875" style="149"/>
    <col min="5889" max="5889" width="38.42578125" style="149" customWidth="1"/>
    <col min="5890" max="5890" width="12.85546875" style="149" customWidth="1"/>
    <col min="5891" max="5970" width="7.7109375" style="149" customWidth="1"/>
    <col min="5971" max="6144" width="8.85546875" style="149"/>
    <col min="6145" max="6145" width="38.42578125" style="149" customWidth="1"/>
    <col min="6146" max="6146" width="12.85546875" style="149" customWidth="1"/>
    <col min="6147" max="6226" width="7.7109375" style="149" customWidth="1"/>
    <col min="6227" max="6400" width="8.85546875" style="149"/>
    <col min="6401" max="6401" width="38.42578125" style="149" customWidth="1"/>
    <col min="6402" max="6402" width="12.85546875" style="149" customWidth="1"/>
    <col min="6403" max="6482" width="7.7109375" style="149" customWidth="1"/>
    <col min="6483" max="6656" width="8.85546875" style="149"/>
    <col min="6657" max="6657" width="38.42578125" style="149" customWidth="1"/>
    <col min="6658" max="6658" width="12.85546875" style="149" customWidth="1"/>
    <col min="6659" max="6738" width="7.7109375" style="149" customWidth="1"/>
    <col min="6739" max="6912" width="8.85546875" style="149"/>
    <col min="6913" max="6913" width="38.42578125" style="149" customWidth="1"/>
    <col min="6914" max="6914" width="12.85546875" style="149" customWidth="1"/>
    <col min="6915" max="6994" width="7.7109375" style="149" customWidth="1"/>
    <col min="6995" max="7168" width="8.85546875" style="149"/>
    <col min="7169" max="7169" width="38.42578125" style="149" customWidth="1"/>
    <col min="7170" max="7170" width="12.85546875" style="149" customWidth="1"/>
    <col min="7171" max="7250" width="7.7109375" style="149" customWidth="1"/>
    <col min="7251" max="7424" width="8.85546875" style="149"/>
    <col min="7425" max="7425" width="38.42578125" style="149" customWidth="1"/>
    <col min="7426" max="7426" width="12.85546875" style="149" customWidth="1"/>
    <col min="7427" max="7506" width="7.7109375" style="149" customWidth="1"/>
    <col min="7507" max="7680" width="8.85546875" style="149"/>
    <col min="7681" max="7681" width="38.42578125" style="149" customWidth="1"/>
    <col min="7682" max="7682" width="12.85546875" style="149" customWidth="1"/>
    <col min="7683" max="7762" width="7.7109375" style="149" customWidth="1"/>
    <col min="7763" max="7936" width="8.85546875" style="149"/>
    <col min="7937" max="7937" width="38.42578125" style="149" customWidth="1"/>
    <col min="7938" max="7938" width="12.85546875" style="149" customWidth="1"/>
    <col min="7939" max="8018" width="7.7109375" style="149" customWidth="1"/>
    <col min="8019" max="8192" width="8.85546875" style="149"/>
    <col min="8193" max="8193" width="38.42578125" style="149" customWidth="1"/>
    <col min="8194" max="8194" width="12.85546875" style="149" customWidth="1"/>
    <col min="8195" max="8274" width="7.7109375" style="149" customWidth="1"/>
    <col min="8275" max="8448" width="8.85546875" style="149"/>
    <col min="8449" max="8449" width="38.42578125" style="149" customWidth="1"/>
    <col min="8450" max="8450" width="12.85546875" style="149" customWidth="1"/>
    <col min="8451" max="8530" width="7.7109375" style="149" customWidth="1"/>
    <col min="8531" max="8704" width="8.85546875" style="149"/>
    <col min="8705" max="8705" width="38.42578125" style="149" customWidth="1"/>
    <col min="8706" max="8706" width="12.85546875" style="149" customWidth="1"/>
    <col min="8707" max="8786" width="7.7109375" style="149" customWidth="1"/>
    <col min="8787" max="8960" width="8.85546875" style="149"/>
    <col min="8961" max="8961" width="38.42578125" style="149" customWidth="1"/>
    <col min="8962" max="8962" width="12.85546875" style="149" customWidth="1"/>
    <col min="8963" max="9042" width="7.7109375" style="149" customWidth="1"/>
    <col min="9043" max="9216" width="8.85546875" style="149"/>
    <col min="9217" max="9217" width="38.42578125" style="149" customWidth="1"/>
    <col min="9218" max="9218" width="12.85546875" style="149" customWidth="1"/>
    <col min="9219" max="9298" width="7.7109375" style="149" customWidth="1"/>
    <col min="9299" max="9472" width="8.85546875" style="149"/>
    <col min="9473" max="9473" width="38.42578125" style="149" customWidth="1"/>
    <col min="9474" max="9474" width="12.85546875" style="149" customWidth="1"/>
    <col min="9475" max="9554" width="7.7109375" style="149" customWidth="1"/>
    <col min="9555" max="9728" width="8.85546875" style="149"/>
    <col min="9729" max="9729" width="38.42578125" style="149" customWidth="1"/>
    <col min="9730" max="9730" width="12.85546875" style="149" customWidth="1"/>
    <col min="9731" max="9810" width="7.7109375" style="149" customWidth="1"/>
    <col min="9811" max="9984" width="8.85546875" style="149"/>
    <col min="9985" max="9985" width="38.42578125" style="149" customWidth="1"/>
    <col min="9986" max="9986" width="12.85546875" style="149" customWidth="1"/>
    <col min="9987" max="10066" width="7.7109375" style="149" customWidth="1"/>
    <col min="10067" max="10240" width="8.85546875" style="149"/>
    <col min="10241" max="10241" width="38.42578125" style="149" customWidth="1"/>
    <col min="10242" max="10242" width="12.85546875" style="149" customWidth="1"/>
    <col min="10243" max="10322" width="7.7109375" style="149" customWidth="1"/>
    <col min="10323" max="10496" width="8.85546875" style="149"/>
    <col min="10497" max="10497" width="38.42578125" style="149" customWidth="1"/>
    <col min="10498" max="10498" width="12.85546875" style="149" customWidth="1"/>
    <col min="10499" max="10578" width="7.7109375" style="149" customWidth="1"/>
    <col min="10579" max="10752" width="8.85546875" style="149"/>
    <col min="10753" max="10753" width="38.42578125" style="149" customWidth="1"/>
    <col min="10754" max="10754" width="12.85546875" style="149" customWidth="1"/>
    <col min="10755" max="10834" width="7.7109375" style="149" customWidth="1"/>
    <col min="10835" max="11008" width="8.85546875" style="149"/>
    <col min="11009" max="11009" width="38.42578125" style="149" customWidth="1"/>
    <col min="11010" max="11010" width="12.85546875" style="149" customWidth="1"/>
    <col min="11011" max="11090" width="7.7109375" style="149" customWidth="1"/>
    <col min="11091" max="11264" width="8.85546875" style="149"/>
    <col min="11265" max="11265" width="38.42578125" style="149" customWidth="1"/>
    <col min="11266" max="11266" width="12.85546875" style="149" customWidth="1"/>
    <col min="11267" max="11346" width="7.7109375" style="149" customWidth="1"/>
    <col min="11347" max="11520" width="8.85546875" style="149"/>
    <col min="11521" max="11521" width="38.42578125" style="149" customWidth="1"/>
    <col min="11522" max="11522" width="12.85546875" style="149" customWidth="1"/>
    <col min="11523" max="11602" width="7.7109375" style="149" customWidth="1"/>
    <col min="11603" max="11776" width="8.85546875" style="149"/>
    <col min="11777" max="11777" width="38.42578125" style="149" customWidth="1"/>
    <col min="11778" max="11778" width="12.85546875" style="149" customWidth="1"/>
    <col min="11779" max="11858" width="7.7109375" style="149" customWidth="1"/>
    <col min="11859" max="12032" width="8.85546875" style="149"/>
    <col min="12033" max="12033" width="38.42578125" style="149" customWidth="1"/>
    <col min="12034" max="12034" width="12.85546875" style="149" customWidth="1"/>
    <col min="12035" max="12114" width="7.7109375" style="149" customWidth="1"/>
    <col min="12115" max="12288" width="8.85546875" style="149"/>
    <col min="12289" max="12289" width="38.42578125" style="149" customWidth="1"/>
    <col min="12290" max="12290" width="12.85546875" style="149" customWidth="1"/>
    <col min="12291" max="12370" width="7.7109375" style="149" customWidth="1"/>
    <col min="12371" max="12544" width="8.85546875" style="149"/>
    <col min="12545" max="12545" width="38.42578125" style="149" customWidth="1"/>
    <col min="12546" max="12546" width="12.85546875" style="149" customWidth="1"/>
    <col min="12547" max="12626" width="7.7109375" style="149" customWidth="1"/>
    <col min="12627" max="12800" width="8.85546875" style="149"/>
    <col min="12801" max="12801" width="38.42578125" style="149" customWidth="1"/>
    <col min="12802" max="12802" width="12.85546875" style="149" customWidth="1"/>
    <col min="12803" max="12882" width="7.7109375" style="149" customWidth="1"/>
    <col min="12883" max="13056" width="8.85546875" style="149"/>
    <col min="13057" max="13057" width="38.42578125" style="149" customWidth="1"/>
    <col min="13058" max="13058" width="12.85546875" style="149" customWidth="1"/>
    <col min="13059" max="13138" width="7.7109375" style="149" customWidth="1"/>
    <col min="13139" max="13312" width="8.85546875" style="149"/>
    <col min="13313" max="13313" width="38.42578125" style="149" customWidth="1"/>
    <col min="13314" max="13314" width="12.85546875" style="149" customWidth="1"/>
    <col min="13315" max="13394" width="7.7109375" style="149" customWidth="1"/>
    <col min="13395" max="13568" width="8.85546875" style="149"/>
    <col min="13569" max="13569" width="38.42578125" style="149" customWidth="1"/>
    <col min="13570" max="13570" width="12.85546875" style="149" customWidth="1"/>
    <col min="13571" max="13650" width="7.7109375" style="149" customWidth="1"/>
    <col min="13651" max="13824" width="8.85546875" style="149"/>
    <col min="13825" max="13825" width="38.42578125" style="149" customWidth="1"/>
    <col min="13826" max="13826" width="12.85546875" style="149" customWidth="1"/>
    <col min="13827" max="13906" width="7.7109375" style="149" customWidth="1"/>
    <col min="13907" max="14080" width="8.85546875" style="149"/>
    <col min="14081" max="14081" width="38.42578125" style="149" customWidth="1"/>
    <col min="14082" max="14082" width="12.85546875" style="149" customWidth="1"/>
    <col min="14083" max="14162" width="7.7109375" style="149" customWidth="1"/>
    <col min="14163" max="14336" width="8.85546875" style="149"/>
    <col min="14337" max="14337" width="38.42578125" style="149" customWidth="1"/>
    <col min="14338" max="14338" width="12.85546875" style="149" customWidth="1"/>
    <col min="14339" max="14418" width="7.7109375" style="149" customWidth="1"/>
    <col min="14419" max="14592" width="8.85546875" style="149"/>
    <col min="14593" max="14593" width="38.42578125" style="149" customWidth="1"/>
    <col min="14594" max="14594" width="12.85546875" style="149" customWidth="1"/>
    <col min="14595" max="14674" width="7.7109375" style="149" customWidth="1"/>
    <col min="14675" max="14848" width="8.85546875" style="149"/>
    <col min="14849" max="14849" width="38.42578125" style="149" customWidth="1"/>
    <col min="14850" max="14850" width="12.85546875" style="149" customWidth="1"/>
    <col min="14851" max="14930" width="7.7109375" style="149" customWidth="1"/>
    <col min="14931" max="15104" width="8.85546875" style="149"/>
    <col min="15105" max="15105" width="38.42578125" style="149" customWidth="1"/>
    <col min="15106" max="15106" width="12.85546875" style="149" customWidth="1"/>
    <col min="15107" max="15186" width="7.7109375" style="149" customWidth="1"/>
    <col min="15187" max="15360" width="8.85546875" style="149"/>
    <col min="15361" max="15361" width="38.42578125" style="149" customWidth="1"/>
    <col min="15362" max="15362" width="12.85546875" style="149" customWidth="1"/>
    <col min="15363" max="15442" width="7.7109375" style="149" customWidth="1"/>
    <col min="15443" max="15616" width="8.85546875" style="149"/>
    <col min="15617" max="15617" width="38.42578125" style="149" customWidth="1"/>
    <col min="15618" max="15618" width="12.85546875" style="149" customWidth="1"/>
    <col min="15619" max="15698" width="7.7109375" style="149" customWidth="1"/>
    <col min="15699" max="15872" width="8.85546875" style="149"/>
    <col min="15873" max="15873" width="38.42578125" style="149" customWidth="1"/>
    <col min="15874" max="15874" width="12.85546875" style="149" customWidth="1"/>
    <col min="15875" max="15954" width="7.7109375" style="149" customWidth="1"/>
    <col min="15955" max="16128" width="8.85546875" style="149"/>
    <col min="16129" max="16129" width="38.42578125" style="149" customWidth="1"/>
    <col min="16130" max="16130" width="12.85546875" style="149" customWidth="1"/>
    <col min="16131" max="16210" width="7.7109375" style="149" customWidth="1"/>
    <col min="16211" max="16384" width="8.85546875" style="149"/>
  </cols>
  <sheetData>
    <row r="1" spans="1:87" ht="18">
      <c r="A1" s="147" t="s">
        <v>4</v>
      </c>
      <c r="B1" s="148"/>
    </row>
    <row r="2" spans="1:87" ht="15.75">
      <c r="A2" s="150" t="s">
        <v>173</v>
      </c>
      <c r="B2" s="151"/>
    </row>
    <row r="3" spans="1:87" ht="15.75" thickBot="1">
      <c r="A3" s="152" t="s">
        <v>5</v>
      </c>
      <c r="B3" s="153"/>
    </row>
    <row r="6" spans="1:87">
      <c r="BM6" s="155" t="s">
        <v>154</v>
      </c>
      <c r="BN6" s="155" t="s">
        <v>154</v>
      </c>
      <c r="BO6" s="155" t="s">
        <v>154</v>
      </c>
      <c r="BP6" s="155" t="s">
        <v>154</v>
      </c>
      <c r="BQ6" s="156" t="s">
        <v>155</v>
      </c>
      <c r="BR6" s="156" t="s">
        <v>155</v>
      </c>
      <c r="BS6" s="156" t="s">
        <v>155</v>
      </c>
      <c r="BT6" s="156" t="s">
        <v>155</v>
      </c>
      <c r="BU6" s="157" t="s">
        <v>174</v>
      </c>
      <c r="BV6" s="157" t="s">
        <v>174</v>
      </c>
      <c r="BW6" s="157" t="s">
        <v>174</v>
      </c>
      <c r="BX6" s="157" t="s">
        <v>174</v>
      </c>
      <c r="BY6" s="158" t="s">
        <v>175</v>
      </c>
      <c r="BZ6" s="158" t="s">
        <v>175</v>
      </c>
      <c r="CA6" s="158" t="s">
        <v>175</v>
      </c>
      <c r="CB6" s="158" t="s">
        <v>175</v>
      </c>
    </row>
    <row r="7" spans="1:87" s="154" customFormat="1">
      <c r="B7" s="154" t="s">
        <v>6</v>
      </c>
      <c r="C7" s="159" t="s">
        <v>7</v>
      </c>
      <c r="D7" s="159" t="s">
        <v>8</v>
      </c>
      <c r="E7" s="159" t="s">
        <v>9</v>
      </c>
      <c r="F7" s="159" t="s">
        <v>10</v>
      </c>
      <c r="G7" s="159" t="s">
        <v>11</v>
      </c>
      <c r="H7" s="159" t="s">
        <v>12</v>
      </c>
      <c r="I7" s="159" t="s">
        <v>13</v>
      </c>
      <c r="J7" s="159" t="s">
        <v>14</v>
      </c>
      <c r="K7" s="159" t="s">
        <v>15</v>
      </c>
      <c r="L7" s="159" t="s">
        <v>16</v>
      </c>
      <c r="M7" s="159" t="s">
        <v>17</v>
      </c>
      <c r="N7" s="159" t="s">
        <v>18</v>
      </c>
      <c r="O7" s="159" t="s">
        <v>19</v>
      </c>
      <c r="P7" s="159" t="s">
        <v>20</v>
      </c>
      <c r="Q7" s="159" t="s">
        <v>21</v>
      </c>
      <c r="R7" s="159" t="s">
        <v>22</v>
      </c>
      <c r="S7" s="159" t="s">
        <v>23</v>
      </c>
      <c r="T7" s="159" t="s">
        <v>24</v>
      </c>
      <c r="U7" s="159" t="s">
        <v>25</v>
      </c>
      <c r="V7" s="159" t="s">
        <v>26</v>
      </c>
      <c r="W7" s="159" t="s">
        <v>27</v>
      </c>
      <c r="X7" s="159" t="s">
        <v>28</v>
      </c>
      <c r="Y7" s="159" t="s">
        <v>29</v>
      </c>
      <c r="Z7" s="159" t="s">
        <v>30</v>
      </c>
      <c r="AA7" s="159" t="s">
        <v>31</v>
      </c>
      <c r="AB7" s="159" t="s">
        <v>32</v>
      </c>
      <c r="AC7" s="159" t="s">
        <v>33</v>
      </c>
      <c r="AD7" s="159" t="s">
        <v>34</v>
      </c>
      <c r="AE7" s="159" t="s">
        <v>35</v>
      </c>
      <c r="AF7" s="159" t="s">
        <v>36</v>
      </c>
      <c r="AG7" s="159" t="s">
        <v>37</v>
      </c>
      <c r="AH7" s="159" t="s">
        <v>38</v>
      </c>
      <c r="AI7" s="159" t="s">
        <v>39</v>
      </c>
      <c r="AJ7" s="159" t="s">
        <v>40</v>
      </c>
      <c r="AK7" s="159" t="s">
        <v>41</v>
      </c>
      <c r="AL7" s="159" t="s">
        <v>42</v>
      </c>
      <c r="AM7" s="159" t="s">
        <v>43</v>
      </c>
      <c r="AN7" s="159" t="s">
        <v>44</v>
      </c>
      <c r="AO7" s="159" t="s">
        <v>45</v>
      </c>
      <c r="AP7" s="159" t="s">
        <v>46</v>
      </c>
      <c r="AQ7" s="159" t="s">
        <v>47</v>
      </c>
      <c r="AR7" s="159" t="s">
        <v>48</v>
      </c>
      <c r="AS7" s="159" t="s">
        <v>49</v>
      </c>
      <c r="AT7" s="159" t="s">
        <v>50</v>
      </c>
      <c r="AU7" s="154" t="s">
        <v>51</v>
      </c>
      <c r="AV7" s="154" t="s">
        <v>52</v>
      </c>
      <c r="AW7" s="154" t="s">
        <v>53</v>
      </c>
      <c r="AX7" s="154" t="s">
        <v>54</v>
      </c>
      <c r="AY7" s="154" t="s">
        <v>55</v>
      </c>
      <c r="AZ7" s="154" t="s">
        <v>56</v>
      </c>
      <c r="BA7" s="154" t="s">
        <v>57</v>
      </c>
      <c r="BB7" s="154" t="s">
        <v>58</v>
      </c>
      <c r="BC7" s="154" t="s">
        <v>59</v>
      </c>
      <c r="BD7" s="154" t="s">
        <v>60</v>
      </c>
      <c r="BE7" s="154" t="s">
        <v>61</v>
      </c>
      <c r="BF7" s="154" t="s">
        <v>62</v>
      </c>
      <c r="BG7" s="154" t="s">
        <v>63</v>
      </c>
      <c r="BH7" s="154" t="s">
        <v>64</v>
      </c>
      <c r="BI7" s="154" t="s">
        <v>65</v>
      </c>
      <c r="BJ7" s="154" t="s">
        <v>66</v>
      </c>
      <c r="BK7" s="154" t="s">
        <v>67</v>
      </c>
      <c r="BL7" s="154" t="s">
        <v>68</v>
      </c>
      <c r="BM7" s="154" t="s">
        <v>69</v>
      </c>
      <c r="BN7" s="154" t="s">
        <v>70</v>
      </c>
      <c r="BO7" s="154" t="s">
        <v>71</v>
      </c>
      <c r="BP7" s="154" t="s">
        <v>72</v>
      </c>
      <c r="BQ7" s="154" t="s">
        <v>73</v>
      </c>
      <c r="BR7" s="154" t="s">
        <v>74</v>
      </c>
      <c r="BS7" s="154" t="s">
        <v>75</v>
      </c>
      <c r="BT7" s="154" t="s">
        <v>76</v>
      </c>
      <c r="BU7" s="154" t="s">
        <v>77</v>
      </c>
      <c r="BV7" s="154" t="s">
        <v>78</v>
      </c>
      <c r="BW7" s="154" t="s">
        <v>176</v>
      </c>
      <c r="BX7" s="154" t="s">
        <v>177</v>
      </c>
      <c r="BY7" s="154" t="s">
        <v>178</v>
      </c>
      <c r="BZ7" s="154" t="s">
        <v>179</v>
      </c>
      <c r="CA7" s="154" t="s">
        <v>180</v>
      </c>
      <c r="CB7" s="154" t="s">
        <v>181</v>
      </c>
      <c r="CC7" s="154" t="s">
        <v>182</v>
      </c>
      <c r="CD7" s="154" t="s">
        <v>183</v>
      </c>
      <c r="CE7" s="154" t="s">
        <v>184</v>
      </c>
      <c r="CF7" s="154" t="s">
        <v>185</v>
      </c>
      <c r="CG7" s="154" t="s">
        <v>186</v>
      </c>
      <c r="CH7" s="154" t="s">
        <v>187</v>
      </c>
      <c r="CI7" s="154" t="s">
        <v>79</v>
      </c>
    </row>
    <row r="8" spans="1:87" ht="13.5" thickBot="1">
      <c r="A8" s="154" t="s">
        <v>80</v>
      </c>
      <c r="B8" s="154" t="s">
        <v>81</v>
      </c>
      <c r="C8" s="160">
        <v>2.0343964480826999</v>
      </c>
      <c r="D8" s="160">
        <v>2.05943632395637</v>
      </c>
      <c r="E8" s="160">
        <v>2.0644664349199</v>
      </c>
      <c r="F8" s="160">
        <v>2.0865413060551998</v>
      </c>
      <c r="G8" s="160">
        <v>2.1041383265898301</v>
      </c>
      <c r="H8" s="160">
        <v>2.1144127778695201</v>
      </c>
      <c r="I8" s="160">
        <v>2.1507704710507598</v>
      </c>
      <c r="J8" s="160">
        <v>2.1697119451171401</v>
      </c>
      <c r="K8" s="160">
        <v>2.18694695083656</v>
      </c>
      <c r="L8" s="160">
        <v>2.2122122749579498</v>
      </c>
      <c r="M8" s="160">
        <v>2.23480678878395</v>
      </c>
      <c r="N8" s="160">
        <v>2.2202677130356299</v>
      </c>
      <c r="O8" s="160">
        <v>2.23175261179881</v>
      </c>
      <c r="P8" s="160">
        <v>2.2580164013091002</v>
      </c>
      <c r="Q8" s="160">
        <v>2.2753709772035502</v>
      </c>
      <c r="R8" s="160">
        <v>2.30194291888919</v>
      </c>
      <c r="S8" s="160">
        <v>2.3192533891099099</v>
      </c>
      <c r="T8" s="160">
        <v>2.3629433902934598</v>
      </c>
      <c r="U8" s="160">
        <v>2.4039288645996799</v>
      </c>
      <c r="V8" s="160">
        <v>2.3508177475344398</v>
      </c>
      <c r="W8" s="160">
        <v>2.3395569969345802</v>
      </c>
      <c r="X8" s="160">
        <v>2.34609570313232</v>
      </c>
      <c r="Y8" s="160">
        <v>2.3657863595331099</v>
      </c>
      <c r="Z8" s="160">
        <v>2.3805218237276899</v>
      </c>
      <c r="AA8" s="160">
        <v>2.3783358335942402</v>
      </c>
      <c r="AB8" s="160">
        <v>2.3830414859475502</v>
      </c>
      <c r="AC8" s="160">
        <v>2.3975323184108199</v>
      </c>
      <c r="AD8" s="160">
        <v>2.4214524193269198</v>
      </c>
      <c r="AE8" s="160">
        <v>2.4313760255508901</v>
      </c>
      <c r="AF8" s="160">
        <v>2.4766460484572002</v>
      </c>
      <c r="AG8" s="160">
        <v>2.4881988275326701</v>
      </c>
      <c r="AH8" s="160">
        <v>2.4967467306687299</v>
      </c>
      <c r="AI8" s="160">
        <v>2.5126682010265902</v>
      </c>
      <c r="AJ8" s="160">
        <v>2.5190165748075999</v>
      </c>
      <c r="AK8" s="160">
        <v>2.52926548445051</v>
      </c>
      <c r="AL8" s="160">
        <v>2.5498254535670202</v>
      </c>
      <c r="AM8" s="160">
        <v>2.5565788634062199</v>
      </c>
      <c r="AN8" s="160">
        <v>2.5541938570175202</v>
      </c>
      <c r="AO8" s="160">
        <v>2.5733736468802801</v>
      </c>
      <c r="AP8" s="160">
        <v>2.5879825683785702</v>
      </c>
      <c r="AQ8" s="160">
        <v>2.5968750678528201</v>
      </c>
      <c r="AR8" s="160">
        <v>2.60749339976029</v>
      </c>
      <c r="AS8" s="160">
        <v>2.61387953217735</v>
      </c>
      <c r="AT8" s="160">
        <v>2.6160583623265499</v>
      </c>
      <c r="AU8" s="149">
        <v>2.61118766519375</v>
      </c>
      <c r="AV8" s="149">
        <v>2.6220108220798601</v>
      </c>
      <c r="AW8" s="149">
        <v>2.6188417055922</v>
      </c>
      <c r="AX8" s="149">
        <v>2.6260990473395398</v>
      </c>
      <c r="AY8" s="149">
        <v>2.6201146582822998</v>
      </c>
      <c r="AZ8" s="149">
        <v>2.6412696718547601</v>
      </c>
      <c r="BA8" s="149">
        <v>2.6622794798761902</v>
      </c>
      <c r="BB8" s="149">
        <v>2.6769828092859602</v>
      </c>
      <c r="BC8" s="149">
        <v>2.69301979781623</v>
      </c>
      <c r="BD8" s="149">
        <v>2.6949351579636902</v>
      </c>
      <c r="BE8" s="149">
        <v>2.7072510455133001</v>
      </c>
      <c r="BF8" s="149">
        <v>2.7194666205217501</v>
      </c>
      <c r="BG8" s="149">
        <v>2.7583872583557998</v>
      </c>
      <c r="BH8" s="149">
        <v>2.7712174411052799</v>
      </c>
      <c r="BI8" s="149">
        <v>2.7767772539950299</v>
      </c>
      <c r="BJ8" s="149">
        <v>2.7900362938944698</v>
      </c>
      <c r="BK8" s="149">
        <v>2.79504989885013</v>
      </c>
      <c r="BL8" s="149">
        <v>2.8124753429938698</v>
      </c>
      <c r="BM8" s="149">
        <v>2.8258429652208199</v>
      </c>
      <c r="BN8" s="149">
        <v>2.84827109602332</v>
      </c>
      <c r="BO8" s="149">
        <v>2.8648096227990201</v>
      </c>
      <c r="BP8" s="149">
        <v>2.87366388911181</v>
      </c>
      <c r="BQ8" s="149">
        <v>2.8888357489521002</v>
      </c>
      <c r="BR8" s="149">
        <v>2.8975460997816902</v>
      </c>
      <c r="BS8" s="149">
        <v>2.9097169947994401</v>
      </c>
      <c r="BT8" s="149">
        <v>2.9296333194362298</v>
      </c>
      <c r="BU8" s="149">
        <v>2.94689616214067</v>
      </c>
      <c r="BV8" s="149">
        <v>2.9583483780456699</v>
      </c>
      <c r="BW8" s="149">
        <v>2.9813259042976701</v>
      </c>
      <c r="BX8" s="149">
        <v>3.0046912726057902</v>
      </c>
      <c r="BY8" s="149">
        <v>3.0255581522131298</v>
      </c>
      <c r="BZ8" s="149">
        <v>3.04587440346724</v>
      </c>
      <c r="CA8" s="149">
        <v>3.0658590818670399</v>
      </c>
      <c r="CB8" s="149">
        <v>3.0832941540272398</v>
      </c>
      <c r="CC8" s="149">
        <v>3.1029951080744298</v>
      </c>
      <c r="CD8" s="149">
        <v>3.1221931367125899</v>
      </c>
      <c r="CE8" s="149">
        <v>3.1400314557673501</v>
      </c>
      <c r="CF8" s="149">
        <v>3.1597078634776099</v>
      </c>
      <c r="CG8" s="149">
        <v>3.1784171022252501</v>
      </c>
      <c r="CH8" s="149">
        <v>3.1965028368224302</v>
      </c>
    </row>
    <row r="9" spans="1:87" ht="13.5" thickBot="1">
      <c r="A9" s="154" t="s">
        <v>82</v>
      </c>
      <c r="B9" s="154" t="s">
        <v>83</v>
      </c>
      <c r="C9" s="160">
        <v>2.0343964480826999</v>
      </c>
      <c r="D9" s="160">
        <v>2.05943632395637</v>
      </c>
      <c r="E9" s="160">
        <v>2.0644664349199</v>
      </c>
      <c r="F9" s="160">
        <v>2.0865413060551998</v>
      </c>
      <c r="G9" s="160">
        <v>2.1041383265898301</v>
      </c>
      <c r="H9" s="160">
        <v>2.1144127778695201</v>
      </c>
      <c r="I9" s="160">
        <v>2.1507704710507598</v>
      </c>
      <c r="J9" s="160">
        <v>2.1697119451171401</v>
      </c>
      <c r="K9" s="160">
        <v>2.18694695083656</v>
      </c>
      <c r="L9" s="160">
        <v>2.2122122749579498</v>
      </c>
      <c r="M9" s="160">
        <v>2.23480678878395</v>
      </c>
      <c r="N9" s="160">
        <v>2.2202677130356299</v>
      </c>
      <c r="O9" s="160">
        <v>2.23175261179881</v>
      </c>
      <c r="P9" s="160">
        <v>2.2580164013091002</v>
      </c>
      <c r="Q9" s="160">
        <v>2.2753709772035502</v>
      </c>
      <c r="R9" s="160">
        <v>2.30194291888919</v>
      </c>
      <c r="S9" s="160">
        <v>2.3192533891099099</v>
      </c>
      <c r="T9" s="160">
        <v>2.3629433902934598</v>
      </c>
      <c r="U9" s="160">
        <v>2.4039288645996799</v>
      </c>
      <c r="V9" s="160">
        <v>2.3508177475344398</v>
      </c>
      <c r="W9" s="160">
        <v>2.3395569969345802</v>
      </c>
      <c r="X9" s="160">
        <v>2.34609570313232</v>
      </c>
      <c r="Y9" s="160">
        <v>2.3657863595331099</v>
      </c>
      <c r="Z9" s="160">
        <v>2.3805218237276899</v>
      </c>
      <c r="AA9" s="160">
        <v>2.3783358335942402</v>
      </c>
      <c r="AB9" s="160">
        <v>2.3830414859475502</v>
      </c>
      <c r="AC9" s="160">
        <v>2.3975323184108199</v>
      </c>
      <c r="AD9" s="160">
        <v>2.4214524193269198</v>
      </c>
      <c r="AE9" s="160">
        <v>2.4313760255508901</v>
      </c>
      <c r="AF9" s="160">
        <v>2.4766460484572002</v>
      </c>
      <c r="AG9" s="160">
        <v>2.4881988275326701</v>
      </c>
      <c r="AH9" s="160">
        <v>2.4967467306687299</v>
      </c>
      <c r="AI9" s="160">
        <v>2.5126682010265902</v>
      </c>
      <c r="AJ9" s="160">
        <v>2.5190165748075999</v>
      </c>
      <c r="AK9" s="160">
        <v>2.52926548445051</v>
      </c>
      <c r="AL9" s="160">
        <v>2.5498254535670202</v>
      </c>
      <c r="AM9" s="160">
        <v>2.5565788634062199</v>
      </c>
      <c r="AN9" s="160">
        <v>2.5541938570175202</v>
      </c>
      <c r="AO9" s="160">
        <v>2.5733736468802801</v>
      </c>
      <c r="AP9" s="160">
        <v>2.5879825683785702</v>
      </c>
      <c r="AQ9" s="160">
        <v>2.5968750678528201</v>
      </c>
      <c r="AR9" s="160">
        <v>2.60749339976029</v>
      </c>
      <c r="AS9" s="160">
        <v>2.61387953217735</v>
      </c>
      <c r="AT9" s="160">
        <v>2.6160583623265499</v>
      </c>
      <c r="AU9" s="149">
        <v>2.61118766519375</v>
      </c>
      <c r="AV9" s="149">
        <v>2.6220108220798601</v>
      </c>
      <c r="AW9" s="149">
        <v>2.6188417055922</v>
      </c>
      <c r="AX9" s="149">
        <v>2.6260990473395398</v>
      </c>
      <c r="AY9" s="149">
        <v>2.6201146582822998</v>
      </c>
      <c r="AZ9" s="149">
        <v>2.6412696718547601</v>
      </c>
      <c r="BA9" s="149">
        <v>2.6622794798761902</v>
      </c>
      <c r="BB9" s="149">
        <v>2.6769828092859602</v>
      </c>
      <c r="BC9" s="149">
        <v>2.69301979781623</v>
      </c>
      <c r="BD9" s="149">
        <v>2.6949351579636902</v>
      </c>
      <c r="BE9" s="149">
        <v>2.7072510455133001</v>
      </c>
      <c r="BF9" s="149">
        <v>2.7194666205217501</v>
      </c>
      <c r="BG9" s="149">
        <v>2.7583872583557998</v>
      </c>
      <c r="BH9" s="149">
        <v>2.7712174411052799</v>
      </c>
      <c r="BI9" s="149">
        <v>2.7767772539950299</v>
      </c>
      <c r="BJ9" s="149">
        <v>2.7900362938944698</v>
      </c>
      <c r="BK9" s="149">
        <v>2.79504989885013</v>
      </c>
      <c r="BL9" s="149">
        <v>2.8124753429938698</v>
      </c>
      <c r="BM9" s="149">
        <v>2.8258429652208199</v>
      </c>
      <c r="BN9" s="149">
        <v>2.84582069929911</v>
      </c>
      <c r="BO9" s="149">
        <v>2.86055636092141</v>
      </c>
      <c r="BP9" s="161">
        <v>2.86714152292299</v>
      </c>
      <c r="BQ9" s="162">
        <v>2.87979046783079</v>
      </c>
      <c r="BR9" s="163">
        <v>2.8862359962744399</v>
      </c>
      <c r="BS9" s="163">
        <v>2.8952255447313102</v>
      </c>
      <c r="BT9" s="163">
        <v>2.9114792295702099</v>
      </c>
      <c r="BU9" s="163">
        <v>2.92478764045907</v>
      </c>
      <c r="BV9" s="163">
        <v>2.9313520578905301</v>
      </c>
      <c r="BW9" s="163">
        <v>2.9488666202170299</v>
      </c>
      <c r="BX9" s="164">
        <v>2.9672225449874401</v>
      </c>
      <c r="BY9" s="149">
        <v>2.9827762298190601</v>
      </c>
      <c r="BZ9" s="149">
        <v>2.9973649977235501</v>
      </c>
      <c r="CA9" s="149">
        <v>3.01160898598325</v>
      </c>
      <c r="CB9" s="149">
        <v>3.0243751954104701</v>
      </c>
      <c r="CC9" s="149">
        <v>3.0393168799481201</v>
      </c>
      <c r="CD9" s="149">
        <v>3.0546372008786999</v>
      </c>
      <c r="CE9" s="149">
        <v>3.0677758980614298</v>
      </c>
      <c r="CF9" s="149">
        <v>3.08286200226184</v>
      </c>
      <c r="CG9" s="149">
        <v>3.09713585293321</v>
      </c>
      <c r="CH9" s="149">
        <v>3.1105686621575002</v>
      </c>
    </row>
    <row r="10" spans="1:87">
      <c r="A10" s="154" t="s">
        <v>84</v>
      </c>
      <c r="B10" s="154" t="s">
        <v>85</v>
      </c>
      <c r="C10" s="160">
        <v>2.0343964480826999</v>
      </c>
      <c r="D10" s="160">
        <v>2.05943632395637</v>
      </c>
      <c r="E10" s="160">
        <v>2.0644664349199</v>
      </c>
      <c r="F10" s="160">
        <v>2.0865413060551998</v>
      </c>
      <c r="G10" s="160">
        <v>2.1041383265898301</v>
      </c>
      <c r="H10" s="160">
        <v>2.1144127778695201</v>
      </c>
      <c r="I10" s="160">
        <v>2.1507704710507598</v>
      </c>
      <c r="J10" s="160">
        <v>2.1697119451171401</v>
      </c>
      <c r="K10" s="160">
        <v>2.18694695083656</v>
      </c>
      <c r="L10" s="160">
        <v>2.2122122749579498</v>
      </c>
      <c r="M10" s="160">
        <v>2.23480678878395</v>
      </c>
      <c r="N10" s="160">
        <v>2.2202677130356299</v>
      </c>
      <c r="O10" s="160">
        <v>2.23175261179881</v>
      </c>
      <c r="P10" s="160">
        <v>2.2580164013091002</v>
      </c>
      <c r="Q10" s="160">
        <v>2.2753709772035502</v>
      </c>
      <c r="R10" s="160">
        <v>2.30194291888919</v>
      </c>
      <c r="S10" s="160">
        <v>2.3192533891099099</v>
      </c>
      <c r="T10" s="160">
        <v>2.3629433902934598</v>
      </c>
      <c r="U10" s="160">
        <v>2.4039288645996799</v>
      </c>
      <c r="V10" s="160">
        <v>2.3508177475344398</v>
      </c>
      <c r="W10" s="160">
        <v>2.3395569969345802</v>
      </c>
      <c r="X10" s="160">
        <v>2.34609570313232</v>
      </c>
      <c r="Y10" s="160">
        <v>2.3657863595331099</v>
      </c>
      <c r="Z10" s="160">
        <v>2.3805218237276899</v>
      </c>
      <c r="AA10" s="160">
        <v>2.3783358335942402</v>
      </c>
      <c r="AB10" s="160">
        <v>2.3830414859475502</v>
      </c>
      <c r="AC10" s="160">
        <v>2.3975323184108199</v>
      </c>
      <c r="AD10" s="160">
        <v>2.4214524193269198</v>
      </c>
      <c r="AE10" s="160">
        <v>2.4313760255508901</v>
      </c>
      <c r="AF10" s="160">
        <v>2.4766460484572002</v>
      </c>
      <c r="AG10" s="160">
        <v>2.4881988275326701</v>
      </c>
      <c r="AH10" s="160">
        <v>2.4967467306687299</v>
      </c>
      <c r="AI10" s="160">
        <v>2.5126682010265902</v>
      </c>
      <c r="AJ10" s="160">
        <v>2.5190165748075999</v>
      </c>
      <c r="AK10" s="160">
        <v>2.52926548445051</v>
      </c>
      <c r="AL10" s="160">
        <v>2.5498254535670202</v>
      </c>
      <c r="AM10" s="160">
        <v>2.5565788634062199</v>
      </c>
      <c r="AN10" s="160">
        <v>2.5541938570175202</v>
      </c>
      <c r="AO10" s="160">
        <v>2.5733736468802801</v>
      </c>
      <c r="AP10" s="160">
        <v>2.5879825683785702</v>
      </c>
      <c r="AQ10" s="160">
        <v>2.5968750678528201</v>
      </c>
      <c r="AR10" s="160">
        <v>2.60749339976029</v>
      </c>
      <c r="AS10" s="160">
        <v>2.61387953217735</v>
      </c>
      <c r="AT10" s="160">
        <v>2.6160583623265499</v>
      </c>
      <c r="AU10" s="149">
        <v>2.61118766519375</v>
      </c>
      <c r="AV10" s="149">
        <v>2.6220108220798601</v>
      </c>
      <c r="AW10" s="149">
        <v>2.6188417055922</v>
      </c>
      <c r="AX10" s="149">
        <v>2.6260990473395398</v>
      </c>
      <c r="AY10" s="149">
        <v>2.6201146582822998</v>
      </c>
      <c r="AZ10" s="149">
        <v>2.6412696718547601</v>
      </c>
      <c r="BA10" s="149">
        <v>2.6622794798761902</v>
      </c>
      <c r="BB10" s="149">
        <v>2.6769828092859602</v>
      </c>
      <c r="BC10" s="149">
        <v>2.69301979781623</v>
      </c>
      <c r="BD10" s="149">
        <v>2.6949351579636902</v>
      </c>
      <c r="BE10" s="149">
        <v>2.7072510455133001</v>
      </c>
      <c r="BF10" s="149">
        <v>2.7194666205217501</v>
      </c>
      <c r="BG10" s="149">
        <v>2.7583872583557998</v>
      </c>
      <c r="BH10" s="149">
        <v>2.7712174411052799</v>
      </c>
      <c r="BI10" s="149">
        <v>2.7767772539950299</v>
      </c>
      <c r="BJ10" s="149">
        <v>2.7900362938944698</v>
      </c>
      <c r="BK10" s="149">
        <v>2.79504989885013</v>
      </c>
      <c r="BL10" s="149">
        <v>2.8124753429938698</v>
      </c>
      <c r="BM10" s="149">
        <v>2.8258429652208199</v>
      </c>
      <c r="BN10" s="149">
        <v>2.8508726138222098</v>
      </c>
      <c r="BO10" s="149">
        <v>2.8707703287451301</v>
      </c>
      <c r="BP10" s="149">
        <v>2.8838742724040798</v>
      </c>
      <c r="BQ10" s="149">
        <v>2.9041973957490499</v>
      </c>
      <c r="BR10" s="149">
        <v>2.9181801842111201</v>
      </c>
      <c r="BS10" s="149">
        <v>2.9363927339244902</v>
      </c>
      <c r="BT10" s="149">
        <v>2.96289077167628</v>
      </c>
      <c r="BU10" s="149">
        <v>2.9870211065969401</v>
      </c>
      <c r="BV10" s="149">
        <v>3.0057565286188099</v>
      </c>
      <c r="BW10" s="149">
        <v>3.0365761747820499</v>
      </c>
      <c r="BX10" s="149">
        <v>3.0681959808882899</v>
      </c>
      <c r="BY10" s="149">
        <v>3.0977145098143102</v>
      </c>
      <c r="BZ10" s="149">
        <v>3.1270435262635901</v>
      </c>
      <c r="CA10" s="149">
        <v>3.1563342945986901</v>
      </c>
      <c r="CB10" s="149">
        <v>3.1831997293388401</v>
      </c>
      <c r="CC10" s="149">
        <v>3.2125565050276701</v>
      </c>
      <c r="CD10" s="149">
        <v>3.2415902186312202</v>
      </c>
      <c r="CE10" s="149">
        <v>3.2694429238234299</v>
      </c>
      <c r="CF10" s="149">
        <v>3.2994498764972602</v>
      </c>
      <c r="CG10" s="149">
        <v>3.3287005383778001</v>
      </c>
      <c r="CH10" s="149">
        <v>3.3574479886706499</v>
      </c>
    </row>
    <row r="12" spans="1:87">
      <c r="C12" s="165"/>
      <c r="D12" s="165"/>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c r="AR12" s="165"/>
      <c r="AS12" s="165"/>
      <c r="AT12" s="165"/>
    </row>
    <row r="13" spans="1:87">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row>
    <row r="15" spans="1:87">
      <c r="BO15" s="166" t="s">
        <v>3</v>
      </c>
      <c r="BP15" s="167"/>
      <c r="BQ15" s="167"/>
      <c r="BR15" s="168" t="s">
        <v>188</v>
      </c>
      <c r="BS15" s="169"/>
      <c r="BT15" s="169"/>
      <c r="BU15" s="169"/>
      <c r="BV15" s="169"/>
      <c r="BW15" s="169"/>
      <c r="BX15" s="167"/>
      <c r="BY15" s="167"/>
      <c r="BZ15" s="167"/>
    </row>
    <row r="16" spans="1:87">
      <c r="BO16" s="170"/>
      <c r="BP16" s="171"/>
      <c r="BQ16" s="171"/>
      <c r="BR16" s="171"/>
      <c r="BS16" s="171"/>
      <c r="BT16" s="171"/>
      <c r="BU16" s="171"/>
      <c r="BV16" s="171"/>
      <c r="BW16" s="171"/>
      <c r="BX16" s="171"/>
      <c r="BY16" s="171"/>
      <c r="BZ16" s="172"/>
    </row>
    <row r="17" spans="67:78">
      <c r="BO17" s="173"/>
      <c r="BP17" s="174" t="s">
        <v>86</v>
      </c>
      <c r="BQ17" s="167" t="s">
        <v>189</v>
      </c>
      <c r="BR17" s="167"/>
      <c r="BS17" s="167"/>
      <c r="BT17" s="167"/>
      <c r="BU17" s="167"/>
      <c r="BV17" s="167"/>
      <c r="BW17" s="167"/>
      <c r="BX17" s="167"/>
      <c r="BY17" s="167"/>
      <c r="BZ17" s="175"/>
    </row>
    <row r="18" spans="67:78">
      <c r="BO18" s="173"/>
      <c r="BP18" s="167"/>
      <c r="BQ18" s="159" t="str">
        <f>BP7</f>
        <v>2020Q2</v>
      </c>
      <c r="BR18" s="167"/>
      <c r="BS18" s="167"/>
      <c r="BT18" s="167"/>
      <c r="BU18" s="167"/>
      <c r="BV18" s="167"/>
      <c r="BW18" s="167"/>
      <c r="BX18" s="167"/>
      <c r="BY18" s="167"/>
      <c r="BZ18" s="176" t="s">
        <v>87</v>
      </c>
    </row>
    <row r="19" spans="67:78">
      <c r="BO19" s="173"/>
      <c r="BP19" s="167"/>
      <c r="BQ19" s="177">
        <f>BP9</f>
        <v>2.86714152292299</v>
      </c>
      <c r="BR19" s="178"/>
      <c r="BS19" s="167"/>
      <c r="BT19" s="167"/>
      <c r="BU19" s="167"/>
      <c r="BV19" s="167"/>
      <c r="BW19" s="167"/>
      <c r="BX19" s="167"/>
      <c r="BY19" s="167"/>
      <c r="BZ19" s="179">
        <f>BQ19</f>
        <v>2.86714152292299</v>
      </c>
    </row>
    <row r="20" spans="67:78">
      <c r="BO20" s="173"/>
      <c r="BP20" s="167"/>
      <c r="BQ20" s="167"/>
      <c r="BR20" s="167"/>
      <c r="BS20" s="167"/>
      <c r="BT20" s="167"/>
      <c r="BU20" s="167"/>
      <c r="BV20" s="167"/>
      <c r="BW20" s="167"/>
      <c r="BX20" s="167"/>
      <c r="BY20" s="167"/>
      <c r="BZ20" s="180"/>
    </row>
    <row r="21" spans="67:78">
      <c r="BO21" s="779" t="s">
        <v>88</v>
      </c>
      <c r="BP21" s="780"/>
      <c r="BQ21" s="780"/>
      <c r="BR21" s="167" t="s">
        <v>190</v>
      </c>
      <c r="BS21" s="167"/>
      <c r="BT21" s="167"/>
      <c r="BU21" s="167"/>
      <c r="BV21" s="167"/>
      <c r="BW21" s="167"/>
      <c r="BX21" s="167"/>
      <c r="BY21" s="167"/>
      <c r="BZ21" s="180"/>
    </row>
    <row r="22" spans="67:78">
      <c r="BO22" s="173"/>
      <c r="BP22" s="167"/>
      <c r="BQ22" s="154" t="str">
        <f>BQ7</f>
        <v>2020Q3</v>
      </c>
      <c r="BR22" s="154" t="str">
        <f t="shared" ref="BR22:BX22" si="0">BR7</f>
        <v>2020Q4</v>
      </c>
      <c r="BS22" s="154" t="str">
        <f t="shared" si="0"/>
        <v>2021Q1</v>
      </c>
      <c r="BT22" s="154" t="str">
        <f t="shared" si="0"/>
        <v>2021Q2</v>
      </c>
      <c r="BU22" s="154" t="str">
        <f t="shared" si="0"/>
        <v>2021Q3</v>
      </c>
      <c r="BV22" s="154" t="str">
        <f t="shared" si="0"/>
        <v>2021Q4</v>
      </c>
      <c r="BW22" s="154" t="str">
        <f t="shared" si="0"/>
        <v>2022Q1</v>
      </c>
      <c r="BX22" s="154" t="str">
        <f t="shared" si="0"/>
        <v>2022Q2</v>
      </c>
      <c r="BY22" s="167"/>
      <c r="BZ22" s="180"/>
    </row>
    <row r="23" spans="67:78">
      <c r="BO23" s="173"/>
      <c r="BP23" s="167"/>
      <c r="BQ23" s="160">
        <f>BQ9</f>
        <v>2.87979046783079</v>
      </c>
      <c r="BR23" s="160">
        <f t="shared" ref="BR23:BX23" si="1">BR9</f>
        <v>2.8862359962744399</v>
      </c>
      <c r="BS23" s="160">
        <f t="shared" si="1"/>
        <v>2.8952255447313102</v>
      </c>
      <c r="BT23" s="160">
        <f t="shared" si="1"/>
        <v>2.9114792295702099</v>
      </c>
      <c r="BU23" s="160">
        <f t="shared" si="1"/>
        <v>2.92478764045907</v>
      </c>
      <c r="BV23" s="160">
        <f t="shared" si="1"/>
        <v>2.9313520578905301</v>
      </c>
      <c r="BW23" s="160">
        <f t="shared" si="1"/>
        <v>2.9488666202170299</v>
      </c>
      <c r="BX23" s="160">
        <f t="shared" si="1"/>
        <v>2.9672225449874401</v>
      </c>
      <c r="BY23" s="167"/>
      <c r="BZ23" s="179">
        <f>AVERAGE(BQ23:BX23)</f>
        <v>2.9181200127451019</v>
      </c>
    </row>
    <row r="24" spans="67:78">
      <c r="BO24" s="173"/>
      <c r="BP24" s="167"/>
      <c r="BQ24" s="167"/>
      <c r="BR24" s="167"/>
      <c r="BS24" s="167"/>
      <c r="BT24" s="167"/>
      <c r="BU24" s="167"/>
      <c r="BV24" s="167"/>
      <c r="BW24" s="167"/>
      <c r="BX24" s="167"/>
      <c r="BY24" s="167"/>
      <c r="BZ24" s="180"/>
    </row>
    <row r="25" spans="67:78">
      <c r="BO25" s="173"/>
      <c r="BP25" s="167"/>
      <c r="BQ25" s="167"/>
      <c r="BR25" s="167"/>
      <c r="BS25" s="167"/>
      <c r="BT25" s="167"/>
      <c r="BU25" s="167"/>
      <c r="BV25" s="167"/>
      <c r="BW25" s="167"/>
      <c r="BX25" s="167"/>
      <c r="BY25" s="181" t="s">
        <v>89</v>
      </c>
      <c r="BZ25" s="182">
        <f>(BZ23-BZ19)/BZ19</f>
        <v>1.7780248869661817E-2</v>
      </c>
    </row>
    <row r="26" spans="67:78">
      <c r="BO26" s="183"/>
      <c r="BP26" s="184"/>
      <c r="BQ26" s="184"/>
      <c r="BR26" s="184"/>
      <c r="BS26" s="184"/>
      <c r="BT26" s="184"/>
      <c r="BU26" s="184"/>
      <c r="BV26" s="184"/>
      <c r="BW26" s="184"/>
      <c r="BX26" s="184"/>
      <c r="BY26" s="184"/>
      <c r="BZ26" s="185"/>
    </row>
  </sheetData>
  <mergeCells count="1">
    <mergeCell ref="BO21:BQ21"/>
  </mergeCells>
  <pageMargins left="0.25" right="0.2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Z47"/>
  <sheetViews>
    <sheetView tabSelected="1" workbookViewId="0">
      <selection activeCell="M15" sqref="M15"/>
    </sheetView>
  </sheetViews>
  <sheetFormatPr defaultColWidth="9.140625" defaultRowHeight="15" customHeight="1"/>
  <cols>
    <col min="1" max="1" width="2.85546875" style="1" customWidth="1"/>
    <col min="2" max="2" width="4.28515625" style="1" customWidth="1"/>
    <col min="3" max="3" width="4.140625" style="1" customWidth="1"/>
    <col min="4" max="4" width="27.28515625" style="1" customWidth="1"/>
    <col min="5" max="5" width="10.140625" style="1" customWidth="1"/>
    <col min="6" max="6" width="8.7109375" style="51" customWidth="1"/>
    <col min="7" max="7" width="8.85546875" style="1" customWidth="1"/>
    <col min="8" max="8" width="1.7109375" style="1" customWidth="1"/>
    <col min="9" max="9" width="18" style="1" customWidth="1"/>
    <col min="10" max="10" width="9.7109375" style="1" customWidth="1"/>
    <col min="11" max="11" width="8.7109375" style="51" customWidth="1"/>
    <col min="12" max="12" width="9.85546875" style="1" customWidth="1"/>
    <col min="13" max="13" width="1.7109375" style="1" customWidth="1"/>
    <col min="14" max="14" width="18" style="1" customWidth="1"/>
    <col min="15" max="15" width="9.7109375" style="1" customWidth="1"/>
    <col min="16" max="16" width="11.28515625" style="51" customWidth="1"/>
    <col min="17" max="17" width="9.85546875" style="1" customWidth="1"/>
    <col min="18" max="18" width="3.140625" style="1" customWidth="1"/>
    <col min="19" max="19" width="29.7109375" style="70" hidden="1" customWidth="1"/>
    <col min="20" max="20" width="7.5703125" style="70" hidden="1" customWidth="1"/>
    <col min="21" max="21" width="3.85546875" style="70" hidden="1" customWidth="1"/>
    <col min="22" max="22" width="10.28515625" style="70" hidden="1" customWidth="1"/>
    <col min="23" max="16384" width="9.140625" style="1"/>
  </cols>
  <sheetData>
    <row r="1" spans="4:24" ht="15" customHeight="1">
      <c r="D1" s="702" t="s">
        <v>202</v>
      </c>
      <c r="E1" s="703"/>
      <c r="F1" s="703"/>
      <c r="G1" s="703"/>
      <c r="H1" s="703"/>
      <c r="I1" s="703"/>
      <c r="J1" s="704"/>
    </row>
    <row r="2" spans="4:24" ht="15" customHeight="1" thickBot="1">
      <c r="D2" s="705" t="s">
        <v>92</v>
      </c>
      <c r="E2" s="706"/>
      <c r="F2" s="706"/>
      <c r="G2" s="706"/>
      <c r="H2" s="706"/>
      <c r="I2" s="706"/>
      <c r="J2" s="707"/>
    </row>
    <row r="3" spans="4:24" ht="15" customHeight="1" thickBot="1">
      <c r="D3" s="369" t="s">
        <v>97</v>
      </c>
      <c r="E3" s="370"/>
      <c r="F3" s="371" t="s">
        <v>0</v>
      </c>
      <c r="G3" s="372"/>
      <c r="H3" s="372"/>
      <c r="I3" s="372"/>
      <c r="J3" s="373"/>
      <c r="N3" s="697"/>
      <c r="O3" s="698"/>
      <c r="P3" s="698"/>
      <c r="Q3" s="698"/>
      <c r="R3" s="698"/>
      <c r="S3" s="698"/>
      <c r="T3" s="698"/>
      <c r="U3" s="698"/>
      <c r="V3" s="698"/>
      <c r="W3" s="698"/>
      <c r="X3" s="698"/>
    </row>
    <row r="4" spans="4:24" ht="15" customHeight="1">
      <c r="D4" s="2" t="str">
        <f>[18]BelowTheLine!S5</f>
        <v>Management</v>
      </c>
      <c r="E4" s="76">
        <f>'M2022 BLS SALARY CHART (53_PCT)'!C22</f>
        <v>79415.232000000018</v>
      </c>
      <c r="F4" s="699" t="s">
        <v>571</v>
      </c>
      <c r="G4" s="700"/>
      <c r="H4" s="700"/>
      <c r="I4" s="700"/>
      <c r="J4" s="701"/>
      <c r="N4" s="698"/>
      <c r="O4" s="698"/>
      <c r="P4" s="698"/>
      <c r="Q4" s="698"/>
      <c r="R4" s="698"/>
      <c r="S4" s="698"/>
      <c r="T4" s="698"/>
      <c r="U4" s="698"/>
      <c r="V4" s="698"/>
      <c r="W4" s="698"/>
      <c r="X4" s="698"/>
    </row>
    <row r="5" spans="4:24" ht="15" customHeight="1">
      <c r="D5" s="2" t="s">
        <v>194</v>
      </c>
      <c r="E5" s="76">
        <f>'M2022 BLS SALARY CHART (53_PCT)'!C8</f>
        <v>53206.566400000003</v>
      </c>
      <c r="F5" s="699" t="s">
        <v>571</v>
      </c>
      <c r="G5" s="700"/>
      <c r="H5" s="700"/>
      <c r="I5" s="700"/>
      <c r="J5" s="701"/>
      <c r="N5" s="698"/>
      <c r="O5" s="698"/>
      <c r="P5" s="698"/>
      <c r="Q5" s="698"/>
      <c r="R5" s="698"/>
      <c r="S5" s="698"/>
      <c r="T5" s="698"/>
      <c r="U5" s="698"/>
      <c r="V5" s="698"/>
      <c r="W5" s="698"/>
      <c r="X5" s="698"/>
    </row>
    <row r="6" spans="4:24" ht="15" customHeight="1" thickBot="1">
      <c r="D6" s="4" t="str">
        <f>[18]BelowTheLine!S7</f>
        <v>Support</v>
      </c>
      <c r="E6" s="92">
        <f>'M2022 BLS SALARY CHART (53_PCT)'!C6</f>
        <v>41600</v>
      </c>
      <c r="F6" s="699" t="s">
        <v>571</v>
      </c>
      <c r="G6" s="700"/>
      <c r="H6" s="700"/>
      <c r="I6" s="700"/>
      <c r="J6" s="701"/>
      <c r="N6" s="698"/>
      <c r="O6" s="698"/>
      <c r="P6" s="698"/>
      <c r="Q6" s="698"/>
      <c r="R6" s="698"/>
      <c r="S6" s="698"/>
      <c r="T6" s="698"/>
      <c r="U6" s="698"/>
      <c r="V6" s="698"/>
      <c r="W6" s="698"/>
      <c r="X6" s="698"/>
    </row>
    <row r="7" spans="4:24" ht="15" customHeight="1" thickBot="1">
      <c r="D7" s="362" t="s">
        <v>159</v>
      </c>
      <c r="E7" s="363"/>
      <c r="F7" s="371" t="s">
        <v>0</v>
      </c>
      <c r="G7" s="365"/>
      <c r="H7" s="365"/>
      <c r="I7" s="365"/>
      <c r="J7" s="366"/>
      <c r="N7" s="698"/>
      <c r="O7" s="698"/>
      <c r="P7" s="698"/>
      <c r="Q7" s="698"/>
      <c r="R7" s="698"/>
      <c r="S7" s="698"/>
      <c r="T7" s="698"/>
      <c r="U7" s="698"/>
      <c r="V7" s="698"/>
      <c r="W7" s="698"/>
      <c r="X7" s="698"/>
    </row>
    <row r="8" spans="4:24" ht="15" customHeight="1">
      <c r="D8" s="2" t="str">
        <f>D4</f>
        <v>Management</v>
      </c>
      <c r="E8" s="93">
        <v>0.05</v>
      </c>
      <c r="F8" s="699" t="s">
        <v>151</v>
      </c>
      <c r="G8" s="700"/>
      <c r="H8" s="700"/>
      <c r="I8" s="700"/>
      <c r="J8" s="701"/>
    </row>
    <row r="9" spans="4:24" ht="15" customHeight="1">
      <c r="D9" s="2" t="str">
        <f>D5</f>
        <v>Direct Care III</v>
      </c>
      <c r="E9" s="93">
        <v>0.75</v>
      </c>
      <c r="F9" s="699" t="s">
        <v>151</v>
      </c>
      <c r="G9" s="700"/>
      <c r="H9" s="700"/>
      <c r="I9" s="700"/>
      <c r="J9" s="701"/>
    </row>
    <row r="10" spans="4:24" ht="15" customHeight="1" thickBot="1">
      <c r="D10" s="4" t="str">
        <f>D6</f>
        <v>Support</v>
      </c>
      <c r="E10" s="109">
        <v>0.2</v>
      </c>
      <c r="F10" s="699" t="s">
        <v>151</v>
      </c>
      <c r="G10" s="700"/>
      <c r="H10" s="700"/>
      <c r="I10" s="700"/>
      <c r="J10" s="701"/>
    </row>
    <row r="11" spans="4:24" ht="15" customHeight="1" thickBot="1">
      <c r="D11" s="367" t="s">
        <v>107</v>
      </c>
      <c r="E11" s="368"/>
      <c r="F11" s="371" t="s">
        <v>0</v>
      </c>
      <c r="G11" s="365"/>
      <c r="H11" s="365"/>
      <c r="I11" s="365"/>
      <c r="J11" s="366"/>
    </row>
    <row r="12" spans="4:24" ht="15" customHeight="1">
      <c r="D12" s="5" t="s">
        <v>109</v>
      </c>
      <c r="E12" s="510">
        <f>4025*(1+2.31%)</f>
        <v>4117.9775</v>
      </c>
      <c r="F12" s="699" t="s">
        <v>570</v>
      </c>
      <c r="G12" s="700"/>
      <c r="H12" s="700"/>
      <c r="I12" s="700"/>
      <c r="J12" s="701"/>
      <c r="N12" s="146"/>
    </row>
    <row r="13" spans="4:24" ht="40.15" customHeight="1">
      <c r="D13" s="518" t="s">
        <v>110</v>
      </c>
      <c r="E13" s="521">
        <f>'M2022 BLS SALARY CHART (53_PCT)'!C38</f>
        <v>0.27379999999999999</v>
      </c>
      <c r="F13" s="708" t="s">
        <v>567</v>
      </c>
      <c r="G13" s="709"/>
      <c r="H13" s="709"/>
      <c r="I13" s="709"/>
      <c r="J13" s="710"/>
      <c r="N13" s="469"/>
      <c r="O13" s="469"/>
    </row>
    <row r="14" spans="4:24" ht="15" customHeight="1">
      <c r="D14" s="125" t="s">
        <v>111</v>
      </c>
      <c r="E14" s="592">
        <f ca="1">('BTL 3274 FY20'!AQ5/'CorpRepPayee 3274 Model'!G21/12)*(1+2.31%)</f>
        <v>0.89503199342512241</v>
      </c>
      <c r="F14" s="699" t="s">
        <v>572</v>
      </c>
      <c r="G14" s="700"/>
      <c r="H14" s="700"/>
      <c r="I14" s="700"/>
      <c r="J14" s="701"/>
      <c r="N14" s="486"/>
      <c r="O14" s="486"/>
    </row>
    <row r="15" spans="4:24" ht="15" customHeight="1" thickBot="1">
      <c r="D15" s="2" t="s">
        <v>112</v>
      </c>
      <c r="E15" s="122">
        <f>'M2022 BLS SALARY CHART (53_PCT)'!C41</f>
        <v>0.12</v>
      </c>
      <c r="F15" s="711" t="s">
        <v>341</v>
      </c>
      <c r="G15" s="712"/>
      <c r="H15" s="712"/>
      <c r="I15" s="712"/>
      <c r="J15" s="713"/>
      <c r="N15" s="486"/>
      <c r="O15" s="488"/>
    </row>
    <row r="16" spans="4:24" ht="15" customHeight="1" thickBot="1">
      <c r="D16" s="360" t="s">
        <v>471</v>
      </c>
      <c r="E16" s="361">
        <f>'CAF FALL 2023'!CR30</f>
        <v>2.5758086673353865E-2</v>
      </c>
      <c r="F16" s="129" t="s">
        <v>573</v>
      </c>
      <c r="G16" s="365"/>
      <c r="H16" s="365"/>
      <c r="I16" s="365"/>
      <c r="J16" s="366"/>
      <c r="N16" s="146"/>
    </row>
    <row r="18" spans="2:26" ht="18" customHeight="1" thickBot="1"/>
    <row r="19" spans="2:26" ht="15" customHeight="1" thickBot="1">
      <c r="B19" s="69"/>
      <c r="D19" s="714" t="s">
        <v>153</v>
      </c>
      <c r="E19" s="715"/>
      <c r="F19" s="715"/>
      <c r="G19" s="716"/>
      <c r="I19" s="717" t="s">
        <v>90</v>
      </c>
      <c r="J19" s="718"/>
      <c r="K19" s="718"/>
      <c r="L19" s="719"/>
      <c r="N19" s="720" t="s">
        <v>90</v>
      </c>
      <c r="O19" s="721"/>
      <c r="P19" s="721"/>
      <c r="Q19" s="722"/>
      <c r="S19" s="723" t="s">
        <v>91</v>
      </c>
      <c r="T19" s="724"/>
      <c r="U19" s="724"/>
      <c r="V19" s="725"/>
    </row>
    <row r="20" spans="2:26" ht="15" customHeight="1" thickBot="1">
      <c r="B20" s="69"/>
      <c r="D20" s="714" t="s">
        <v>93</v>
      </c>
      <c r="E20" s="715"/>
      <c r="F20" s="715"/>
      <c r="G20" s="716"/>
      <c r="I20" s="717" t="s">
        <v>94</v>
      </c>
      <c r="J20" s="718"/>
      <c r="K20" s="718"/>
      <c r="L20" s="719"/>
      <c r="N20" s="720" t="s">
        <v>95</v>
      </c>
      <c r="O20" s="721"/>
      <c r="P20" s="721"/>
      <c r="Q20" s="722"/>
      <c r="S20" s="723" t="s">
        <v>96</v>
      </c>
      <c r="T20" s="724"/>
      <c r="U20" s="724"/>
      <c r="V20" s="725"/>
    </row>
    <row r="21" spans="2:26" ht="15" customHeight="1">
      <c r="B21" s="71"/>
      <c r="D21" s="72"/>
      <c r="E21" s="726" t="s">
        <v>98</v>
      </c>
      <c r="F21" s="726"/>
      <c r="G21" s="73">
        <v>106</v>
      </c>
      <c r="I21" s="72"/>
      <c r="J21" s="726" t="s">
        <v>98</v>
      </c>
      <c r="K21" s="726"/>
      <c r="L21" s="73">
        <v>75</v>
      </c>
      <c r="N21" s="72"/>
      <c r="O21" s="726" t="s">
        <v>98</v>
      </c>
      <c r="P21" s="726"/>
      <c r="Q21" s="73">
        <v>32</v>
      </c>
      <c r="S21" s="74" t="s">
        <v>92</v>
      </c>
      <c r="T21" s="727" t="s">
        <v>99</v>
      </c>
      <c r="U21" s="727"/>
      <c r="V21" s="75">
        <v>13</v>
      </c>
    </row>
    <row r="22" spans="2:26" ht="15" customHeight="1">
      <c r="B22" s="78"/>
      <c r="D22" s="79" t="s">
        <v>100</v>
      </c>
      <c r="E22" s="80" t="s">
        <v>1</v>
      </c>
      <c r="F22" s="80" t="s">
        <v>101</v>
      </c>
      <c r="G22" s="81" t="s">
        <v>102</v>
      </c>
      <c r="I22" s="79" t="s">
        <v>100</v>
      </c>
      <c r="J22" s="80" t="s">
        <v>1</v>
      </c>
      <c r="K22" s="80" t="s">
        <v>101</v>
      </c>
      <c r="L22" s="81" t="s">
        <v>102</v>
      </c>
      <c r="N22" s="79" t="s">
        <v>100</v>
      </c>
      <c r="O22" s="80" t="s">
        <v>1</v>
      </c>
      <c r="P22" s="80" t="s">
        <v>101</v>
      </c>
      <c r="Q22" s="81" t="s">
        <v>102</v>
      </c>
      <c r="S22" s="82" t="s">
        <v>100</v>
      </c>
      <c r="T22" s="83" t="s">
        <v>1</v>
      </c>
      <c r="U22" s="83" t="s">
        <v>101</v>
      </c>
      <c r="V22" s="84" t="s">
        <v>102</v>
      </c>
    </row>
    <row r="23" spans="2:26" ht="15" customHeight="1">
      <c r="B23" s="78"/>
      <c r="D23" s="3" t="str">
        <f t="shared" ref="D23:E25" si="0">D4</f>
        <v>Management</v>
      </c>
      <c r="E23" s="85">
        <f t="shared" si="0"/>
        <v>79415.232000000018</v>
      </c>
      <c r="F23" s="86">
        <v>0.05</v>
      </c>
      <c r="G23" s="87">
        <f>E23*F23</f>
        <v>3970.7616000000012</v>
      </c>
      <c r="I23" s="3" t="str">
        <f>D23</f>
        <v>Management</v>
      </c>
      <c r="J23" s="85">
        <f>E23</f>
        <v>79415.232000000018</v>
      </c>
      <c r="K23" s="86">
        <v>0.05</v>
      </c>
      <c r="L23" s="87">
        <f>J23*K23</f>
        <v>3970.7616000000012</v>
      </c>
      <c r="N23" s="2" t="str">
        <f t="shared" ref="N23:O25" si="1">D4</f>
        <v>Management</v>
      </c>
      <c r="O23" s="85">
        <f t="shared" si="1"/>
        <v>79415.232000000018</v>
      </c>
      <c r="P23" s="86">
        <v>0.05</v>
      </c>
      <c r="Q23" s="87">
        <f>O23*P23</f>
        <v>3970.7616000000012</v>
      </c>
      <c r="S23" s="88" t="str">
        <f>I23</f>
        <v>Management</v>
      </c>
      <c r="T23" s="89">
        <f>J23</f>
        <v>79415.232000000018</v>
      </c>
      <c r="U23" s="90">
        <v>0.05</v>
      </c>
      <c r="V23" s="91">
        <f>T23*U23</f>
        <v>3970.7616000000012</v>
      </c>
    </row>
    <row r="24" spans="2:26" ht="15" customHeight="1">
      <c r="B24" s="78"/>
      <c r="D24" s="3" t="str">
        <f t="shared" si="0"/>
        <v>Direct Care III</v>
      </c>
      <c r="E24" s="85">
        <f t="shared" si="0"/>
        <v>53206.566400000003</v>
      </c>
      <c r="F24" s="86">
        <f>E9</f>
        <v>0.75</v>
      </c>
      <c r="G24" s="87">
        <f>E24*F24</f>
        <v>39904.924800000001</v>
      </c>
      <c r="I24" s="3" t="str">
        <f t="shared" ref="I24:I25" si="2">D24</f>
        <v>Direct Care III</v>
      </c>
      <c r="J24" s="85">
        <f>E5</f>
        <v>53206.566400000003</v>
      </c>
      <c r="K24" s="86">
        <f t="shared" ref="K24:K25" si="3">F24</f>
        <v>0.75</v>
      </c>
      <c r="L24" s="87">
        <f>J24*K24</f>
        <v>39904.924800000001</v>
      </c>
      <c r="N24" s="2" t="str">
        <f t="shared" si="1"/>
        <v>Direct Care III</v>
      </c>
      <c r="O24" s="85">
        <f t="shared" si="1"/>
        <v>53206.566400000003</v>
      </c>
      <c r="P24" s="86">
        <f t="shared" ref="P24:P25" si="4">K24</f>
        <v>0.75</v>
      </c>
      <c r="Q24" s="87">
        <f>O24*P24</f>
        <v>39904.924800000001</v>
      </c>
      <c r="S24" s="88" t="str">
        <f t="shared" ref="S24:S25" si="5">I24</f>
        <v>Direct Care III</v>
      </c>
      <c r="T24" s="89">
        <f>J24</f>
        <v>53206.566400000003</v>
      </c>
      <c r="U24" s="90">
        <v>0.75</v>
      </c>
      <c r="V24" s="91">
        <f>T24*U24</f>
        <v>39904.924800000001</v>
      </c>
    </row>
    <row r="25" spans="2:26" ht="15" customHeight="1">
      <c r="B25" s="78"/>
      <c r="D25" s="3" t="str">
        <f t="shared" si="0"/>
        <v>Support</v>
      </c>
      <c r="E25" s="85">
        <f t="shared" si="0"/>
        <v>41600</v>
      </c>
      <c r="F25" s="86">
        <f>E10</f>
        <v>0.2</v>
      </c>
      <c r="G25" s="87">
        <f>E25*F25</f>
        <v>8320</v>
      </c>
      <c r="I25" s="3" t="str">
        <f t="shared" si="2"/>
        <v>Support</v>
      </c>
      <c r="J25" s="85">
        <f>E6</f>
        <v>41600</v>
      </c>
      <c r="K25" s="86">
        <f t="shared" si="3"/>
        <v>0.2</v>
      </c>
      <c r="L25" s="87">
        <f>J25*K25</f>
        <v>8320</v>
      </c>
      <c r="N25" s="4" t="str">
        <f t="shared" si="1"/>
        <v>Support</v>
      </c>
      <c r="O25" s="85">
        <f t="shared" si="1"/>
        <v>41600</v>
      </c>
      <c r="P25" s="86">
        <f t="shared" si="4"/>
        <v>0.2</v>
      </c>
      <c r="Q25" s="87">
        <f>O25*P25</f>
        <v>8320</v>
      </c>
      <c r="S25" s="88" t="str">
        <f t="shared" si="5"/>
        <v>Support</v>
      </c>
      <c r="T25" s="89">
        <f>J25</f>
        <v>41600</v>
      </c>
      <c r="U25" s="90">
        <v>0.2</v>
      </c>
      <c r="V25" s="91">
        <f>T25*U25</f>
        <v>8320</v>
      </c>
      <c r="Z25" s="469"/>
    </row>
    <row r="26" spans="2:26" ht="15" customHeight="1">
      <c r="B26" s="78"/>
      <c r="D26" s="94" t="s">
        <v>105</v>
      </c>
      <c r="E26" s="95"/>
      <c r="F26" s="96">
        <f>SUM(F23:F25)</f>
        <v>1</v>
      </c>
      <c r="G26" s="97">
        <f>SUM(G23:G25)</f>
        <v>52195.686399999999</v>
      </c>
      <c r="I26" s="94" t="s">
        <v>105</v>
      </c>
      <c r="J26" s="95"/>
      <c r="K26" s="96">
        <f>SUM(K23:K25)</f>
        <v>1</v>
      </c>
      <c r="L26" s="97">
        <f>SUM(L23:L25)</f>
        <v>52195.686399999999</v>
      </c>
      <c r="N26" s="94" t="s">
        <v>105</v>
      </c>
      <c r="O26" s="95"/>
      <c r="P26" s="96">
        <f>SUM(P23:P25)</f>
        <v>1</v>
      </c>
      <c r="Q26" s="97">
        <f>SUM(Q23:Q25)</f>
        <v>52195.686399999999</v>
      </c>
      <c r="S26" s="98" t="s">
        <v>105</v>
      </c>
      <c r="T26" s="99"/>
      <c r="U26" s="100">
        <f>SUM(U23:U25)</f>
        <v>1</v>
      </c>
      <c r="V26" s="101">
        <f>SUM(V23:V25)</f>
        <v>52195.686399999999</v>
      </c>
      <c r="Z26" s="469"/>
    </row>
    <row r="27" spans="2:26" ht="15" customHeight="1">
      <c r="B27" s="78"/>
      <c r="D27" s="110" t="s">
        <v>106</v>
      </c>
      <c r="E27" s="111">
        <f>E13</f>
        <v>0.27379999999999999</v>
      </c>
      <c r="F27" s="112"/>
      <c r="G27" s="87">
        <f>E27*G26</f>
        <v>14291.178936319999</v>
      </c>
      <c r="I27" s="110" t="s">
        <v>106</v>
      </c>
      <c r="J27" s="111">
        <f>E13</f>
        <v>0.27379999999999999</v>
      </c>
      <c r="K27" s="112"/>
      <c r="L27" s="87">
        <f>J27*L26</f>
        <v>14291.178936319999</v>
      </c>
      <c r="N27" s="110" t="s">
        <v>106</v>
      </c>
      <c r="O27" s="111">
        <f>E13</f>
        <v>0.27379999999999999</v>
      </c>
      <c r="P27" s="112"/>
      <c r="Q27" s="87">
        <f>O27*Q26</f>
        <v>14291.178936319999</v>
      </c>
      <c r="S27" s="113" t="s">
        <v>106</v>
      </c>
      <c r="T27" s="114">
        <f>E13</f>
        <v>0.27379999999999999</v>
      </c>
      <c r="U27" s="106"/>
      <c r="V27" s="91">
        <f>T27*V26</f>
        <v>14291.178936319999</v>
      </c>
    </row>
    <row r="28" spans="2:26" ht="15" customHeight="1" thickBot="1">
      <c r="B28" s="78"/>
      <c r="D28" s="441" t="s">
        <v>108</v>
      </c>
      <c r="E28" s="442"/>
      <c r="F28" s="443"/>
      <c r="G28" s="444">
        <f>SUM(G26:G27)</f>
        <v>66486.865336319999</v>
      </c>
      <c r="I28" s="441" t="s">
        <v>108</v>
      </c>
      <c r="J28" s="442"/>
      <c r="K28" s="443"/>
      <c r="L28" s="444">
        <f>SUM(L26:L27)</f>
        <v>66486.865336319999</v>
      </c>
      <c r="N28" s="441" t="s">
        <v>108</v>
      </c>
      <c r="O28" s="442"/>
      <c r="P28" s="443"/>
      <c r="Q28" s="444">
        <f>SUM(Q26:Q27)</f>
        <v>66486.865336319999</v>
      </c>
      <c r="S28" s="98" t="s">
        <v>108</v>
      </c>
      <c r="T28" s="99"/>
      <c r="U28" s="116"/>
      <c r="V28" s="101">
        <f>SUM(V26:V27)</f>
        <v>66486.865336319999</v>
      </c>
    </row>
    <row r="29" spans="2:26" ht="15" customHeight="1" thickTop="1">
      <c r="B29" s="78" t="s">
        <v>168</v>
      </c>
      <c r="D29" s="110" t="str">
        <f>D12</f>
        <v>Occupancy</v>
      </c>
      <c r="E29" s="121"/>
      <c r="F29" s="508"/>
      <c r="G29" s="87">
        <f>E12*F26</f>
        <v>4117.9775</v>
      </c>
      <c r="I29" s="110" t="str">
        <f>D12</f>
        <v>Occupancy</v>
      </c>
      <c r="J29" s="121"/>
      <c r="K29" s="117"/>
      <c r="L29" s="87">
        <f>K26*E12</f>
        <v>4117.9775</v>
      </c>
      <c r="N29" s="110" t="str">
        <f>D12</f>
        <v>Occupancy</v>
      </c>
      <c r="O29" s="121"/>
      <c r="P29" s="117"/>
      <c r="Q29" s="87">
        <f>E12*P26</f>
        <v>4117.9775</v>
      </c>
      <c r="S29" s="113" t="str">
        <f>I29</f>
        <v>Occupancy</v>
      </c>
      <c r="T29" s="107"/>
      <c r="U29" s="119"/>
      <c r="V29" s="91">
        <f>U26*E12</f>
        <v>4117.9775</v>
      </c>
    </row>
    <row r="30" spans="2:26" ht="15" customHeight="1">
      <c r="B30" s="78"/>
      <c r="D30" s="110" t="str">
        <f>D14</f>
        <v>Other Program Expenses Per client</v>
      </c>
      <c r="E30" s="123"/>
      <c r="F30" s="316">
        <f ca="1">E14</f>
        <v>0.89503199342512241</v>
      </c>
      <c r="G30" s="87">
        <f ca="1">F30*G21*12</f>
        <v>1138.4806956367556</v>
      </c>
      <c r="I30" s="110" t="str">
        <f>D14</f>
        <v>Other Program Expenses Per client</v>
      </c>
      <c r="J30" s="123"/>
      <c r="K30" s="316">
        <f ca="1">E14</f>
        <v>0.89503199342512241</v>
      </c>
      <c r="L30" s="87">
        <f ca="1">K30*L21*12</f>
        <v>805.52879408261015</v>
      </c>
      <c r="N30" s="110" t="str">
        <f>D14</f>
        <v>Other Program Expenses Per client</v>
      </c>
      <c r="O30" s="123"/>
      <c r="P30" s="316">
        <f ca="1">E14</f>
        <v>0.89503199342512241</v>
      </c>
      <c r="Q30" s="87">
        <f ca="1">P30*Q21*12</f>
        <v>343.69228547524699</v>
      </c>
      <c r="S30" s="113" t="str">
        <f>I30</f>
        <v>Other Program Expenses Per client</v>
      </c>
      <c r="T30" s="89"/>
      <c r="U30" s="119"/>
      <c r="V30" s="124">
        <f ca="1">E14*V21*12</f>
        <v>139.6249909743191</v>
      </c>
    </row>
    <row r="31" spans="2:26" ht="15" customHeight="1">
      <c r="B31" s="78"/>
      <c r="D31" s="94" t="s">
        <v>113</v>
      </c>
      <c r="E31" s="95"/>
      <c r="F31" s="127"/>
      <c r="G31" s="97">
        <f ca="1">SUM(G28:G30)</f>
        <v>71743.323531956747</v>
      </c>
      <c r="I31" s="94" t="s">
        <v>113</v>
      </c>
      <c r="J31" s="95"/>
      <c r="K31" s="127"/>
      <c r="L31" s="97">
        <f ca="1">SUM(L28:L30)</f>
        <v>71410.371630402602</v>
      </c>
      <c r="N31" s="94" t="s">
        <v>113</v>
      </c>
      <c r="O31" s="95"/>
      <c r="P31" s="127"/>
      <c r="Q31" s="97">
        <f ca="1">SUM(Q28:Q30)</f>
        <v>70948.535121795241</v>
      </c>
      <c r="S31" s="98" t="s">
        <v>113</v>
      </c>
      <c r="T31" s="99"/>
      <c r="U31" s="99"/>
      <c r="V31" s="101">
        <f ca="1">SUM(V28:V30)</f>
        <v>70744.467827294313</v>
      </c>
    </row>
    <row r="32" spans="2:26" ht="15" customHeight="1">
      <c r="B32" s="78"/>
      <c r="D32" s="110" t="s">
        <v>112</v>
      </c>
      <c r="E32" s="111">
        <f>E15</f>
        <v>0.12</v>
      </c>
      <c r="F32" s="112"/>
      <c r="G32" s="87">
        <f ca="1">E32*G31</f>
        <v>8609.1988238348094</v>
      </c>
      <c r="I32" s="110" t="s">
        <v>112</v>
      </c>
      <c r="J32" s="111">
        <f>E15</f>
        <v>0.12</v>
      </c>
      <c r="K32" s="112"/>
      <c r="L32" s="87">
        <f ca="1">J32*L31</f>
        <v>8569.2445956483116</v>
      </c>
      <c r="N32" s="110" t="s">
        <v>112</v>
      </c>
      <c r="O32" s="111">
        <f>E15</f>
        <v>0.12</v>
      </c>
      <c r="P32" s="112"/>
      <c r="Q32" s="87">
        <f ca="1">O32*Q31</f>
        <v>8513.824214615428</v>
      </c>
      <c r="S32" s="113" t="s">
        <v>112</v>
      </c>
      <c r="T32" s="114">
        <f>E15</f>
        <v>0.12</v>
      </c>
      <c r="U32" s="106"/>
      <c r="V32" s="91">
        <f ca="1">T32*V31</f>
        <v>8489.3361392753177</v>
      </c>
    </row>
    <row r="33" spans="2:22" ht="15" customHeight="1" thickBot="1">
      <c r="B33" s="78"/>
      <c r="D33" s="130" t="s">
        <v>115</v>
      </c>
      <c r="E33" s="131"/>
      <c r="F33" s="132"/>
      <c r="G33" s="133">
        <f ca="1">SUM(G31:G32)</f>
        <v>80352.52235579156</v>
      </c>
      <c r="I33" s="130" t="s">
        <v>115</v>
      </c>
      <c r="J33" s="131"/>
      <c r="K33" s="132"/>
      <c r="L33" s="133">
        <f ca="1">SUM(L31:L32)</f>
        <v>79979.616226050915</v>
      </c>
      <c r="N33" s="130" t="s">
        <v>115</v>
      </c>
      <c r="O33" s="131"/>
      <c r="P33" s="132"/>
      <c r="Q33" s="133">
        <f ca="1">SUM(Q31:Q32)</f>
        <v>79462.359336410664</v>
      </c>
      <c r="S33" s="134" t="s">
        <v>115</v>
      </c>
      <c r="T33" s="135"/>
      <c r="U33" s="135"/>
      <c r="V33" s="136">
        <f ca="1">SUM(V31:V32)</f>
        <v>79233.803966569627</v>
      </c>
    </row>
    <row r="34" spans="2:22" ht="15" customHeight="1" thickTop="1" thickBot="1">
      <c r="D34" s="110" t="s">
        <v>89</v>
      </c>
      <c r="E34" s="111">
        <f>E16</f>
        <v>2.5758086673353865E-2</v>
      </c>
      <c r="F34" s="112"/>
      <c r="G34" s="313">
        <f ca="1">G33*(E34)</f>
        <v>2069.727235263083</v>
      </c>
      <c r="I34" s="110" t="s">
        <v>89</v>
      </c>
      <c r="J34" s="111">
        <f>E16</f>
        <v>2.5758086673353865E-2</v>
      </c>
      <c r="K34" s="112"/>
      <c r="L34" s="313">
        <f ca="1">L33*J34</f>
        <v>2060.1218868521987</v>
      </c>
      <c r="N34" s="110" t="s">
        <v>89</v>
      </c>
      <c r="O34" s="111">
        <f>E16</f>
        <v>2.5758086673353865E-2</v>
      </c>
      <c r="P34" s="112"/>
      <c r="Q34" s="313">
        <f ca="1">Q33*O34</f>
        <v>2046.7983390564557</v>
      </c>
      <c r="S34" s="113" t="s">
        <v>89</v>
      </c>
      <c r="T34" s="114" t="e">
        <f>#REF!</f>
        <v>#REF!</v>
      </c>
      <c r="U34" s="106"/>
      <c r="V34" s="137" t="e">
        <f ca="1">V33+(V33*T34)</f>
        <v>#REF!</v>
      </c>
    </row>
    <row r="35" spans="2:22" ht="15" customHeight="1" thickTop="1" thickBot="1">
      <c r="D35" s="110" t="s">
        <v>126</v>
      </c>
      <c r="E35" s="111"/>
      <c r="F35" s="112"/>
      <c r="G35" s="312">
        <f ca="1">G34+G33</f>
        <v>82422.249591054642</v>
      </c>
      <c r="I35" s="110" t="s">
        <v>126</v>
      </c>
      <c r="J35" s="111"/>
      <c r="K35" s="112"/>
      <c r="L35" s="312">
        <f ca="1">L34+L33</f>
        <v>82039.738112903113</v>
      </c>
      <c r="N35" s="110" t="s">
        <v>126</v>
      </c>
      <c r="O35" s="111"/>
      <c r="P35" s="112"/>
      <c r="Q35" s="312">
        <f ca="1">Q34+Q33</f>
        <v>81509.157675467126</v>
      </c>
      <c r="S35" s="142" t="s">
        <v>116</v>
      </c>
      <c r="T35" s="143"/>
      <c r="U35" s="144"/>
      <c r="V35" s="145" t="e">
        <f ca="1">V34/V21/12</f>
        <v>#REF!</v>
      </c>
    </row>
    <row r="36" spans="2:22" ht="15" customHeight="1" thickBot="1">
      <c r="D36" s="138" t="s">
        <v>116</v>
      </c>
      <c r="E36" s="139"/>
      <c r="F36" s="140"/>
      <c r="G36" s="141">
        <f ca="1">G35/G21/12</f>
        <v>64.797366030703344</v>
      </c>
      <c r="I36" s="138" t="s">
        <v>116</v>
      </c>
      <c r="J36" s="139"/>
      <c r="K36" s="140"/>
      <c r="L36" s="141">
        <f ca="1">L35/L21/12</f>
        <v>91.155264569892338</v>
      </c>
      <c r="N36" s="138" t="s">
        <v>116</v>
      </c>
      <c r="O36" s="139"/>
      <c r="P36" s="140"/>
      <c r="Q36" s="141">
        <f ca="1">Q35/Q21/12</f>
        <v>212.26343144652898</v>
      </c>
    </row>
    <row r="37" spans="2:22" ht="15" customHeight="1">
      <c r="S37" s="1"/>
      <c r="T37" s="1"/>
      <c r="U37" s="1"/>
      <c r="V37" s="1"/>
    </row>
    <row r="38" spans="2:22" ht="15" customHeight="1">
      <c r="K38" s="1"/>
      <c r="L38" s="51"/>
      <c r="P38" s="1"/>
      <c r="S38" s="1"/>
      <c r="T38" s="1"/>
      <c r="U38" s="1"/>
      <c r="V38" s="1"/>
    </row>
    <row r="39" spans="2:22" ht="15" customHeight="1">
      <c r="K39" s="1"/>
      <c r="L39" s="51"/>
      <c r="P39" s="1"/>
      <c r="S39" s="1"/>
      <c r="T39" s="1"/>
      <c r="U39" s="1"/>
      <c r="V39" s="1"/>
    </row>
    <row r="40" spans="2:22" ht="15" customHeight="1">
      <c r="K40" s="1"/>
      <c r="L40" s="51"/>
      <c r="P40" s="1"/>
      <c r="S40" s="1"/>
      <c r="T40" s="1"/>
      <c r="U40" s="1"/>
      <c r="V40" s="1"/>
    </row>
    <row r="41" spans="2:22" ht="15" customHeight="1">
      <c r="K41" s="1"/>
      <c r="L41" s="51"/>
      <c r="P41" s="1"/>
      <c r="S41" s="1"/>
      <c r="T41" s="1"/>
      <c r="U41" s="1"/>
      <c r="V41" s="1"/>
    </row>
    <row r="42" spans="2:22" ht="15" customHeight="1">
      <c r="K42" s="1"/>
      <c r="L42" s="51"/>
      <c r="P42" s="1"/>
      <c r="S42" s="1"/>
      <c r="T42" s="1"/>
      <c r="U42" s="1"/>
      <c r="V42" s="1"/>
    </row>
    <row r="43" spans="2:22" ht="15" customHeight="1">
      <c r="K43" s="1"/>
      <c r="L43" s="51"/>
      <c r="P43" s="1"/>
      <c r="S43" s="1"/>
      <c r="T43" s="1"/>
      <c r="U43" s="1"/>
      <c r="V43" s="1"/>
    </row>
    <row r="44" spans="2:22" ht="15" customHeight="1">
      <c r="P44" s="1"/>
      <c r="S44" s="1"/>
      <c r="T44" s="1"/>
      <c r="U44" s="1"/>
      <c r="V44" s="1"/>
    </row>
    <row r="45" spans="2:22" ht="15" customHeight="1">
      <c r="P45" s="1"/>
      <c r="S45" s="1"/>
      <c r="T45" s="1"/>
      <c r="U45" s="1"/>
      <c r="V45" s="1"/>
    </row>
    <row r="46" spans="2:22" ht="15" customHeight="1">
      <c r="P46" s="1"/>
      <c r="S46" s="1"/>
      <c r="T46" s="1"/>
      <c r="U46" s="1"/>
      <c r="V46" s="1"/>
    </row>
    <row r="47" spans="2:22" ht="15" customHeight="1">
      <c r="P47" s="1"/>
      <c r="S47" s="1"/>
      <c r="T47" s="1"/>
      <c r="U47" s="1"/>
      <c r="V47" s="1"/>
    </row>
  </sheetData>
  <mergeCells count="25">
    <mergeCell ref="D20:G20"/>
    <mergeCell ref="I20:L20"/>
    <mergeCell ref="N20:Q20"/>
    <mergeCell ref="S20:V20"/>
    <mergeCell ref="E21:F21"/>
    <mergeCell ref="J21:K21"/>
    <mergeCell ref="O21:P21"/>
    <mergeCell ref="T21:U21"/>
    <mergeCell ref="F15:J15"/>
    <mergeCell ref="D19:G19"/>
    <mergeCell ref="I19:L19"/>
    <mergeCell ref="N19:Q19"/>
    <mergeCell ref="S19:V19"/>
    <mergeCell ref="N3:X7"/>
    <mergeCell ref="F14:J14"/>
    <mergeCell ref="D1:J1"/>
    <mergeCell ref="D2:J2"/>
    <mergeCell ref="F4:J4"/>
    <mergeCell ref="F5:J5"/>
    <mergeCell ref="F6:J6"/>
    <mergeCell ref="F8:J8"/>
    <mergeCell ref="F9:J9"/>
    <mergeCell ref="F10:J10"/>
    <mergeCell ref="F12:J12"/>
    <mergeCell ref="F13:J13"/>
  </mergeCells>
  <pageMargins left="0.25" right="0.25" top="0.75" bottom="0.75" header="0.3" footer="0.3"/>
  <pageSetup scale="87" orientation="landscape"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workbookViewId="0">
      <selection activeCell="J23" sqref="A1:J23"/>
    </sheetView>
  </sheetViews>
  <sheetFormatPr defaultColWidth="8.85546875" defaultRowHeight="15"/>
  <cols>
    <col min="1" max="1" width="5" bestFit="1" customWidth="1"/>
    <col min="2" max="2" width="5.28515625" bestFit="1" customWidth="1"/>
    <col min="3" max="3" width="13.5703125" customWidth="1"/>
    <col min="4" max="4" width="14.7109375" bestFit="1" customWidth="1"/>
    <col min="5" max="5" width="12.5703125" bestFit="1" customWidth="1"/>
    <col min="7" max="7" width="13.7109375" bestFit="1" customWidth="1"/>
    <col min="8" max="8" width="12.42578125" bestFit="1" customWidth="1"/>
    <col min="10" max="10" width="12" bestFit="1" customWidth="1"/>
  </cols>
  <sheetData>
    <row r="1" spans="1:10">
      <c r="C1" s="305" t="s">
        <v>266</v>
      </c>
    </row>
    <row r="2" spans="1:10">
      <c r="C2" s="305"/>
      <c r="D2" s="305" t="s">
        <v>267</v>
      </c>
    </row>
    <row r="4" spans="1:10">
      <c r="A4" s="305" t="s">
        <v>268</v>
      </c>
      <c r="B4" s="305" t="s">
        <v>269</v>
      </c>
      <c r="C4" s="305" t="s">
        <v>270</v>
      </c>
      <c r="D4" s="305" t="s">
        <v>271</v>
      </c>
      <c r="E4" s="305" t="s">
        <v>272</v>
      </c>
      <c r="F4" s="305" t="s">
        <v>273</v>
      </c>
      <c r="G4" s="305" t="s">
        <v>274</v>
      </c>
      <c r="H4" s="305" t="s">
        <v>275</v>
      </c>
    </row>
    <row r="5" spans="1:10">
      <c r="A5" s="391" t="s">
        <v>276</v>
      </c>
      <c r="B5" s="391">
        <v>2222</v>
      </c>
      <c r="C5" s="391" t="s">
        <v>277</v>
      </c>
      <c r="D5" s="392">
        <v>1019581</v>
      </c>
      <c r="E5" s="393">
        <v>12880</v>
      </c>
      <c r="F5" s="394">
        <f>'[20]TAP 2222 Model'!J24</f>
        <v>79.438766632703278</v>
      </c>
      <c r="G5" s="392">
        <f>F5*E5</f>
        <v>1023171.3142292182</v>
      </c>
      <c r="H5" s="395">
        <f>G5-D5</f>
        <v>3590.3142292181728</v>
      </c>
      <c r="J5" s="396"/>
    </row>
    <row r="6" spans="1:10">
      <c r="A6" s="391" t="s">
        <v>276</v>
      </c>
      <c r="B6" s="391">
        <v>2225</v>
      </c>
      <c r="C6" s="391" t="s">
        <v>278</v>
      </c>
      <c r="D6" s="392">
        <v>51433</v>
      </c>
      <c r="E6" s="393">
        <v>11692</v>
      </c>
      <c r="F6" s="394">
        <v>5.07</v>
      </c>
      <c r="G6" s="392">
        <f>F6*E6</f>
        <v>59278.44</v>
      </c>
      <c r="H6" s="397">
        <f>G6-D6</f>
        <v>7845.4400000000023</v>
      </c>
    </row>
    <row r="7" spans="1:10">
      <c r="C7" s="398" t="s">
        <v>279</v>
      </c>
      <c r="D7" s="399">
        <f>SUM(D5:D6)</f>
        <v>1071014</v>
      </c>
      <c r="E7" s="400"/>
      <c r="F7" s="401"/>
      <c r="G7" s="399">
        <f>SUM(G5:G6)</f>
        <v>1082449.7542292182</v>
      </c>
      <c r="H7" s="402">
        <f>SUM(H5:H6)</f>
        <v>11435.754229218175</v>
      </c>
    </row>
    <row r="8" spans="1:10">
      <c r="D8" s="403"/>
      <c r="E8" s="400"/>
      <c r="F8" s="401"/>
      <c r="G8" s="403"/>
      <c r="H8" s="404"/>
    </row>
    <row r="9" spans="1:10">
      <c r="A9" s="305" t="s">
        <v>268</v>
      </c>
      <c r="B9" s="305" t="s">
        <v>269</v>
      </c>
      <c r="C9" s="305" t="s">
        <v>270</v>
      </c>
      <c r="D9" s="305" t="s">
        <v>271</v>
      </c>
      <c r="E9" s="305" t="s">
        <v>272</v>
      </c>
      <c r="F9" s="305" t="s">
        <v>273</v>
      </c>
      <c r="G9" s="305" t="s">
        <v>274</v>
      </c>
      <c r="H9" s="305" t="s">
        <v>275</v>
      </c>
    </row>
    <row r="10" spans="1:10">
      <c r="A10" s="391" t="s">
        <v>280</v>
      </c>
      <c r="B10" s="391"/>
      <c r="C10" s="391" t="s">
        <v>281</v>
      </c>
      <c r="D10" s="392">
        <v>103147.2</v>
      </c>
      <c r="E10" s="393">
        <v>24807</v>
      </c>
      <c r="F10" s="394">
        <f>F16</f>
        <v>5.07</v>
      </c>
      <c r="G10" s="392">
        <f t="shared" ref="G10:G11" si="0">F10*E10</f>
        <v>125771.49</v>
      </c>
      <c r="H10" s="397">
        <f t="shared" ref="H10:H11" si="1">G10-D10</f>
        <v>22624.290000000008</v>
      </c>
    </row>
    <row r="11" spans="1:10">
      <c r="A11" s="391" t="s">
        <v>280</v>
      </c>
      <c r="B11" s="391"/>
      <c r="C11" s="391" t="s">
        <v>282</v>
      </c>
      <c r="D11" s="392">
        <v>414153.84</v>
      </c>
      <c r="E11" s="393">
        <v>88962</v>
      </c>
      <c r="F11" s="394">
        <f>F17</f>
        <v>5.07</v>
      </c>
      <c r="G11" s="392">
        <f t="shared" si="0"/>
        <v>451037.34</v>
      </c>
      <c r="H11" s="397">
        <f t="shared" si="1"/>
        <v>36883.5</v>
      </c>
    </row>
    <row r="12" spans="1:10">
      <c r="C12" s="398" t="s">
        <v>283</v>
      </c>
      <c r="D12" s="399">
        <f>SUM(D10:D11)</f>
        <v>517301.04000000004</v>
      </c>
      <c r="E12" s="400"/>
      <c r="F12" s="401"/>
      <c r="G12" s="399">
        <f>SUM(G10:G11)</f>
        <v>576808.83000000007</v>
      </c>
      <c r="H12" s="402">
        <f>SUM(H10:H11)</f>
        <v>59507.790000000008</v>
      </c>
    </row>
    <row r="13" spans="1:10">
      <c r="D13" s="403"/>
      <c r="E13" s="400"/>
      <c r="F13" s="401"/>
      <c r="G13" s="403"/>
      <c r="H13" s="404"/>
    </row>
    <row r="14" spans="1:10">
      <c r="A14" s="305" t="s">
        <v>268</v>
      </c>
      <c r="B14" s="305" t="s">
        <v>269</v>
      </c>
      <c r="C14" s="305" t="s">
        <v>270</v>
      </c>
      <c r="D14" s="305" t="s">
        <v>271</v>
      </c>
      <c r="E14" s="305" t="s">
        <v>272</v>
      </c>
      <c r="F14" s="305" t="s">
        <v>273</v>
      </c>
      <c r="G14" s="305" t="s">
        <v>274</v>
      </c>
      <c r="H14" s="305" t="s">
        <v>275</v>
      </c>
    </row>
    <row r="15" spans="1:10">
      <c r="A15" s="391" t="s">
        <v>284</v>
      </c>
      <c r="B15" s="391">
        <v>3274</v>
      </c>
      <c r="C15" s="391" t="s">
        <v>285</v>
      </c>
      <c r="D15" s="392">
        <f>38553+143736+27672+63538+10190</f>
        <v>283689</v>
      </c>
      <c r="E15" s="393"/>
      <c r="F15" s="405">
        <f>AVERAGE('[20]CorpRepPayee 3274 Models'!K27,'[20]CorpRepPayee 3274 Models'!P27,'[20]CorpRepPayee 3274 Models'!U27)</f>
        <v>0.14462493022511588</v>
      </c>
      <c r="G15" s="392">
        <f>D15*(F15+1)</f>
        <v>324717.50183063291</v>
      </c>
      <c r="H15" s="395">
        <f>G15-D15</f>
        <v>41028.501830632915</v>
      </c>
    </row>
    <row r="16" spans="1:10">
      <c r="A16" s="391" t="s">
        <v>284</v>
      </c>
      <c r="B16" s="391">
        <v>3285</v>
      </c>
      <c r="C16" s="391" t="s">
        <v>281</v>
      </c>
      <c r="D16" s="392">
        <v>12552347</v>
      </c>
      <c r="E16" s="393">
        <v>3017391</v>
      </c>
      <c r="F16" s="394">
        <f>F6</f>
        <v>5.07</v>
      </c>
      <c r="G16" s="392">
        <f t="shared" ref="G16:G19" si="2">F16*E16</f>
        <v>15298172.370000001</v>
      </c>
      <c r="H16" s="397">
        <f>G16-D16</f>
        <v>2745825.370000001</v>
      </c>
    </row>
    <row r="17" spans="1:9">
      <c r="A17" s="391" t="s">
        <v>284</v>
      </c>
      <c r="B17" s="391">
        <v>3285</v>
      </c>
      <c r="C17" s="391" t="s">
        <v>282</v>
      </c>
      <c r="D17" s="392">
        <v>19438291</v>
      </c>
      <c r="E17" s="393">
        <v>4171307</v>
      </c>
      <c r="F17" s="394">
        <f>F6</f>
        <v>5.07</v>
      </c>
      <c r="G17" s="392">
        <f>F17*E17</f>
        <v>21148526.490000002</v>
      </c>
      <c r="H17" s="397">
        <f>G17-D17</f>
        <v>1710235.4900000021</v>
      </c>
    </row>
    <row r="18" spans="1:9">
      <c r="A18" s="391" t="s">
        <v>284</v>
      </c>
      <c r="B18" s="391">
        <v>3285</v>
      </c>
      <c r="C18" s="391" t="s">
        <v>169</v>
      </c>
      <c r="D18" s="392">
        <v>1825264</v>
      </c>
      <c r="E18" s="393">
        <v>185683</v>
      </c>
      <c r="F18" s="394">
        <v>10.050000000000001</v>
      </c>
      <c r="G18" s="392">
        <f t="shared" si="2"/>
        <v>1866114.1500000001</v>
      </c>
      <c r="H18" s="395">
        <f t="shared" ref="H18:H19" si="3">G18-D18</f>
        <v>40850.15000000014</v>
      </c>
    </row>
    <row r="19" spans="1:9">
      <c r="A19" s="391" t="s">
        <v>284</v>
      </c>
      <c r="B19" s="391">
        <v>3285</v>
      </c>
      <c r="C19" s="391" t="s">
        <v>170</v>
      </c>
      <c r="D19" s="392">
        <v>494072</v>
      </c>
      <c r="E19" s="393">
        <v>41449</v>
      </c>
      <c r="F19" s="394">
        <v>15.19</v>
      </c>
      <c r="G19" s="392">
        <f t="shared" si="2"/>
        <v>629610.30999999994</v>
      </c>
      <c r="H19" s="397">
        <f t="shared" si="3"/>
        <v>135538.30999999994</v>
      </c>
    </row>
    <row r="20" spans="1:9">
      <c r="C20" s="398" t="s">
        <v>286</v>
      </c>
      <c r="D20" s="399">
        <f>SUM(D15:D19)</f>
        <v>34593663</v>
      </c>
      <c r="E20" s="400"/>
      <c r="F20" s="401"/>
      <c r="G20" s="399">
        <f>SUM(G15:G19)</f>
        <v>39267140.821830638</v>
      </c>
      <c r="H20" s="402">
        <f>SUM(H15:H19)</f>
        <v>4673477.8218306359</v>
      </c>
    </row>
    <row r="21" spans="1:9">
      <c r="D21" s="403"/>
      <c r="E21" s="400"/>
      <c r="F21" s="401"/>
      <c r="G21" s="403"/>
      <c r="H21" s="404"/>
    </row>
    <row r="22" spans="1:9" ht="15.75" thickBot="1">
      <c r="D22" s="406"/>
      <c r="E22" s="407"/>
      <c r="F22" s="408"/>
      <c r="G22" s="406"/>
      <c r="H22" s="409"/>
    </row>
    <row r="23" spans="1:9" ht="15.75" thickTop="1">
      <c r="C23" s="410" t="s">
        <v>126</v>
      </c>
      <c r="D23" s="402">
        <f>D7+D12+D20</f>
        <v>36181978.039999999</v>
      </c>
      <c r="E23" s="404"/>
      <c r="F23" s="404"/>
      <c r="G23" s="402">
        <f t="shared" ref="G23" si="4">G7+G12+G20</f>
        <v>40926399.406059854</v>
      </c>
      <c r="H23" s="402">
        <f>H7+H12+H20</f>
        <v>4744421.3660598537</v>
      </c>
      <c r="I23" s="411">
        <f>(G23-D23)/D23</f>
        <v>0.13112664434251739</v>
      </c>
    </row>
  </sheetData>
  <pageMargins left="0.25" right="0.25"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S23"/>
  <sheetViews>
    <sheetView zoomScale="90" zoomScaleNormal="90" workbookViewId="0">
      <selection activeCell="N41" sqref="N41"/>
    </sheetView>
  </sheetViews>
  <sheetFormatPr defaultColWidth="8.85546875" defaultRowHeight="15"/>
  <cols>
    <col min="1" max="1" width="5" bestFit="1" customWidth="1"/>
    <col min="2" max="2" width="5.28515625" bestFit="1" customWidth="1"/>
    <col min="3" max="3" width="13.5703125" customWidth="1"/>
    <col min="4" max="4" width="13.28515625" bestFit="1" customWidth="1"/>
    <col min="5" max="5" width="11.140625" bestFit="1" customWidth="1"/>
    <col min="7" max="7" width="13.7109375" bestFit="1" customWidth="1"/>
    <col min="8" max="8" width="12.42578125" bestFit="1" customWidth="1"/>
    <col min="9" max="9" width="7.7109375" bestFit="1" customWidth="1"/>
    <col min="10" max="10" width="5" bestFit="1" customWidth="1"/>
    <col min="11" max="11" width="5.28515625" bestFit="1" customWidth="1"/>
    <col min="12" max="12" width="8.7109375" customWidth="1"/>
    <col min="13" max="13" width="13.28515625" bestFit="1" customWidth="1"/>
    <col min="14" max="14" width="13.140625" bestFit="1" customWidth="1"/>
    <col min="15" max="15" width="9" bestFit="1" customWidth="1"/>
    <col min="16" max="16" width="13.7109375" bestFit="1" customWidth="1"/>
    <col min="17" max="17" width="12.28515625" bestFit="1" customWidth="1"/>
    <col min="18" max="18" width="7.7109375" bestFit="1" customWidth="1"/>
  </cols>
  <sheetData>
    <row r="1" spans="1:19">
      <c r="C1" s="305" t="s">
        <v>266</v>
      </c>
      <c r="J1" s="417"/>
      <c r="K1" s="417"/>
      <c r="L1" s="418" t="s">
        <v>266</v>
      </c>
      <c r="M1" s="417"/>
      <c r="N1" s="417"/>
      <c r="O1" s="417"/>
      <c r="P1" s="417"/>
      <c r="Q1" s="417"/>
      <c r="R1" s="417"/>
    </row>
    <row r="2" spans="1:19">
      <c r="C2" s="416" t="s">
        <v>290</v>
      </c>
      <c r="D2" s="305" t="s">
        <v>267</v>
      </c>
      <c r="J2" s="417"/>
      <c r="K2" s="417"/>
      <c r="L2" s="418"/>
      <c r="M2" s="418" t="s">
        <v>267</v>
      </c>
      <c r="N2" s="419" t="s">
        <v>291</v>
      </c>
      <c r="O2" s="417"/>
      <c r="P2" s="417"/>
      <c r="Q2" s="417"/>
      <c r="R2" s="417"/>
    </row>
    <row r="3" spans="1:19">
      <c r="J3" s="417"/>
      <c r="K3" s="417"/>
      <c r="L3" s="417"/>
      <c r="M3" s="417"/>
      <c r="N3" s="417"/>
      <c r="O3" s="417"/>
      <c r="P3" s="417"/>
      <c r="Q3" s="417"/>
      <c r="R3" s="417"/>
    </row>
    <row r="4" spans="1:19">
      <c r="A4" s="305" t="s">
        <v>268</v>
      </c>
      <c r="B4" s="305" t="s">
        <v>269</v>
      </c>
      <c r="C4" s="305" t="s">
        <v>270</v>
      </c>
      <c r="D4" s="305" t="s">
        <v>271</v>
      </c>
      <c r="E4" s="305" t="s">
        <v>272</v>
      </c>
      <c r="F4" s="305" t="s">
        <v>273</v>
      </c>
      <c r="G4" s="305" t="s">
        <v>274</v>
      </c>
      <c r="H4" s="305" t="s">
        <v>275</v>
      </c>
      <c r="J4" s="418" t="s">
        <v>268</v>
      </c>
      <c r="K4" s="418" t="s">
        <v>269</v>
      </c>
      <c r="L4" s="418" t="s">
        <v>270</v>
      </c>
      <c r="M4" s="418" t="s">
        <v>271</v>
      </c>
      <c r="N4" s="418" t="s">
        <v>272</v>
      </c>
      <c r="O4" s="418" t="s">
        <v>273</v>
      </c>
      <c r="P4" s="418" t="s">
        <v>274</v>
      </c>
      <c r="Q4" s="418" t="s">
        <v>275</v>
      </c>
      <c r="R4" s="417"/>
    </row>
    <row r="5" spans="1:19">
      <c r="A5" s="391" t="s">
        <v>276</v>
      </c>
      <c r="B5" s="391">
        <v>2222</v>
      </c>
      <c r="C5" s="391" t="s">
        <v>277</v>
      </c>
      <c r="D5" s="392">
        <v>1019581</v>
      </c>
      <c r="E5" s="393">
        <v>12880</v>
      </c>
      <c r="F5" s="412">
        <f>'2222 Model current'!I24</f>
        <v>79.480496086263301</v>
      </c>
      <c r="G5" s="392">
        <f>F5*E5</f>
        <v>1023708.7895910713</v>
      </c>
      <c r="H5" s="395">
        <f>G5-D5</f>
        <v>4127.7895910713123</v>
      </c>
      <c r="J5" s="420" t="s">
        <v>276</v>
      </c>
      <c r="K5" s="420">
        <v>2222</v>
      </c>
      <c r="L5" s="420" t="s">
        <v>277</v>
      </c>
      <c r="M5" s="421">
        <v>1019581</v>
      </c>
      <c r="N5" s="422">
        <v>12880</v>
      </c>
      <c r="O5" s="423">
        <f>'Fiscal Impact'!F5</f>
        <v>79.438766632703278</v>
      </c>
      <c r="P5" s="421">
        <f>'Fiscal Impact'!G5</f>
        <v>1023171.3142292182</v>
      </c>
      <c r="Q5" s="421">
        <f>'Fiscal Impact'!H5</f>
        <v>3590.3142292181728</v>
      </c>
      <c r="R5" s="417"/>
      <c r="S5" s="396"/>
    </row>
    <row r="6" spans="1:19">
      <c r="A6" s="391" t="s">
        <v>276</v>
      </c>
      <c r="B6" s="391">
        <v>2225</v>
      </c>
      <c r="C6" s="391" t="s">
        <v>278</v>
      </c>
      <c r="D6" s="392">
        <v>51433</v>
      </c>
      <c r="E6" s="393">
        <v>11692</v>
      </c>
      <c r="F6" s="394">
        <f>'3285 Add on current'!B15</f>
        <v>5.0793852741767527</v>
      </c>
      <c r="G6" s="392">
        <f>F6*E6</f>
        <v>59388.17262567459</v>
      </c>
      <c r="H6" s="397">
        <f>G6-D6</f>
        <v>7955.1726256745897</v>
      </c>
      <c r="J6" s="420" t="s">
        <v>276</v>
      </c>
      <c r="K6" s="420">
        <v>2225</v>
      </c>
      <c r="L6" s="420" t="s">
        <v>278</v>
      </c>
      <c r="M6" s="421">
        <v>51433</v>
      </c>
      <c r="N6" s="422">
        <v>11692</v>
      </c>
      <c r="O6" s="423">
        <v>5.07</v>
      </c>
      <c r="P6" s="421">
        <f>O6*N6</f>
        <v>59278.44</v>
      </c>
      <c r="Q6" s="424">
        <f>P6-M6</f>
        <v>7845.4400000000023</v>
      </c>
      <c r="R6" s="417"/>
    </row>
    <row r="7" spans="1:19">
      <c r="C7" s="398" t="s">
        <v>279</v>
      </c>
      <c r="D7" s="399">
        <f>SUM(D5:D6)</f>
        <v>1071014</v>
      </c>
      <c r="E7" s="400"/>
      <c r="F7" s="401"/>
      <c r="G7" s="399">
        <f>SUM(G5:G6)</f>
        <v>1083096.9622167458</v>
      </c>
      <c r="H7" s="402">
        <f>SUM(H5:H6)</f>
        <v>12082.962216745902</v>
      </c>
      <c r="J7" s="417"/>
      <c r="K7" s="417"/>
      <c r="L7" s="425" t="s">
        <v>279</v>
      </c>
      <c r="M7" s="426">
        <f>SUM(M5:M6)</f>
        <v>1071014</v>
      </c>
      <c r="N7" s="427"/>
      <c r="O7" s="428"/>
      <c r="P7" s="426">
        <f>SUM(P5:P6)</f>
        <v>1082449.7542292182</v>
      </c>
      <c r="Q7" s="429">
        <f>SUM(Q5:Q6)</f>
        <v>11435.754229218175</v>
      </c>
      <c r="R7" s="417"/>
    </row>
    <row r="8" spans="1:19">
      <c r="D8" s="403"/>
      <c r="E8" s="400"/>
      <c r="F8" s="401"/>
      <c r="G8" s="403"/>
      <c r="H8" s="404"/>
      <c r="J8" s="417"/>
      <c r="K8" s="417"/>
      <c r="L8" s="417"/>
      <c r="M8" s="430"/>
      <c r="N8" s="427"/>
      <c r="O8" s="428"/>
      <c r="P8" s="430"/>
      <c r="Q8" s="431"/>
      <c r="R8" s="417"/>
    </row>
    <row r="9" spans="1:19">
      <c r="A9" s="305" t="s">
        <v>268</v>
      </c>
      <c r="B9" s="305" t="s">
        <v>269</v>
      </c>
      <c r="C9" s="305" t="s">
        <v>270</v>
      </c>
      <c r="D9" s="305" t="s">
        <v>271</v>
      </c>
      <c r="E9" s="305" t="s">
        <v>272</v>
      </c>
      <c r="F9" s="305" t="s">
        <v>273</v>
      </c>
      <c r="G9" s="305" t="s">
        <v>274</v>
      </c>
      <c r="H9" s="305" t="s">
        <v>275</v>
      </c>
      <c r="J9" s="418" t="s">
        <v>268</v>
      </c>
      <c r="K9" s="418" t="s">
        <v>269</v>
      </c>
      <c r="L9" s="418" t="s">
        <v>270</v>
      </c>
      <c r="M9" s="418" t="s">
        <v>271</v>
      </c>
      <c r="N9" s="418" t="s">
        <v>272</v>
      </c>
      <c r="O9" s="418" t="s">
        <v>273</v>
      </c>
      <c r="P9" s="418" t="s">
        <v>274</v>
      </c>
      <c r="Q9" s="418" t="s">
        <v>275</v>
      </c>
      <c r="R9" s="417"/>
    </row>
    <row r="10" spans="1:19">
      <c r="A10" s="391" t="s">
        <v>280</v>
      </c>
      <c r="B10" s="391"/>
      <c r="C10" s="391" t="s">
        <v>281</v>
      </c>
      <c r="D10" s="392">
        <v>103147.2</v>
      </c>
      <c r="E10" s="393">
        <v>24807</v>
      </c>
      <c r="F10" s="394">
        <f>F16</f>
        <v>5.0793852741767527</v>
      </c>
      <c r="G10" s="392">
        <f t="shared" ref="G10:G11" si="0">F10*E10</f>
        <v>126004.3104965027</v>
      </c>
      <c r="H10" s="397">
        <f t="shared" ref="H10:H11" si="1">G10-D10</f>
        <v>22857.110496502704</v>
      </c>
      <c r="J10" s="420" t="s">
        <v>280</v>
      </c>
      <c r="K10" s="420"/>
      <c r="L10" s="420" t="s">
        <v>281</v>
      </c>
      <c r="M10" s="421">
        <v>103147.2</v>
      </c>
      <c r="N10" s="422">
        <v>24807</v>
      </c>
      <c r="O10" s="423">
        <f>O16</f>
        <v>5.07</v>
      </c>
      <c r="P10" s="421">
        <f t="shared" ref="P10:P11" si="2">O10*N10</f>
        <v>125771.49</v>
      </c>
      <c r="Q10" s="424">
        <f t="shared" ref="Q10:Q11" si="3">P10-M10</f>
        <v>22624.290000000008</v>
      </c>
      <c r="R10" s="417"/>
    </row>
    <row r="11" spans="1:19">
      <c r="A11" s="391" t="s">
        <v>280</v>
      </c>
      <c r="B11" s="391"/>
      <c r="C11" s="391" t="s">
        <v>282</v>
      </c>
      <c r="D11" s="392">
        <v>414153.84</v>
      </c>
      <c r="E11" s="393">
        <v>88962</v>
      </c>
      <c r="F11" s="394">
        <f>F17</f>
        <v>5.0793852741767527</v>
      </c>
      <c r="G11" s="392">
        <f t="shared" si="0"/>
        <v>451872.27276131226</v>
      </c>
      <c r="H11" s="397">
        <f t="shared" si="1"/>
        <v>37718.43276131223</v>
      </c>
      <c r="J11" s="420" t="s">
        <v>280</v>
      </c>
      <c r="K11" s="420"/>
      <c r="L11" s="420" t="s">
        <v>282</v>
      </c>
      <c r="M11" s="421">
        <v>414153.84</v>
      </c>
      <c r="N11" s="422">
        <v>88962</v>
      </c>
      <c r="O11" s="423">
        <f>O17</f>
        <v>5.07</v>
      </c>
      <c r="P11" s="421">
        <f t="shared" si="2"/>
        <v>451037.34</v>
      </c>
      <c r="Q11" s="424">
        <f t="shared" si="3"/>
        <v>36883.5</v>
      </c>
      <c r="R11" s="417"/>
    </row>
    <row r="12" spans="1:19">
      <c r="C12" s="398" t="s">
        <v>283</v>
      </c>
      <c r="D12" s="399">
        <f>SUM(D10:D11)</f>
        <v>517301.04000000004</v>
      </c>
      <c r="E12" s="400"/>
      <c r="F12" s="401"/>
      <c r="G12" s="399">
        <f>SUM(G10:G11)</f>
        <v>577876.58325781499</v>
      </c>
      <c r="H12" s="402">
        <f>SUM(H10:H11)</f>
        <v>60575.543257814934</v>
      </c>
      <c r="J12" s="417"/>
      <c r="K12" s="417"/>
      <c r="L12" s="425" t="s">
        <v>283</v>
      </c>
      <c r="M12" s="426">
        <f>SUM(M10:M11)</f>
        <v>517301.04000000004</v>
      </c>
      <c r="N12" s="427"/>
      <c r="O12" s="428"/>
      <c r="P12" s="426">
        <f>SUM(P10:P11)</f>
        <v>576808.83000000007</v>
      </c>
      <c r="Q12" s="429">
        <f>SUM(Q10:Q11)</f>
        <v>59507.790000000008</v>
      </c>
      <c r="R12" s="417"/>
    </row>
    <row r="13" spans="1:19">
      <c r="D13" s="403"/>
      <c r="E13" s="400"/>
      <c r="F13" s="401"/>
      <c r="G13" s="403"/>
      <c r="H13" s="404"/>
      <c r="J13" s="417"/>
      <c r="K13" s="417"/>
      <c r="L13" s="417"/>
      <c r="M13" s="430"/>
      <c r="N13" s="427"/>
      <c r="O13" s="428"/>
      <c r="P13" s="430"/>
      <c r="Q13" s="431"/>
      <c r="R13" s="417"/>
    </row>
    <row r="14" spans="1:19">
      <c r="A14" s="305" t="s">
        <v>268</v>
      </c>
      <c r="B14" s="305" t="s">
        <v>269</v>
      </c>
      <c r="C14" s="305" t="s">
        <v>270</v>
      </c>
      <c r="D14" s="305" t="s">
        <v>271</v>
      </c>
      <c r="E14" s="305" t="s">
        <v>272</v>
      </c>
      <c r="F14" s="305" t="s">
        <v>273</v>
      </c>
      <c r="G14" s="305" t="s">
        <v>274</v>
      </c>
      <c r="H14" s="305" t="s">
        <v>275</v>
      </c>
      <c r="J14" s="418" t="s">
        <v>268</v>
      </c>
      <c r="K14" s="418" t="s">
        <v>269</v>
      </c>
      <c r="L14" s="418" t="s">
        <v>270</v>
      </c>
      <c r="M14" s="418" t="s">
        <v>271</v>
      </c>
      <c r="N14" s="418" t="s">
        <v>272</v>
      </c>
      <c r="O14" s="418" t="s">
        <v>273</v>
      </c>
      <c r="P14" s="418" t="s">
        <v>274</v>
      </c>
      <c r="Q14" s="418" t="s">
        <v>275</v>
      </c>
      <c r="R14" s="417"/>
    </row>
    <row r="15" spans="1:19">
      <c r="A15" s="391" t="s">
        <v>284</v>
      </c>
      <c r="B15" s="391">
        <v>3274</v>
      </c>
      <c r="C15" s="391" t="s">
        <v>285</v>
      </c>
      <c r="D15" s="392">
        <f>38553+143736+27672+63538+10190</f>
        <v>283689</v>
      </c>
      <c r="E15" s="393"/>
      <c r="F15" s="405">
        <f>'3274 Model current'!L50</f>
        <v>0.14538048807104295</v>
      </c>
      <c r="G15" s="392">
        <f>D15*(F15+1)</f>
        <v>324931.8452803861</v>
      </c>
      <c r="H15" s="395">
        <f>G15-D15</f>
        <v>41242.8452803861</v>
      </c>
      <c r="J15" s="420" t="s">
        <v>284</v>
      </c>
      <c r="K15" s="420">
        <v>3274</v>
      </c>
      <c r="L15" s="420" t="s">
        <v>285</v>
      </c>
      <c r="M15" s="421">
        <f>38553+143736+27672+63538+10190</f>
        <v>283689</v>
      </c>
      <c r="N15" s="422"/>
      <c r="O15" s="432">
        <f>'Fiscal Impact'!F15</f>
        <v>0.14462493022511588</v>
      </c>
      <c r="P15" s="421">
        <f>M15*(O15+1)</f>
        <v>324717.50183063291</v>
      </c>
      <c r="Q15" s="433">
        <f>P15-M15</f>
        <v>41028.501830632915</v>
      </c>
      <c r="R15" s="417"/>
    </row>
    <row r="16" spans="1:19">
      <c r="A16" s="391" t="s">
        <v>284</v>
      </c>
      <c r="B16" s="391">
        <v>3285</v>
      </c>
      <c r="C16" s="391" t="s">
        <v>281</v>
      </c>
      <c r="D16" s="392">
        <v>12552347</v>
      </c>
      <c r="E16" s="393">
        <v>3017391</v>
      </c>
      <c r="F16" s="394">
        <f>F6</f>
        <v>5.0793852741767527</v>
      </c>
      <c r="G16" s="392">
        <f t="shared" ref="G16:G19" si="4">F16*E16</f>
        <v>15326491.411833465</v>
      </c>
      <c r="H16" s="397">
        <f>G16-D16</f>
        <v>2774144.4118334651</v>
      </c>
      <c r="J16" s="420" t="s">
        <v>284</v>
      </c>
      <c r="K16" s="420">
        <v>3285</v>
      </c>
      <c r="L16" s="420" t="s">
        <v>281</v>
      </c>
      <c r="M16" s="421">
        <v>12552347</v>
      </c>
      <c r="N16" s="422">
        <v>3017391</v>
      </c>
      <c r="O16" s="423">
        <f>O6</f>
        <v>5.07</v>
      </c>
      <c r="P16" s="421">
        <f t="shared" ref="P16:P19" si="5">O16*N16</f>
        <v>15298172.370000001</v>
      </c>
      <c r="Q16" s="424">
        <f>P16-M16</f>
        <v>2745825.370000001</v>
      </c>
      <c r="R16" s="417"/>
    </row>
    <row r="17" spans="1:18">
      <c r="A17" s="391" t="s">
        <v>284</v>
      </c>
      <c r="B17" s="391">
        <v>3285</v>
      </c>
      <c r="C17" s="391" t="s">
        <v>282</v>
      </c>
      <c r="D17" s="392">
        <v>19438291</v>
      </c>
      <c r="E17" s="393">
        <v>4171307</v>
      </c>
      <c r="F17" s="394">
        <f>F6</f>
        <v>5.0793852741767527</v>
      </c>
      <c r="G17" s="392">
        <f>F17*E17</f>
        <v>21187675.349870406</v>
      </c>
      <c r="H17" s="397">
        <f>G17-D17</f>
        <v>1749384.3498704061</v>
      </c>
      <c r="J17" s="420" t="s">
        <v>284</v>
      </c>
      <c r="K17" s="420">
        <v>3285</v>
      </c>
      <c r="L17" s="420" t="s">
        <v>282</v>
      </c>
      <c r="M17" s="421">
        <v>19438291</v>
      </c>
      <c r="N17" s="422">
        <v>4171307</v>
      </c>
      <c r="O17" s="423">
        <f>O6</f>
        <v>5.07</v>
      </c>
      <c r="P17" s="421">
        <f>O17*N17</f>
        <v>21148526.490000002</v>
      </c>
      <c r="Q17" s="424">
        <f>P17-M17</f>
        <v>1710235.4900000021</v>
      </c>
      <c r="R17" s="417"/>
    </row>
    <row r="18" spans="1:18">
      <c r="A18" s="391" t="s">
        <v>284</v>
      </c>
      <c r="B18" s="391">
        <v>3285</v>
      </c>
      <c r="C18" s="391" t="s">
        <v>169</v>
      </c>
      <c r="D18" s="392">
        <v>1825264</v>
      </c>
      <c r="E18" s="393">
        <v>185683</v>
      </c>
      <c r="F18" s="394">
        <f>'3285 Add on current'!C15</f>
        <v>10.049198142791889</v>
      </c>
      <c r="G18" s="392">
        <f t="shared" si="4"/>
        <v>1865965.2587480263</v>
      </c>
      <c r="H18" s="395">
        <f t="shared" ref="H18:H19" si="6">G18-D18</f>
        <v>40701.258748026332</v>
      </c>
      <c r="J18" s="420" t="s">
        <v>284</v>
      </c>
      <c r="K18" s="420">
        <v>3285</v>
      </c>
      <c r="L18" s="420" t="s">
        <v>169</v>
      </c>
      <c r="M18" s="421">
        <v>1825264</v>
      </c>
      <c r="N18" s="422">
        <v>185683</v>
      </c>
      <c r="O18" s="423">
        <v>10.050000000000001</v>
      </c>
      <c r="P18" s="421">
        <f t="shared" si="5"/>
        <v>1866114.1500000001</v>
      </c>
      <c r="Q18" s="433">
        <f t="shared" ref="Q18:Q19" si="7">P18-M18</f>
        <v>40850.15000000014</v>
      </c>
      <c r="R18" s="417"/>
    </row>
    <row r="19" spans="1:18">
      <c r="A19" s="391" t="s">
        <v>284</v>
      </c>
      <c r="B19" s="391">
        <v>3285</v>
      </c>
      <c r="C19" s="391" t="s">
        <v>170</v>
      </c>
      <c r="D19" s="392">
        <v>494072</v>
      </c>
      <c r="E19" s="393">
        <v>41449</v>
      </c>
      <c r="F19" s="394">
        <f>'3285 Add on current'!D15</f>
        <v>15.200072713334135</v>
      </c>
      <c r="G19" s="392">
        <f t="shared" si="4"/>
        <v>630027.81389498652</v>
      </c>
      <c r="H19" s="397">
        <f t="shared" si="6"/>
        <v>135955.81389498652</v>
      </c>
      <c r="J19" s="420" t="s">
        <v>284</v>
      </c>
      <c r="K19" s="420">
        <v>3285</v>
      </c>
      <c r="L19" s="420" t="s">
        <v>170</v>
      </c>
      <c r="M19" s="421">
        <v>494072</v>
      </c>
      <c r="N19" s="422">
        <v>41449</v>
      </c>
      <c r="O19" s="423">
        <v>15.19</v>
      </c>
      <c r="P19" s="421">
        <f t="shared" si="5"/>
        <v>629610.30999999994</v>
      </c>
      <c r="Q19" s="424">
        <f t="shared" si="7"/>
        <v>135538.30999999994</v>
      </c>
      <c r="R19" s="417"/>
    </row>
    <row r="20" spans="1:18">
      <c r="C20" s="398" t="s">
        <v>286</v>
      </c>
      <c r="D20" s="399">
        <f>SUM(D15:D19)</f>
        <v>34593663</v>
      </c>
      <c r="E20" s="400"/>
      <c r="F20" s="401"/>
      <c r="G20" s="399">
        <f>SUM(G15:G19)</f>
        <v>39335091.67962727</v>
      </c>
      <c r="H20" s="402">
        <f>SUM(H15:H19)</f>
        <v>4741428.6796272704</v>
      </c>
      <c r="J20" s="417"/>
      <c r="K20" s="417"/>
      <c r="L20" s="425" t="s">
        <v>286</v>
      </c>
      <c r="M20" s="426">
        <f>SUM(M15:M19)</f>
        <v>34593663</v>
      </c>
      <c r="N20" s="427"/>
      <c r="O20" s="428"/>
      <c r="P20" s="426">
        <f>SUM(P15:P19)</f>
        <v>39267140.821830638</v>
      </c>
      <c r="Q20" s="429">
        <f>SUM(Q15:Q19)</f>
        <v>4673477.8218306359</v>
      </c>
      <c r="R20" s="417"/>
    </row>
    <row r="21" spans="1:18">
      <c r="D21" s="403"/>
      <c r="E21" s="400"/>
      <c r="F21" s="401"/>
      <c r="G21" s="403"/>
      <c r="H21" s="404"/>
      <c r="J21" s="417"/>
      <c r="K21" s="417"/>
      <c r="L21" s="417"/>
      <c r="M21" s="430"/>
      <c r="N21" s="427"/>
      <c r="O21" s="428"/>
      <c r="P21" s="430"/>
      <c r="Q21" s="431"/>
      <c r="R21" s="417"/>
    </row>
    <row r="22" spans="1:18" ht="15.75" thickBot="1">
      <c r="D22" s="406"/>
      <c r="E22" s="407"/>
      <c r="F22" s="408"/>
      <c r="G22" s="406"/>
      <c r="H22" s="409"/>
      <c r="J22" s="417"/>
      <c r="K22" s="417"/>
      <c r="L22" s="417"/>
      <c r="M22" s="434"/>
      <c r="N22" s="435"/>
      <c r="O22" s="436"/>
      <c r="P22" s="434"/>
      <c r="Q22" s="437"/>
      <c r="R22" s="417"/>
    </row>
    <row r="23" spans="1:18" ht="15.75" thickTop="1">
      <c r="C23" s="410" t="s">
        <v>126</v>
      </c>
      <c r="D23" s="402">
        <f>D7+D12+D20</f>
        <v>36181978.039999999</v>
      </c>
      <c r="E23" s="404"/>
      <c r="F23" s="404"/>
      <c r="G23" s="402">
        <f t="shared" ref="G23" si="8">G7+G12+G20</f>
        <v>40996065.225101829</v>
      </c>
      <c r="H23" s="402">
        <f>H7+H12+H20</f>
        <v>4814087.1851018313</v>
      </c>
      <c r="I23" s="411">
        <f>(G23-D23)/D23</f>
        <v>0.13305207304530856</v>
      </c>
      <c r="J23" s="417"/>
      <c r="K23" s="417"/>
      <c r="L23" s="438" t="s">
        <v>126</v>
      </c>
      <c r="M23" s="429">
        <f>M7+M12+M20</f>
        <v>36181978.039999999</v>
      </c>
      <c r="N23" s="431"/>
      <c r="O23" s="431"/>
      <c r="P23" s="429">
        <f t="shared" ref="P23" si="9">P7+P12+P20</f>
        <v>40926399.406059854</v>
      </c>
      <c r="Q23" s="429">
        <f>Q7+Q12+Q20</f>
        <v>4744421.3660598537</v>
      </c>
      <c r="R23" s="439">
        <f>(P23-M23)/M23</f>
        <v>0.13112664434251739</v>
      </c>
    </row>
  </sheetData>
  <pageMargins left="0.25" right="0.25"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63"/>
  <sheetViews>
    <sheetView topLeftCell="A4" workbookViewId="0">
      <selection activeCell="O30" sqref="O30"/>
    </sheetView>
  </sheetViews>
  <sheetFormatPr defaultColWidth="9.140625" defaultRowHeight="15" customHeight="1"/>
  <cols>
    <col min="1" max="1" width="2.85546875" style="1" customWidth="1"/>
    <col min="2" max="2" width="4.28515625" style="1" customWidth="1"/>
    <col min="3" max="3" width="4.140625" style="1" customWidth="1"/>
    <col min="4" max="4" width="20.28515625" style="1" customWidth="1"/>
    <col min="5" max="5" width="8.85546875" style="1" customWidth="1"/>
    <col min="6" max="6" width="8.7109375" style="51" customWidth="1"/>
    <col min="7" max="7" width="8.85546875" style="1" customWidth="1"/>
    <col min="8" max="8" width="1.7109375" style="1" customWidth="1"/>
    <col min="9" max="9" width="18" style="1" customWidth="1"/>
    <col min="10" max="10" width="9.7109375" style="1" customWidth="1"/>
    <col min="11" max="11" width="8.7109375" style="51" customWidth="1"/>
    <col min="12" max="12" width="9.85546875" style="1" customWidth="1"/>
    <col min="13" max="13" width="1.7109375" style="1" customWidth="1"/>
    <col min="14" max="14" width="18" style="1" customWidth="1"/>
    <col min="15" max="15" width="9.7109375" style="1" customWidth="1"/>
    <col min="16" max="16" width="8.7109375" style="51" customWidth="1"/>
    <col min="17" max="17" width="9.85546875" style="1" customWidth="1"/>
    <col min="18" max="18" width="3.140625" style="1" customWidth="1"/>
    <col min="19" max="19" width="29.7109375" style="70" hidden="1" customWidth="1"/>
    <col min="20" max="20" width="7.5703125" style="70" hidden="1" customWidth="1"/>
    <col min="21" max="21" width="3.85546875" style="70" hidden="1" customWidth="1"/>
    <col min="22" max="22" width="10.28515625" style="70" hidden="1" customWidth="1"/>
    <col min="23" max="16384" width="9.140625" style="1"/>
  </cols>
  <sheetData>
    <row r="1" spans="4:10" ht="15" customHeight="1">
      <c r="D1" s="702" t="s">
        <v>202</v>
      </c>
      <c r="E1" s="703"/>
      <c r="F1" s="703"/>
      <c r="G1" s="703"/>
      <c r="H1" s="703"/>
      <c r="I1" s="703"/>
      <c r="J1" s="704"/>
    </row>
    <row r="2" spans="4:10" ht="15" customHeight="1" thickBot="1">
      <c r="D2" s="705" t="s">
        <v>92</v>
      </c>
      <c r="E2" s="706"/>
      <c r="F2" s="706"/>
      <c r="G2" s="706"/>
      <c r="H2" s="706"/>
      <c r="I2" s="706"/>
      <c r="J2" s="707"/>
    </row>
    <row r="3" spans="4:10" ht="15" customHeight="1" thickBot="1">
      <c r="D3" s="369" t="s">
        <v>97</v>
      </c>
      <c r="E3" s="370"/>
      <c r="F3" s="371" t="s">
        <v>0</v>
      </c>
      <c r="G3" s="372"/>
      <c r="H3" s="372"/>
      <c r="I3" s="372"/>
      <c r="J3" s="373"/>
    </row>
    <row r="4" spans="4:10" ht="15" customHeight="1">
      <c r="D4" s="2" t="str">
        <f>[18]BelowTheLine!S5</f>
        <v>Management</v>
      </c>
      <c r="E4" s="76">
        <f>48076.1875119252*(2.62%+1)</f>
        <v>49335.78362473764</v>
      </c>
      <c r="F4" s="699" t="s">
        <v>248</v>
      </c>
      <c r="G4" s="700"/>
      <c r="H4" s="700"/>
      <c r="I4" s="700"/>
      <c r="J4" s="701"/>
    </row>
    <row r="5" spans="4:10" ht="15" customHeight="1">
      <c r="D5" s="2" t="s">
        <v>194</v>
      </c>
      <c r="E5" s="76">
        <v>41516.800000000003</v>
      </c>
      <c r="F5" s="731" t="s">
        <v>172</v>
      </c>
      <c r="G5" s="732"/>
      <c r="H5" s="732"/>
      <c r="I5" s="732"/>
      <c r="J5" s="733"/>
    </row>
    <row r="6" spans="4:10" ht="15" customHeight="1" thickBot="1">
      <c r="D6" s="4" t="str">
        <f>[18]BelowTheLine!S7</f>
        <v>Support</v>
      </c>
      <c r="E6" s="92">
        <v>32198.400000000001</v>
      </c>
      <c r="F6" s="699" t="s">
        <v>103</v>
      </c>
      <c r="G6" s="700"/>
      <c r="H6" s="700"/>
      <c r="I6" s="700"/>
      <c r="J6" s="701"/>
    </row>
    <row r="7" spans="4:10" ht="15" customHeight="1" thickBot="1">
      <c r="D7" s="362" t="s">
        <v>159</v>
      </c>
      <c r="E7" s="363"/>
      <c r="F7" s="371" t="s">
        <v>0</v>
      </c>
      <c r="G7" s="365"/>
      <c r="H7" s="365"/>
      <c r="I7" s="365"/>
      <c r="J7" s="366"/>
    </row>
    <row r="8" spans="4:10" ht="15" customHeight="1">
      <c r="D8" s="2" t="str">
        <f>D4</f>
        <v>Management</v>
      </c>
      <c r="E8" s="93">
        <v>0.05</v>
      </c>
      <c r="F8" s="699" t="s">
        <v>151</v>
      </c>
      <c r="G8" s="700"/>
      <c r="H8" s="700"/>
      <c r="I8" s="700"/>
      <c r="J8" s="701"/>
    </row>
    <row r="9" spans="4:10" ht="15" customHeight="1">
      <c r="D9" s="2" t="str">
        <f>D5</f>
        <v>Direct Care III</v>
      </c>
      <c r="E9" s="93">
        <v>0.75</v>
      </c>
      <c r="F9" s="699" t="s">
        <v>151</v>
      </c>
      <c r="G9" s="700"/>
      <c r="H9" s="700"/>
      <c r="I9" s="700"/>
      <c r="J9" s="701"/>
    </row>
    <row r="10" spans="4:10" ht="15" customHeight="1" thickBot="1">
      <c r="D10" s="4" t="str">
        <f>D6</f>
        <v>Support</v>
      </c>
      <c r="E10" s="109">
        <v>0.2</v>
      </c>
      <c r="F10" s="699" t="s">
        <v>151</v>
      </c>
      <c r="G10" s="700"/>
      <c r="H10" s="700"/>
      <c r="I10" s="700"/>
      <c r="J10" s="701"/>
    </row>
    <row r="11" spans="4:10" ht="15" customHeight="1" thickBot="1">
      <c r="D11" s="367" t="s">
        <v>107</v>
      </c>
      <c r="E11" s="368"/>
      <c r="F11" s="371" t="s">
        <v>0</v>
      </c>
      <c r="G11" s="365"/>
      <c r="H11" s="365"/>
      <c r="I11" s="365"/>
      <c r="J11" s="366"/>
    </row>
    <row r="12" spans="4:10" ht="15" customHeight="1">
      <c r="D12" s="5" t="s">
        <v>165</v>
      </c>
      <c r="E12" s="374">
        <v>3.7000000000000002E-3</v>
      </c>
      <c r="F12" s="699" t="s">
        <v>259</v>
      </c>
      <c r="G12" s="700"/>
      <c r="H12" s="700"/>
      <c r="I12" s="700"/>
      <c r="J12" s="701"/>
    </row>
    <row r="13" spans="4:10" ht="15" customHeight="1">
      <c r="D13" s="5" t="s">
        <v>109</v>
      </c>
      <c r="E13" s="76">
        <f>2557.41979107041*(1+2.62%)</f>
        <v>2624.4241895964551</v>
      </c>
      <c r="F13" s="699" t="s">
        <v>250</v>
      </c>
      <c r="G13" s="700"/>
      <c r="H13" s="700"/>
      <c r="I13" s="700"/>
      <c r="J13" s="701"/>
    </row>
    <row r="14" spans="4:10" ht="15" customHeight="1">
      <c r="D14" s="2" t="s">
        <v>110</v>
      </c>
      <c r="E14" s="122">
        <v>0.224</v>
      </c>
      <c r="F14" s="699" t="s">
        <v>251</v>
      </c>
      <c r="G14" s="700"/>
      <c r="H14" s="700"/>
      <c r="I14" s="700"/>
      <c r="J14" s="701"/>
    </row>
    <row r="15" spans="4:10" ht="15" customHeight="1">
      <c r="D15" s="125" t="s">
        <v>111</v>
      </c>
      <c r="E15" s="126">
        <v>4.1399999999999997</v>
      </c>
      <c r="F15" s="711" t="s">
        <v>255</v>
      </c>
      <c r="G15" s="712"/>
      <c r="H15" s="712"/>
      <c r="I15" s="712"/>
      <c r="J15" s="713"/>
    </row>
    <row r="16" spans="4:10" ht="15" customHeight="1" thickBot="1">
      <c r="D16" s="2" t="s">
        <v>112</v>
      </c>
      <c r="E16" s="122">
        <v>0.1056</v>
      </c>
      <c r="F16" s="711" t="s">
        <v>254</v>
      </c>
      <c r="G16" s="712"/>
      <c r="H16" s="712"/>
      <c r="I16" s="712"/>
      <c r="J16" s="713"/>
    </row>
    <row r="17" spans="2:22" ht="15" hidden="1" customHeight="1" thickBot="1">
      <c r="D17" s="2" t="s">
        <v>114</v>
      </c>
      <c r="E17" s="128">
        <v>2.6200000000000001E-2</v>
      </c>
      <c r="F17" s="699" t="s">
        <v>158</v>
      </c>
      <c r="G17" s="700"/>
      <c r="H17" s="700"/>
      <c r="I17" s="700"/>
      <c r="J17" s="701"/>
    </row>
    <row r="18" spans="2:22" ht="15" customHeight="1" thickBot="1">
      <c r="D18" s="360" t="s">
        <v>167</v>
      </c>
      <c r="E18" s="361">
        <f>'CAF 2019 Fall'!BZ25</f>
        <v>1.7780248869661817E-2</v>
      </c>
      <c r="F18" s="364" t="s">
        <v>191</v>
      </c>
      <c r="G18" s="365"/>
      <c r="H18" s="365"/>
      <c r="I18" s="365"/>
      <c r="J18" s="366"/>
    </row>
    <row r="20" spans="2:22" ht="18" customHeight="1" thickBot="1"/>
    <row r="21" spans="2:22" ht="15" customHeight="1" thickBot="1">
      <c r="B21" s="69"/>
      <c r="D21" s="714" t="s">
        <v>153</v>
      </c>
      <c r="E21" s="715"/>
      <c r="F21" s="715"/>
      <c r="G21" s="716"/>
      <c r="I21" s="717" t="s">
        <v>90</v>
      </c>
      <c r="J21" s="718"/>
      <c r="K21" s="718"/>
      <c r="L21" s="719"/>
      <c r="N21" s="720" t="s">
        <v>90</v>
      </c>
      <c r="O21" s="721"/>
      <c r="P21" s="721"/>
      <c r="Q21" s="722"/>
      <c r="S21" s="723" t="s">
        <v>91</v>
      </c>
      <c r="T21" s="724"/>
      <c r="U21" s="724"/>
      <c r="V21" s="725"/>
    </row>
    <row r="22" spans="2:22" ht="15" customHeight="1" thickBot="1">
      <c r="B22" s="69"/>
      <c r="D22" s="714" t="s">
        <v>93</v>
      </c>
      <c r="E22" s="715"/>
      <c r="F22" s="715"/>
      <c r="G22" s="716"/>
      <c r="I22" s="717" t="s">
        <v>94</v>
      </c>
      <c r="J22" s="718"/>
      <c r="K22" s="718"/>
      <c r="L22" s="719"/>
      <c r="N22" s="720" t="s">
        <v>95</v>
      </c>
      <c r="O22" s="721"/>
      <c r="P22" s="721"/>
      <c r="Q22" s="722"/>
      <c r="S22" s="723" t="s">
        <v>96</v>
      </c>
      <c r="T22" s="724"/>
      <c r="U22" s="724"/>
      <c r="V22" s="725"/>
    </row>
    <row r="23" spans="2:22" ht="15" customHeight="1">
      <c r="B23" s="71"/>
      <c r="D23" s="72"/>
      <c r="E23" s="726" t="s">
        <v>98</v>
      </c>
      <c r="F23" s="726"/>
      <c r="G23" s="73">
        <v>106</v>
      </c>
      <c r="I23" s="72"/>
      <c r="J23" s="726" t="s">
        <v>98</v>
      </c>
      <c r="K23" s="726"/>
      <c r="L23" s="73">
        <v>75</v>
      </c>
      <c r="N23" s="72"/>
      <c r="O23" s="726" t="s">
        <v>98</v>
      </c>
      <c r="P23" s="726"/>
      <c r="Q23" s="73">
        <v>32</v>
      </c>
      <c r="S23" s="74" t="s">
        <v>92</v>
      </c>
      <c r="T23" s="727" t="s">
        <v>99</v>
      </c>
      <c r="U23" s="727"/>
      <c r="V23" s="75">
        <v>13</v>
      </c>
    </row>
    <row r="24" spans="2:22" ht="15" customHeight="1">
      <c r="B24" s="78"/>
      <c r="D24" s="79" t="s">
        <v>100</v>
      </c>
      <c r="E24" s="80" t="s">
        <v>1</v>
      </c>
      <c r="F24" s="80" t="s">
        <v>101</v>
      </c>
      <c r="G24" s="81" t="s">
        <v>102</v>
      </c>
      <c r="I24" s="79" t="s">
        <v>100</v>
      </c>
      <c r="J24" s="80" t="s">
        <v>1</v>
      </c>
      <c r="K24" s="80" t="s">
        <v>101</v>
      </c>
      <c r="L24" s="81" t="s">
        <v>102</v>
      </c>
      <c r="N24" s="79" t="s">
        <v>100</v>
      </c>
      <c r="O24" s="80" t="s">
        <v>1</v>
      </c>
      <c r="P24" s="80" t="s">
        <v>101</v>
      </c>
      <c r="Q24" s="81" t="s">
        <v>102</v>
      </c>
      <c r="S24" s="82" t="s">
        <v>100</v>
      </c>
      <c r="T24" s="83" t="s">
        <v>1</v>
      </c>
      <c r="U24" s="83" t="s">
        <v>101</v>
      </c>
      <c r="V24" s="84" t="s">
        <v>102</v>
      </c>
    </row>
    <row r="25" spans="2:22" ht="15" customHeight="1">
      <c r="B25" s="78"/>
      <c r="D25" s="3" t="str">
        <f t="shared" ref="D25:E27" si="0">D4</f>
        <v>Management</v>
      </c>
      <c r="E25" s="85">
        <f t="shared" si="0"/>
        <v>49335.78362473764</v>
      </c>
      <c r="F25" s="86">
        <v>0.05</v>
      </c>
      <c r="G25" s="87">
        <f>E25*F25</f>
        <v>2466.7891812368821</v>
      </c>
      <c r="I25" s="3" t="str">
        <f>D25</f>
        <v>Management</v>
      </c>
      <c r="J25" s="85">
        <f>E25</f>
        <v>49335.78362473764</v>
      </c>
      <c r="K25" s="86">
        <v>0.05</v>
      </c>
      <c r="L25" s="87">
        <f>J25*K25</f>
        <v>2466.7891812368821</v>
      </c>
      <c r="N25" s="2" t="str">
        <f t="shared" ref="N25:O27" si="1">D4</f>
        <v>Management</v>
      </c>
      <c r="O25" s="85">
        <f t="shared" si="1"/>
        <v>49335.78362473764</v>
      </c>
      <c r="P25" s="86">
        <v>0.05</v>
      </c>
      <c r="Q25" s="87">
        <f>O25*P25</f>
        <v>2466.7891812368821</v>
      </c>
      <c r="S25" s="88" t="str">
        <f>I25</f>
        <v>Management</v>
      </c>
      <c r="T25" s="89">
        <f>J25</f>
        <v>49335.78362473764</v>
      </c>
      <c r="U25" s="90">
        <v>0.05</v>
      </c>
      <c r="V25" s="91">
        <f>T25*U25</f>
        <v>2466.7891812368821</v>
      </c>
    </row>
    <row r="26" spans="2:22" ht="15" customHeight="1">
      <c r="B26" s="78"/>
      <c r="D26" s="3" t="str">
        <f t="shared" si="0"/>
        <v>Direct Care III</v>
      </c>
      <c r="E26" s="85">
        <f t="shared" si="0"/>
        <v>41516.800000000003</v>
      </c>
      <c r="F26" s="86">
        <f>E9</f>
        <v>0.75</v>
      </c>
      <c r="G26" s="87">
        <f>E26*F26</f>
        <v>31137.600000000002</v>
      </c>
      <c r="I26" s="3" t="str">
        <f t="shared" ref="I26:I27" si="2">D26</f>
        <v>Direct Care III</v>
      </c>
      <c r="J26" s="85">
        <f>E5</f>
        <v>41516.800000000003</v>
      </c>
      <c r="K26" s="86">
        <f t="shared" ref="K26:K27" si="3">F26</f>
        <v>0.75</v>
      </c>
      <c r="L26" s="87">
        <f>J26*K26</f>
        <v>31137.600000000002</v>
      </c>
      <c r="N26" s="2" t="str">
        <f t="shared" si="1"/>
        <v>Direct Care III</v>
      </c>
      <c r="O26" s="85">
        <f t="shared" si="1"/>
        <v>41516.800000000003</v>
      </c>
      <c r="P26" s="86">
        <f t="shared" ref="P26:P27" si="4">K26</f>
        <v>0.75</v>
      </c>
      <c r="Q26" s="87">
        <f>O26*P26</f>
        <v>31137.600000000002</v>
      </c>
      <c r="S26" s="88" t="str">
        <f t="shared" ref="S26:S27" si="5">I26</f>
        <v>Direct Care III</v>
      </c>
      <c r="T26" s="89">
        <f>J26</f>
        <v>41516.800000000003</v>
      </c>
      <c r="U26" s="90">
        <v>0.75</v>
      </c>
      <c r="V26" s="91">
        <f>T26*U26</f>
        <v>31137.600000000002</v>
      </c>
    </row>
    <row r="27" spans="2:22" ht="15" customHeight="1">
      <c r="B27" s="78"/>
      <c r="D27" s="3" t="str">
        <f t="shared" si="0"/>
        <v>Support</v>
      </c>
      <c r="E27" s="85">
        <f t="shared" si="0"/>
        <v>32198.400000000001</v>
      </c>
      <c r="F27" s="86">
        <f>E10</f>
        <v>0.2</v>
      </c>
      <c r="G27" s="87">
        <f>E27*F27</f>
        <v>6439.68</v>
      </c>
      <c r="I27" s="3" t="str">
        <f t="shared" si="2"/>
        <v>Support</v>
      </c>
      <c r="J27" s="85">
        <f>E6</f>
        <v>32198.400000000001</v>
      </c>
      <c r="K27" s="86">
        <f t="shared" si="3"/>
        <v>0.2</v>
      </c>
      <c r="L27" s="87">
        <f>J27*K27</f>
        <v>6439.68</v>
      </c>
      <c r="N27" s="4" t="str">
        <f t="shared" si="1"/>
        <v>Support</v>
      </c>
      <c r="O27" s="85">
        <f t="shared" si="1"/>
        <v>32198.400000000001</v>
      </c>
      <c r="P27" s="86">
        <f t="shared" si="4"/>
        <v>0.2</v>
      </c>
      <c r="Q27" s="87">
        <f>O27*P27</f>
        <v>6439.68</v>
      </c>
      <c r="S27" s="88" t="str">
        <f t="shared" si="5"/>
        <v>Support</v>
      </c>
      <c r="T27" s="89">
        <f>J27</f>
        <v>32198.400000000001</v>
      </c>
      <c r="U27" s="90">
        <v>0.2</v>
      </c>
      <c r="V27" s="91">
        <f>T27*U27</f>
        <v>6439.68</v>
      </c>
    </row>
    <row r="28" spans="2:22" ht="15" customHeight="1">
      <c r="B28" s="78"/>
      <c r="D28" s="94" t="s">
        <v>105</v>
      </c>
      <c r="E28" s="95"/>
      <c r="F28" s="96">
        <f>SUM(F25:F27)</f>
        <v>1</v>
      </c>
      <c r="G28" s="97">
        <f>SUM(G25:G27)</f>
        <v>40044.069181236882</v>
      </c>
      <c r="I28" s="94" t="s">
        <v>105</v>
      </c>
      <c r="J28" s="95"/>
      <c r="K28" s="96">
        <f>SUM(K25:K27)</f>
        <v>1</v>
      </c>
      <c r="L28" s="97">
        <f>SUM(L25:L27)</f>
        <v>40044.069181236882</v>
      </c>
      <c r="N28" s="94" t="s">
        <v>105</v>
      </c>
      <c r="O28" s="95"/>
      <c r="P28" s="96">
        <f>SUM(P25:P27)</f>
        <v>1</v>
      </c>
      <c r="Q28" s="97">
        <f>SUM(Q25:Q27)</f>
        <v>40044.069181236882</v>
      </c>
      <c r="S28" s="98" t="s">
        <v>105</v>
      </c>
      <c r="T28" s="99"/>
      <c r="U28" s="100">
        <f>SUM(U25:U27)</f>
        <v>1</v>
      </c>
      <c r="V28" s="101">
        <f>SUM(V25:V27)</f>
        <v>40044.069181236882</v>
      </c>
    </row>
    <row r="29" spans="2:22" ht="15" customHeight="1">
      <c r="B29" s="78"/>
      <c r="D29" s="102"/>
      <c r="E29" s="103"/>
      <c r="F29" s="104"/>
      <c r="G29" s="87"/>
      <c r="I29" s="102"/>
      <c r="J29" s="103"/>
      <c r="K29" s="104"/>
      <c r="L29" s="87"/>
      <c r="N29" s="102"/>
      <c r="O29" s="103"/>
      <c r="P29" s="104"/>
      <c r="Q29" s="87"/>
      <c r="S29" s="105"/>
      <c r="T29" s="106"/>
      <c r="U29" s="107"/>
      <c r="V29" s="108"/>
    </row>
    <row r="30" spans="2:22" ht="15" customHeight="1">
      <c r="B30" s="78"/>
      <c r="D30" s="110" t="s">
        <v>106</v>
      </c>
      <c r="E30" s="111">
        <f>E14</f>
        <v>0.224</v>
      </c>
      <c r="F30" s="112"/>
      <c r="G30" s="87">
        <f>E30*G28</f>
        <v>8969.8714965970612</v>
      </c>
      <c r="I30" s="110" t="s">
        <v>106</v>
      </c>
      <c r="J30" s="111">
        <f>E14</f>
        <v>0.224</v>
      </c>
      <c r="K30" s="112"/>
      <c r="L30" s="87">
        <f>J30*L28</f>
        <v>8969.8714965970612</v>
      </c>
      <c r="N30" s="110" t="s">
        <v>106</v>
      </c>
      <c r="O30" s="111">
        <f>E14</f>
        <v>0.224</v>
      </c>
      <c r="P30" s="112"/>
      <c r="Q30" s="87">
        <f>O30*Q28</f>
        <v>8969.8714965970612</v>
      </c>
      <c r="S30" s="113" t="s">
        <v>106</v>
      </c>
      <c r="T30" s="114">
        <f>E14</f>
        <v>0.224</v>
      </c>
      <c r="U30" s="106"/>
      <c r="V30" s="91">
        <f>T30*V28</f>
        <v>8969.8714965970612</v>
      </c>
    </row>
    <row r="31" spans="2:22" ht="15" customHeight="1">
      <c r="B31" s="78"/>
      <c r="D31" s="94" t="s">
        <v>108</v>
      </c>
      <c r="E31" s="95"/>
      <c r="F31" s="115"/>
      <c r="G31" s="97">
        <f>SUM(G28:G30)</f>
        <v>49013.940677833947</v>
      </c>
      <c r="I31" s="94" t="s">
        <v>108</v>
      </c>
      <c r="J31" s="95"/>
      <c r="K31" s="115"/>
      <c r="L31" s="97">
        <f>SUM(L28:L30)</f>
        <v>49013.940677833947</v>
      </c>
      <c r="N31" s="94" t="s">
        <v>108</v>
      </c>
      <c r="O31" s="95"/>
      <c r="P31" s="115"/>
      <c r="Q31" s="97">
        <f>SUM(Q28:Q30)</f>
        <v>49013.940677833947</v>
      </c>
      <c r="S31" s="98" t="s">
        <v>108</v>
      </c>
      <c r="T31" s="99"/>
      <c r="U31" s="116"/>
      <c r="V31" s="101">
        <f>SUM(V28:V30)</f>
        <v>49013.940677833947</v>
      </c>
    </row>
    <row r="32" spans="2:22" ht="15" customHeight="1">
      <c r="B32" s="78"/>
      <c r="D32" s="102" t="str">
        <f>D12</f>
        <v>PFMLA</v>
      </c>
      <c r="E32" s="319">
        <f>E12</f>
        <v>3.7000000000000002E-3</v>
      </c>
      <c r="F32" s="117"/>
      <c r="G32" s="118">
        <f>G28*E32</f>
        <v>148.16305597057647</v>
      </c>
      <c r="I32" s="102" t="str">
        <f>D12</f>
        <v>PFMLA</v>
      </c>
      <c r="J32" s="319">
        <f>E12</f>
        <v>3.7000000000000002E-3</v>
      </c>
      <c r="K32" s="117"/>
      <c r="L32" s="118">
        <f>L28*J32</f>
        <v>148.16305597057647</v>
      </c>
      <c r="N32" s="102" t="str">
        <f>D12</f>
        <v>PFMLA</v>
      </c>
      <c r="O32" s="319">
        <f>E12</f>
        <v>3.7000000000000002E-3</v>
      </c>
      <c r="P32" s="117"/>
      <c r="Q32" s="118">
        <f>O32*Q28</f>
        <v>148.16305597057647</v>
      </c>
      <c r="S32" s="105"/>
      <c r="T32" s="107"/>
      <c r="U32" s="119"/>
      <c r="V32" s="120"/>
    </row>
    <row r="33" spans="2:22" ht="15" customHeight="1">
      <c r="B33" s="78" t="s">
        <v>168</v>
      </c>
      <c r="D33" s="110" t="str">
        <f>D13</f>
        <v>Occupancy</v>
      </c>
      <c r="E33" s="121"/>
      <c r="F33" s="117"/>
      <c r="G33" s="87">
        <f>E13*F28</f>
        <v>2624.4241895964551</v>
      </c>
      <c r="I33" s="110" t="str">
        <f>D13</f>
        <v>Occupancy</v>
      </c>
      <c r="J33" s="121"/>
      <c r="K33" s="117"/>
      <c r="L33" s="87">
        <f>K28*E13</f>
        <v>2624.4241895964551</v>
      </c>
      <c r="N33" s="110" t="str">
        <f>D13</f>
        <v>Occupancy</v>
      </c>
      <c r="O33" s="121"/>
      <c r="P33" s="117"/>
      <c r="Q33" s="87">
        <f>E13*P28</f>
        <v>2624.4241895964551</v>
      </c>
      <c r="S33" s="113" t="str">
        <f>I33</f>
        <v>Occupancy</v>
      </c>
      <c r="T33" s="107"/>
      <c r="U33" s="119"/>
      <c r="V33" s="91">
        <f>U28*E13</f>
        <v>2624.4241895964551</v>
      </c>
    </row>
    <row r="34" spans="2:22" ht="15" customHeight="1">
      <c r="B34" s="78"/>
      <c r="D34" s="110" t="str">
        <f>D15</f>
        <v>Other Program Expenses Per client</v>
      </c>
      <c r="E34" s="123"/>
      <c r="F34" s="316">
        <f>E15</f>
        <v>4.1399999999999997</v>
      </c>
      <c r="G34" s="87">
        <f>F34*G23*12</f>
        <v>5266.08</v>
      </c>
      <c r="I34" s="110" t="str">
        <f>D15</f>
        <v>Other Program Expenses Per client</v>
      </c>
      <c r="J34" s="123"/>
      <c r="K34" s="316">
        <f>E15</f>
        <v>4.1399999999999997</v>
      </c>
      <c r="L34" s="87">
        <f>K34*L23*12</f>
        <v>3726</v>
      </c>
      <c r="N34" s="110" t="str">
        <f>D15</f>
        <v>Other Program Expenses Per client</v>
      </c>
      <c r="O34" s="123"/>
      <c r="P34" s="316">
        <f>E15</f>
        <v>4.1399999999999997</v>
      </c>
      <c r="Q34" s="87">
        <f>P34*Q23*12</f>
        <v>1589.7599999999998</v>
      </c>
      <c r="S34" s="113" t="str">
        <f>I34</f>
        <v>Other Program Expenses Per client</v>
      </c>
      <c r="T34" s="89"/>
      <c r="U34" s="119"/>
      <c r="V34" s="124">
        <f>E15*V23*12</f>
        <v>645.83999999999992</v>
      </c>
    </row>
    <row r="35" spans="2:22" ht="15" customHeight="1">
      <c r="B35" s="78"/>
      <c r="D35" s="94" t="s">
        <v>113</v>
      </c>
      <c r="E35" s="95"/>
      <c r="F35" s="127"/>
      <c r="G35" s="97">
        <f>SUM(G31:G34)</f>
        <v>57052.607923400981</v>
      </c>
      <c r="I35" s="94" t="s">
        <v>113</v>
      </c>
      <c r="J35" s="95"/>
      <c r="K35" s="127"/>
      <c r="L35" s="97">
        <f>SUM(L31:L34)</f>
        <v>55512.527923400979</v>
      </c>
      <c r="N35" s="94" t="s">
        <v>113</v>
      </c>
      <c r="O35" s="95"/>
      <c r="P35" s="127"/>
      <c r="Q35" s="97">
        <f>SUM(Q31:Q34)</f>
        <v>53376.287923400982</v>
      </c>
      <c r="S35" s="98" t="s">
        <v>113</v>
      </c>
      <c r="T35" s="99"/>
      <c r="U35" s="99"/>
      <c r="V35" s="101">
        <f>SUM(V31:V34)</f>
        <v>52284.204867430395</v>
      </c>
    </row>
    <row r="36" spans="2:22" ht="15" customHeight="1">
      <c r="B36" s="78"/>
      <c r="D36" s="110" t="s">
        <v>112</v>
      </c>
      <c r="E36" s="111">
        <f>E16</f>
        <v>0.1056</v>
      </c>
      <c r="F36" s="112"/>
      <c r="G36" s="87">
        <f>E36*G35</f>
        <v>6024.7553967111435</v>
      </c>
      <c r="I36" s="110" t="s">
        <v>112</v>
      </c>
      <c r="J36" s="111">
        <f>E16</f>
        <v>0.1056</v>
      </c>
      <c r="K36" s="112"/>
      <c r="L36" s="87">
        <f>J36*L35</f>
        <v>5862.1229487111432</v>
      </c>
      <c r="N36" s="110" t="s">
        <v>112</v>
      </c>
      <c r="O36" s="111">
        <f>E16</f>
        <v>0.1056</v>
      </c>
      <c r="P36" s="112"/>
      <c r="Q36" s="87">
        <f>O36*Q35</f>
        <v>5636.5360047111435</v>
      </c>
      <c r="S36" s="113" t="s">
        <v>112</v>
      </c>
      <c r="T36" s="114">
        <f>E16</f>
        <v>0.1056</v>
      </c>
      <c r="U36" s="106"/>
      <c r="V36" s="91">
        <f>T36*V35</f>
        <v>5521.2120340006495</v>
      </c>
    </row>
    <row r="37" spans="2:22" ht="15" customHeight="1">
      <c r="B37" s="78"/>
      <c r="D37" s="110"/>
      <c r="E37" s="111"/>
      <c r="F37" s="112"/>
      <c r="G37" s="87"/>
      <c r="I37" s="110"/>
      <c r="J37" s="111"/>
      <c r="K37" s="112"/>
      <c r="L37" s="87"/>
      <c r="N37" s="110"/>
      <c r="O37" s="111"/>
      <c r="P37" s="112"/>
      <c r="Q37" s="87"/>
      <c r="S37" s="113"/>
      <c r="T37" s="114"/>
      <c r="U37" s="106"/>
      <c r="V37" s="91"/>
    </row>
    <row r="38" spans="2:22" ht="15" customHeight="1" thickBot="1">
      <c r="B38" s="78"/>
      <c r="D38" s="130" t="s">
        <v>115</v>
      </c>
      <c r="E38" s="131"/>
      <c r="F38" s="132"/>
      <c r="G38" s="133">
        <f>SUM(G35:G36)</f>
        <v>63077.363320112127</v>
      </c>
      <c r="I38" s="130" t="s">
        <v>115</v>
      </c>
      <c r="J38" s="131"/>
      <c r="K38" s="132"/>
      <c r="L38" s="133">
        <f>SUM(L35:L36)</f>
        <v>61374.650872112121</v>
      </c>
      <c r="N38" s="130" t="s">
        <v>115</v>
      </c>
      <c r="O38" s="131"/>
      <c r="P38" s="132"/>
      <c r="Q38" s="133">
        <f>SUM(Q35:Q36)</f>
        <v>59012.823928112128</v>
      </c>
      <c r="S38" s="134" t="s">
        <v>115</v>
      </c>
      <c r="T38" s="135"/>
      <c r="U38" s="135"/>
      <c r="V38" s="136">
        <f>SUM(V35:V36)</f>
        <v>57805.416901431046</v>
      </c>
    </row>
    <row r="39" spans="2:22" ht="15" customHeight="1" thickTop="1" thickBot="1">
      <c r="D39" s="110" t="s">
        <v>89</v>
      </c>
      <c r="E39" s="111">
        <f>E18</f>
        <v>1.7780248869661817E-2</v>
      </c>
      <c r="F39" s="112"/>
      <c r="G39" s="313">
        <f>(G38-G28)*(E39)</f>
        <v>409.5377020773247</v>
      </c>
      <c r="I39" s="110" t="s">
        <v>89</v>
      </c>
      <c r="J39" s="111">
        <f>E18</f>
        <v>1.7780248869661817E-2</v>
      </c>
      <c r="K39" s="112"/>
      <c r="L39" s="313">
        <f>(L38-L28)*J39</f>
        <v>379.26305099841352</v>
      </c>
      <c r="N39" s="110" t="s">
        <v>89</v>
      </c>
      <c r="O39" s="111">
        <f>E18</f>
        <v>1.7780248869661817E-2</v>
      </c>
      <c r="P39" s="112"/>
      <c r="Q39" s="313">
        <f>(Q38-Q28)*O39</f>
        <v>337.26918014702079</v>
      </c>
      <c r="S39" s="113" t="s">
        <v>89</v>
      </c>
      <c r="T39" s="114">
        <f>E17</f>
        <v>2.6200000000000001E-2</v>
      </c>
      <c r="U39" s="106"/>
      <c r="V39" s="137">
        <f>V38+(V38*T39)</f>
        <v>59319.91882424854</v>
      </c>
    </row>
    <row r="40" spans="2:22" ht="15" customHeight="1" thickTop="1" thickBot="1">
      <c r="D40" s="110" t="s">
        <v>126</v>
      </c>
      <c r="E40" s="111"/>
      <c r="F40" s="112"/>
      <c r="G40" s="312">
        <f>G39+G38</f>
        <v>63486.90102218945</v>
      </c>
      <c r="I40" s="110" t="s">
        <v>126</v>
      </c>
      <c r="J40" s="111"/>
      <c r="K40" s="112"/>
      <c r="L40" s="312">
        <f>L39+L38</f>
        <v>61753.913923110536</v>
      </c>
      <c r="N40" s="110" t="s">
        <v>126</v>
      </c>
      <c r="O40" s="111"/>
      <c r="P40" s="112"/>
      <c r="Q40" s="312">
        <f>Q39+Q38</f>
        <v>59350.093108259149</v>
      </c>
      <c r="S40" s="142" t="s">
        <v>116</v>
      </c>
      <c r="T40" s="143"/>
      <c r="U40" s="144"/>
      <c r="V40" s="145">
        <f>V39/V23/12</f>
        <v>380.25588989902911</v>
      </c>
    </row>
    <row r="41" spans="2:22" ht="15" customHeight="1" thickBot="1">
      <c r="D41" s="138" t="s">
        <v>265</v>
      </c>
      <c r="E41" s="139"/>
      <c r="F41" s="140"/>
      <c r="G41" s="141">
        <f>G40/G23/12</f>
        <v>49.911085709268434</v>
      </c>
      <c r="I41" s="138" t="s">
        <v>265</v>
      </c>
      <c r="J41" s="139"/>
      <c r="K41" s="140"/>
      <c r="L41" s="141">
        <f>L40/L23/12</f>
        <v>68.615459914567268</v>
      </c>
      <c r="N41" s="138" t="s">
        <v>265</v>
      </c>
      <c r="O41" s="139"/>
      <c r="P41" s="140"/>
      <c r="Q41" s="141">
        <f>Q40/Q23/12</f>
        <v>154.55753413609153</v>
      </c>
    </row>
    <row r="42" spans="2:22" ht="15" customHeight="1" thickBot="1">
      <c r="S42" s="1"/>
      <c r="T42" s="1"/>
      <c r="U42" s="1"/>
      <c r="V42" s="1"/>
    </row>
    <row r="43" spans="2:22" s="53" customFormat="1" ht="15" customHeight="1" thickBot="1">
      <c r="B43" s="1"/>
      <c r="D43" s="728" t="s">
        <v>264</v>
      </c>
      <c r="E43" s="729"/>
      <c r="F43" s="729"/>
      <c r="G43" s="729"/>
      <c r="H43" s="729"/>
      <c r="I43" s="729"/>
      <c r="J43" s="729"/>
      <c r="K43" s="729"/>
      <c r="L43" s="729"/>
      <c r="M43" s="729"/>
      <c r="N43" s="729"/>
      <c r="O43" s="729"/>
      <c r="P43" s="729"/>
      <c r="Q43" s="730"/>
    </row>
    <row r="44" spans="2:22" ht="15" customHeight="1" thickBot="1">
      <c r="D44" s="382" t="s">
        <v>116</v>
      </c>
      <c r="E44" s="383"/>
      <c r="F44" s="384"/>
      <c r="G44" s="386">
        <v>49.879203702486933</v>
      </c>
      <c r="H44" s="385"/>
      <c r="I44" s="382" t="s">
        <v>116</v>
      </c>
      <c r="J44" s="383"/>
      <c r="K44" s="384"/>
      <c r="L44" s="386">
        <v>68.570400011649411</v>
      </c>
      <c r="M44" s="385"/>
      <c r="N44" s="382" t="s">
        <v>116</v>
      </c>
      <c r="O44" s="383"/>
      <c r="P44" s="384"/>
      <c r="Q44" s="386">
        <v>154.45192498862781</v>
      </c>
      <c r="S44" s="1"/>
      <c r="T44" s="1"/>
      <c r="U44" s="1"/>
      <c r="V44" s="1"/>
    </row>
    <row r="45" spans="2:22" ht="15" customHeight="1">
      <c r="D45" s="146"/>
      <c r="K45" s="1"/>
      <c r="L45" s="51"/>
      <c r="P45" s="1"/>
      <c r="S45" s="1"/>
      <c r="T45" s="1"/>
      <c r="U45" s="1"/>
      <c r="V45" s="1"/>
    </row>
    <row r="46" spans="2:22" ht="15" customHeight="1">
      <c r="D46" s="1" t="s">
        <v>287</v>
      </c>
      <c r="G46" s="1">
        <v>43.75</v>
      </c>
      <c r="K46" s="1"/>
      <c r="L46" s="51">
        <v>59.94</v>
      </c>
      <c r="P46" s="1"/>
      <c r="Q46" s="1">
        <v>134.33000000000001</v>
      </c>
      <c r="S46" s="1"/>
      <c r="T46" s="1"/>
      <c r="U46" s="1"/>
      <c r="V46" s="1"/>
    </row>
    <row r="47" spans="2:22" ht="15" customHeight="1">
      <c r="D47" s="1" t="s">
        <v>288</v>
      </c>
      <c r="G47" s="413">
        <f>(G41-G46)/G46</f>
        <v>0.14082481621184992</v>
      </c>
      <c r="K47" s="1"/>
      <c r="L47" s="414">
        <f>(L41-L46)/L46</f>
        <v>0.1447357343104316</v>
      </c>
      <c r="P47" s="1"/>
      <c r="Q47" s="413">
        <f>(Q41-Q46)/Q46</f>
        <v>0.15058091369084731</v>
      </c>
      <c r="S47" s="1"/>
      <c r="T47" s="1"/>
      <c r="U47" s="1"/>
      <c r="V47" s="1"/>
    </row>
    <row r="48" spans="2:22" ht="15" customHeight="1">
      <c r="K48" s="1"/>
      <c r="L48" s="51"/>
      <c r="P48" s="1"/>
      <c r="S48" s="1"/>
      <c r="T48" s="1"/>
      <c r="U48" s="1"/>
      <c r="V48" s="1"/>
    </row>
    <row r="49" spans="9:22" ht="15" customHeight="1">
      <c r="K49" s="1"/>
      <c r="L49" s="51"/>
      <c r="P49" s="1"/>
      <c r="S49" s="1"/>
      <c r="T49" s="1"/>
      <c r="U49" s="1"/>
      <c r="V49" s="1"/>
    </row>
    <row r="50" spans="9:22" ht="15" customHeight="1">
      <c r="I50" s="1" t="s">
        <v>289</v>
      </c>
      <c r="K50" s="1"/>
      <c r="L50" s="415">
        <f>AVERAGE(G47,L47,Q47)</f>
        <v>0.14538048807104295</v>
      </c>
      <c r="P50" s="1"/>
      <c r="S50" s="1"/>
      <c r="T50" s="1"/>
      <c r="U50" s="1"/>
      <c r="V50" s="1"/>
    </row>
    <row r="51" spans="9:22" ht="15" customHeight="1">
      <c r="K51" s="1"/>
      <c r="L51" s="51"/>
      <c r="P51" s="1"/>
      <c r="S51" s="1"/>
      <c r="T51" s="1"/>
      <c r="U51" s="1"/>
      <c r="V51" s="1"/>
    </row>
    <row r="52" spans="9:22" ht="15" customHeight="1">
      <c r="K52" s="1"/>
      <c r="L52" s="51"/>
      <c r="P52" s="1"/>
      <c r="S52" s="1"/>
      <c r="T52" s="1"/>
      <c r="U52" s="1"/>
      <c r="V52" s="1"/>
    </row>
    <row r="53" spans="9:22" ht="15" customHeight="1">
      <c r="K53" s="1"/>
      <c r="L53" s="51"/>
      <c r="P53" s="1"/>
      <c r="S53" s="1"/>
      <c r="T53" s="1"/>
      <c r="U53" s="1"/>
      <c r="V53" s="1"/>
    </row>
    <row r="54" spans="9:22" ht="15" customHeight="1">
      <c r="K54" s="1"/>
      <c r="L54" s="51"/>
      <c r="P54" s="1"/>
      <c r="S54" s="1"/>
      <c r="T54" s="1"/>
      <c r="U54" s="1"/>
      <c r="V54" s="1"/>
    </row>
    <row r="55" spans="9:22" ht="15" customHeight="1">
      <c r="K55" s="1"/>
      <c r="L55" s="51"/>
      <c r="P55" s="1"/>
      <c r="S55" s="1"/>
      <c r="T55" s="1"/>
      <c r="U55" s="1"/>
      <c r="V55" s="1"/>
    </row>
    <row r="56" spans="9:22" ht="15" customHeight="1">
      <c r="K56" s="1"/>
      <c r="L56" s="51"/>
      <c r="P56" s="1"/>
      <c r="S56" s="1"/>
      <c r="T56" s="1"/>
      <c r="U56" s="1"/>
      <c r="V56" s="1"/>
    </row>
    <row r="57" spans="9:22" ht="15" customHeight="1">
      <c r="K57" s="1"/>
      <c r="L57" s="51"/>
      <c r="P57" s="1"/>
      <c r="S57" s="1"/>
      <c r="T57" s="1"/>
      <c r="U57" s="1"/>
      <c r="V57" s="1"/>
    </row>
    <row r="58" spans="9:22" ht="15" customHeight="1">
      <c r="K58" s="1"/>
      <c r="L58" s="51"/>
      <c r="P58" s="1"/>
      <c r="S58" s="1"/>
      <c r="T58" s="1"/>
      <c r="U58" s="1"/>
      <c r="V58" s="1"/>
    </row>
    <row r="59" spans="9:22" ht="15" customHeight="1">
      <c r="K59" s="1"/>
      <c r="L59" s="51"/>
      <c r="P59" s="1"/>
      <c r="S59" s="1"/>
      <c r="T59" s="1"/>
      <c r="U59" s="1"/>
      <c r="V59" s="1"/>
    </row>
    <row r="60" spans="9:22" ht="15" customHeight="1">
      <c r="P60" s="1"/>
      <c r="S60" s="1"/>
      <c r="T60" s="1"/>
      <c r="U60" s="1"/>
      <c r="V60" s="1"/>
    </row>
    <row r="61" spans="9:22" ht="15" customHeight="1">
      <c r="P61" s="1"/>
      <c r="S61" s="1"/>
      <c r="T61" s="1"/>
      <c r="U61" s="1"/>
      <c r="V61" s="1"/>
    </row>
    <row r="62" spans="9:22" ht="15" customHeight="1">
      <c r="P62" s="1"/>
      <c r="S62" s="1"/>
      <c r="T62" s="1"/>
      <c r="U62" s="1"/>
      <c r="V62" s="1"/>
    </row>
    <row r="63" spans="9:22" ht="15" customHeight="1">
      <c r="P63" s="1"/>
      <c r="S63" s="1"/>
      <c r="T63" s="1"/>
      <c r="U63" s="1"/>
      <c r="V63" s="1"/>
    </row>
  </sheetData>
  <mergeCells count="27">
    <mergeCell ref="D43:Q43"/>
    <mergeCell ref="D2:J2"/>
    <mergeCell ref="D1:J1"/>
    <mergeCell ref="F4:J4"/>
    <mergeCell ref="F5:J5"/>
    <mergeCell ref="F6:J6"/>
    <mergeCell ref="F8:J8"/>
    <mergeCell ref="F17:J17"/>
    <mergeCell ref="F16:J16"/>
    <mergeCell ref="F15:J15"/>
    <mergeCell ref="F14:J14"/>
    <mergeCell ref="F13:J13"/>
    <mergeCell ref="F12:J12"/>
    <mergeCell ref="F10:J10"/>
    <mergeCell ref="F9:J9"/>
    <mergeCell ref="T23:U23"/>
    <mergeCell ref="D21:G21"/>
    <mergeCell ref="I21:L21"/>
    <mergeCell ref="N21:Q21"/>
    <mergeCell ref="E23:F23"/>
    <mergeCell ref="J23:K23"/>
    <mergeCell ref="O23:P23"/>
    <mergeCell ref="S21:V21"/>
    <mergeCell ref="D22:G22"/>
    <mergeCell ref="I22:L22"/>
    <mergeCell ref="N22:Q22"/>
    <mergeCell ref="S22:V22"/>
  </mergeCells>
  <pageMargins left="0.25" right="0.25" top="0.75" bottom="0.75" header="0.3" footer="0.3"/>
  <pageSetup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42D2-4CD7-4923-9564-140237908F77}">
  <dimension ref="A1:ARS300"/>
  <sheetViews>
    <sheetView topLeftCell="AP1" workbookViewId="0">
      <selection activeCell="C21" sqref="C21"/>
    </sheetView>
  </sheetViews>
  <sheetFormatPr defaultColWidth="8.7109375" defaultRowHeight="15"/>
  <cols>
    <col min="1" max="1" width="40.7109375" customWidth="1"/>
    <col min="2" max="2" width="18.7109375" customWidth="1"/>
    <col min="4" max="43" width="18.7109375" customWidth="1"/>
    <col min="804" max="843" width="8.7109375" style="446"/>
    <col min="1044" max="1163" width="8.7109375" style="447"/>
  </cols>
  <sheetData>
    <row r="1" spans="1:44">
      <c r="A1" s="301">
        <v>6</v>
      </c>
      <c r="C1" s="293" t="s">
        <v>238</v>
      </c>
      <c r="E1" s="445">
        <f ca="1">IF(COUNT(E12:E300)=0,"-",AVERAGE(E12:OFFSET(E12,$A$1-1,0)))</f>
        <v>10260.419796791872</v>
      </c>
      <c r="G1" s="445">
        <f ca="1">IF(COUNT(G12:G300)=0,"-",AVERAGE(G12:OFFSET(G12,$A$1-1,0)))</f>
        <v>128.69026761070444</v>
      </c>
      <c r="I1" s="445" t="str">
        <f ca="1">IF(COUNT(I12:I300)=0,"-",AVERAGE(I12:OFFSET(I12,$A$1-1,0)))</f>
        <v>-</v>
      </c>
      <c r="K1" s="445" t="str">
        <f ca="1">IF(COUNT(K12:K300)=0,"-",AVERAGE(K12:OFFSET(K12,$A$1-1,0)))</f>
        <v>-</v>
      </c>
      <c r="M1" s="445" t="str">
        <f ca="1">IF(COUNT(M12:M300)=0,"-",AVERAGE(M12:OFFSET(M12,$A$1-1,0)))</f>
        <v>-</v>
      </c>
      <c r="O1" s="445">
        <f ca="1">IF(COUNT(O12:O300)=0,"-",AVERAGE(O12:OFFSET(O12,$A$1-1,0)))</f>
        <v>41.256123117000342</v>
      </c>
      <c r="Q1" s="445">
        <f ca="1">IF(COUNT(Q12:Q300)=0,"-",AVERAGE(Q12:OFFSET(Q12,$A$1-1,0)))</f>
        <v>145.26353884419188</v>
      </c>
      <c r="S1" s="445" t="str">
        <f ca="1">IF(COUNT(S12:S300)=0,"-",AVERAGE(S12:OFFSET(S12,$A$1-1,0)))</f>
        <v>-</v>
      </c>
      <c r="U1" s="445">
        <f ca="1">IF(COUNT(U12:U300)=0,"-",AVERAGE(U12:OFFSET(U12,$A$1-1,0)))</f>
        <v>8962.197137885516</v>
      </c>
      <c r="W1" s="445" t="str">
        <f ca="1">IF(COUNT(W12:W300)=0,"-",AVERAGE(W12:OFFSET(W12,$A$1-1,0)))</f>
        <v>-</v>
      </c>
      <c r="Y1" s="445" t="str">
        <f ca="1">IF(COUNT(Y12:Y300)=0,"-",AVERAGE(Y12:OFFSET(Y12,$A$1-1,0)))</f>
        <v>-</v>
      </c>
      <c r="AA1" s="445" t="str">
        <f ca="1">IF(COUNT(AA12:AA300)=0,"-",AVERAGE(AA12:OFFSET(AA12,$A$1-1,0)))</f>
        <v>-</v>
      </c>
      <c r="AC1" s="445">
        <f ca="1">IF(COUNT(AC12:AC300)=0,"-",AVERAGE(AC12:OFFSET(AC12,$A$1-1,0)))</f>
        <v>143.87375495019802</v>
      </c>
      <c r="AE1" s="445" t="str">
        <f ca="1">IF(COUNT(AE12:AE300)=0,"-",AVERAGE(AE12:OFFSET(AE12,$A$1-1,0)))</f>
        <v>-</v>
      </c>
      <c r="AG1" s="445" t="str">
        <f ca="1">IF(COUNT(AG12:AG300)=0,"-",AVERAGE(AG12:OFFSET(AG12,$A$1-1,0)))</f>
        <v>-</v>
      </c>
      <c r="AI1" s="445" t="str">
        <f ca="1">IF(COUNT(AI12:AI300)=0,"-",AVERAGE(AI12:OFFSET(AI12,$A$1-1,0)))</f>
        <v>-</v>
      </c>
      <c r="AK1" s="445">
        <f ca="1">IF(COUNT(AK12:AK300)=0,"-",AVERAGE(AK12:OFFSET(AK12,$A$1-1,0)))</f>
        <v>264.01056042241692</v>
      </c>
      <c r="AM1" s="445" t="str">
        <f ca="1">IF(COUNT(AM12:AM300)=0,"-",AVERAGE(AM12:OFFSET(AM12,$A$1-1,0)))</f>
        <v>-</v>
      </c>
      <c r="AO1" s="445">
        <f ca="1">IF(COUNT(AO12:AO300)=0,"-",AVERAGE(AO12:OFFSET(AO12,$A$1-1,0)))</f>
        <v>324.13459405474276</v>
      </c>
      <c r="AQ1" s="445">
        <f ca="1">IF(COUNT(AQ12:AQ300)=0,"-",AVERAGE(AQ12:OFFSET(AQ12,$A$1-1,0)))</f>
        <v>3980.2989432170616</v>
      </c>
    </row>
    <row r="2" spans="1:44">
      <c r="C2" s="293" t="s">
        <v>342</v>
      </c>
      <c r="E2" s="445">
        <f ca="1">IF(COUNT(E12:E300)=0,"-",E1-(2*_xlfn.STDEV.P(E12:OFFSET(E12,$A$1-1,0))))</f>
        <v>-5835.5931222590498</v>
      </c>
      <c r="G2" s="445">
        <f ca="1">IF(COUNT(G12:G300)=0,"-",G1-(2*_xlfn.STDEV.P(G12:OFFSET(G12,$A$1-1,0))))</f>
        <v>-101.92919716788666</v>
      </c>
      <c r="I2" s="445" t="str">
        <f ca="1">IF(COUNT(I12:I300)=0,"-",I1-(2*_xlfn.STDEV.P(I12:OFFSET(I12,$A$1-1,0))))</f>
        <v>-</v>
      </c>
      <c r="K2" s="445" t="str">
        <f ca="1">IF(COUNT(K12:K300)=0,"-",K1-(2*_xlfn.STDEV.P(K12:OFFSET(K12,$A$1-1,0))))</f>
        <v>-</v>
      </c>
      <c r="M2" s="445" t="str">
        <f ca="1">IF(COUNT(M12:M300)=0,"-",M1-(2*_xlfn.STDEV.P(M12:OFFSET(M12,$A$1-1,0))))</f>
        <v>-</v>
      </c>
      <c r="O2" s="445">
        <f ca="1">IF(COUNT(O12:O300)=0,"-",O1-(2*_xlfn.STDEV.P(O12:OFFSET(O12,$A$1-1,0))))</f>
        <v>31.748688563769562</v>
      </c>
      <c r="Q2" s="445">
        <f ca="1">IF(COUNT(Q12:Q300)=0,"-",Q1-(2*_xlfn.STDEV.P(Q12:OFFSET(Q12,$A$1-1,0))))</f>
        <v>67.203602856304173</v>
      </c>
      <c r="S2" s="445" t="str">
        <f ca="1">IF(COUNT(S12:S300)=0,"-",S1-(2*_xlfn.STDEV.P(S12:OFFSET(S12,$A$1-1,0))))</f>
        <v>-</v>
      </c>
      <c r="U2" s="445">
        <f ca="1">IF(COUNT(U12:U300)=0,"-",U1-(2*_xlfn.STDEV.P(U12:OFFSET(U12,$A$1-1,0))))</f>
        <v>-8848.408586343452</v>
      </c>
      <c r="W2" s="445" t="str">
        <f ca="1">IF(COUNT(W12:W300)=0,"-",W1-(2*_xlfn.STDEV.P(W12:OFFSET(W12,$A$1-1,0))))</f>
        <v>-</v>
      </c>
      <c r="Y2" s="445" t="str">
        <f ca="1">IF(COUNT(Y12:Y300)=0,"-",Y1-(2*_xlfn.STDEV.P(Y12:OFFSET(Y12,$A$1-1,0))))</f>
        <v>-</v>
      </c>
      <c r="AA2" s="445" t="str">
        <f ca="1">IF(COUNT(AA12:AA300)=0,"-",AA1-(2*_xlfn.STDEV.P(AA12:OFFSET(AA12,$A$1-1,0))))</f>
        <v>-</v>
      </c>
      <c r="AC2" s="445">
        <f ca="1">IF(COUNT(AC12:AC300)=0,"-",AC1-(2*_xlfn.STDEV.P(AC12:OFFSET(AC12,$A$1-1,0))))</f>
        <v>143.87375495019802</v>
      </c>
      <c r="AE2" s="445" t="str">
        <f ca="1">IF(COUNT(AE12:AE300)=0,"-",AE1-(2*_xlfn.STDEV.P(AE12:OFFSET(AE12,$A$1-1,0))))</f>
        <v>-</v>
      </c>
      <c r="AG2" s="445" t="str">
        <f ca="1">IF(COUNT(AG12:AG300)=0,"-",AG1-(2*_xlfn.STDEV.P(AG12:OFFSET(AG12,$A$1-1,0))))</f>
        <v>-</v>
      </c>
      <c r="AI2" s="445" t="str">
        <f ca="1">IF(COUNT(AI12:AI300)=0,"-",AI1-(2*_xlfn.STDEV.P(AI12:OFFSET(AI12,$A$1-1,0))))</f>
        <v>-</v>
      </c>
      <c r="AK2" s="445">
        <f ca="1">IF(COUNT(AK12:AK300)=0,"-",AK1-(2*_xlfn.STDEV.P(AK12:OFFSET(AK12,$A$1-1,0))))</f>
        <v>264.01056042241692</v>
      </c>
      <c r="AM2" s="445" t="str">
        <f ca="1">IF(COUNT(AM12:AM300)=0,"-",AM1-(2*_xlfn.STDEV.P(AM12:OFFSET(AM12,$A$1-1,0))))</f>
        <v>-</v>
      </c>
      <c r="AO2" s="445">
        <f ca="1">IF(COUNT(AO12:AO300)=0,"-",AO1-(2*_xlfn.STDEV.P(AO12:OFFSET(AO12,$A$1-1,0))))</f>
        <v>-149.21559729487234</v>
      </c>
      <c r="AQ2" s="445">
        <f ca="1">IF(COUNT(AQ12:AQ300)=0,"-",AQ1-(2*_xlfn.STDEV.P(AQ12:OFFSET(AQ12,$A$1-1,0))))</f>
        <v>-10159.472212475688</v>
      </c>
    </row>
    <row r="3" spans="1:44">
      <c r="A3" s="734" t="s">
        <v>205</v>
      </c>
      <c r="C3" s="293" t="s">
        <v>343</v>
      </c>
      <c r="E3" s="445">
        <f ca="1">IF(COUNT(E12:E300)=0,"-",E1+(2*_xlfn.STDEV.P(E12:OFFSET(E12,$A$1-1,0))))</f>
        <v>26356.432715842791</v>
      </c>
      <c r="G3" s="445">
        <f ca="1">IF(COUNT(G12:G300)=0,"-",G1+(2*_xlfn.STDEV.P(G12:OFFSET(G12,$A$1-1,0))))</f>
        <v>359.3097323892955</v>
      </c>
      <c r="I3" s="445" t="str">
        <f ca="1">IF(COUNT(I12:I300)=0,"-",I1+(2*_xlfn.STDEV.P(I12:OFFSET(I12,$A$1-1,0))))</f>
        <v>-</v>
      </c>
      <c r="K3" s="445" t="str">
        <f ca="1">IF(COUNT(K12:K300)=0,"-",K1+(2*_xlfn.STDEV.P(K12:OFFSET(K12,$A$1-1,0))))</f>
        <v>-</v>
      </c>
      <c r="M3" s="445" t="str">
        <f ca="1">IF(COUNT(M12:M300)=0,"-",M1+(2*_xlfn.STDEV.P(M12:OFFSET(M12,$A$1-1,0))))</f>
        <v>-</v>
      </c>
      <c r="O3" s="445">
        <f ca="1">IF(COUNT(O12:O300)=0,"-",O1+(2*_xlfn.STDEV.P(O12:OFFSET(O12,$A$1-1,0))))</f>
        <v>50.763557670231123</v>
      </c>
      <c r="Q3" s="445">
        <f ca="1">IF(COUNT(Q12:Q300)=0,"-",Q1+(2*_xlfn.STDEV.P(Q12:OFFSET(Q12,$A$1-1,0))))</f>
        <v>223.3234748320796</v>
      </c>
      <c r="S3" s="445" t="str">
        <f ca="1">IF(COUNT(S12:S300)=0,"-",S1+(2*_xlfn.STDEV.P(S12:OFFSET(S12,$A$1-1,0))))</f>
        <v>-</v>
      </c>
      <c r="U3" s="445">
        <f ca="1">IF(COUNT(U12:U300)=0,"-",U1+(2*_xlfn.STDEV.P(U12:OFFSET(U12,$A$1-1,0))))</f>
        <v>26772.802862114484</v>
      </c>
      <c r="W3" s="445" t="str">
        <f ca="1">IF(COUNT(W12:W300)=0,"-",W1+(2*_xlfn.STDEV.P(W12:OFFSET(W12,$A$1-1,0))))</f>
        <v>-</v>
      </c>
      <c r="Y3" s="445" t="str">
        <f ca="1">IF(COUNT(Y12:Y300)=0,"-",Y1+(2*_xlfn.STDEV.P(Y12:OFFSET(Y12,$A$1-1,0))))</f>
        <v>-</v>
      </c>
      <c r="AA3" s="445" t="str">
        <f ca="1">IF(COUNT(AA12:AA300)=0,"-",AA1+(2*_xlfn.STDEV.P(AA12:OFFSET(AA12,$A$1-1,0))))</f>
        <v>-</v>
      </c>
      <c r="AC3" s="445">
        <f ca="1">IF(COUNT(AC12:AC300)=0,"-",AC1+(2*_xlfn.STDEV.P(AC12:OFFSET(AC12,$A$1-1,0))))</f>
        <v>143.87375495019802</v>
      </c>
      <c r="AE3" s="445" t="str">
        <f ca="1">IF(COUNT(AE12:AE300)=0,"-",AE1+(2*_xlfn.STDEV.P(AE12:OFFSET(AE12,$A$1-1,0))))</f>
        <v>-</v>
      </c>
      <c r="AG3" s="445" t="str">
        <f ca="1">IF(COUNT(AG12:AG300)=0,"-",AG1+(2*_xlfn.STDEV.P(AG12:OFFSET(AG12,$A$1-1,0))))</f>
        <v>-</v>
      </c>
      <c r="AI3" s="445" t="str">
        <f ca="1">IF(COUNT(AI12:AI300)=0,"-",AI1+(2*_xlfn.STDEV.P(AI12:OFFSET(AI12,$A$1-1,0))))</f>
        <v>-</v>
      </c>
      <c r="AK3" s="445">
        <f ca="1">IF(COUNT(AK12:AK300)=0,"-",AK1+(2*_xlfn.STDEV.P(AK12:OFFSET(AK12,$A$1-1,0))))</f>
        <v>264.01056042241692</v>
      </c>
      <c r="AM3" s="445" t="str">
        <f ca="1">IF(COUNT(AM12:AM300)=0,"-",AM1+(2*_xlfn.STDEV.P(AM12:OFFSET(AM12,$A$1-1,0))))</f>
        <v>-</v>
      </c>
      <c r="AO3" s="445">
        <f ca="1">IF(COUNT(AO12:AO300)=0,"-",AO1+(2*_xlfn.STDEV.P(AO12:OFFSET(AO12,$A$1-1,0))))</f>
        <v>797.48478540435781</v>
      </c>
      <c r="AQ3" s="445">
        <f ca="1">IF(COUNT(AQ12:AQ300)=0,"-",AQ1+(2*_xlfn.STDEV.P(AQ12:OFFSET(AQ12,$A$1-1,0))))</f>
        <v>18120.070098909811</v>
      </c>
    </row>
    <row r="4" spans="1:44">
      <c r="A4" s="734"/>
      <c r="C4" s="293" t="s">
        <v>344</v>
      </c>
      <c r="E4" s="448">
        <f ca="1">IF(COUNT(E12:E300)=0,"-",AVERAGEIFS(E12:E300, E12:E300, "&gt;="&amp;E2,E12:E300,"&lt;="&amp;E3))</f>
        <v>10260.419796791872</v>
      </c>
      <c r="G4" s="448">
        <f ca="1">IF(COUNT(G12:G300)=0,"-",AVERAGEIFS(G12:G300, G12:G300, "&gt;="&amp;G2,G12:G300,"&lt;="&amp;G3))</f>
        <v>128.69026761070444</v>
      </c>
      <c r="I4" s="448" t="str">
        <f>IF(COUNT(I12:I300)=0,"-",AVERAGEIFS(I12:I300, I12:I300, "&gt;="&amp;I2,I12:I300,"&lt;="&amp;I3))</f>
        <v>-</v>
      </c>
      <c r="K4" s="448" t="str">
        <f>IF(COUNT(K12:K300)=0,"-",AVERAGEIFS(K12:K300, K12:K300, "&gt;="&amp;K2,K12:K300,"&lt;="&amp;K3))</f>
        <v>-</v>
      </c>
      <c r="M4" s="448" t="str">
        <f>IF(COUNT(M12:M300)=0,"-",AVERAGEIFS(M12:M300, M12:M300, "&gt;="&amp;M2,M12:M300,"&lt;="&amp;M3))</f>
        <v>-</v>
      </c>
      <c r="O4" s="448">
        <f ca="1">IF(COUNT(O12:O300)=0,"-",AVERAGEIFS(O12:O300, O12:O300, "&gt;="&amp;O2,O12:O300,"&lt;="&amp;O3))</f>
        <v>41.256123117000342</v>
      </c>
      <c r="Q4" s="448">
        <f ca="1">IF(COUNT(Q12:Q300)=0,"-",AVERAGEIFS(Q12:Q300, Q12:Q300, "&gt;="&amp;Q2,Q12:Q300,"&lt;="&amp;Q3))</f>
        <v>145.26353884419188</v>
      </c>
      <c r="S4" s="448" t="str">
        <f>IF(COUNT(S12:S300)=0,"-",AVERAGEIFS(S12:S300, S12:S300, "&gt;="&amp;S2,S12:S300,"&lt;="&amp;S3))</f>
        <v>-</v>
      </c>
      <c r="U4" s="448">
        <f ca="1">IF(COUNT(U12:U300)=0,"-",AVERAGEIFS(U12:U300, U12:U300, "&gt;="&amp;U2,U12:U300,"&lt;="&amp;U3))</f>
        <v>8962.197137885516</v>
      </c>
      <c r="W4" s="448" t="str">
        <f>IF(COUNT(W12:W300)=0,"-",AVERAGEIFS(W12:W300, W12:W300, "&gt;="&amp;W2,W12:W300,"&lt;="&amp;W3))</f>
        <v>-</v>
      </c>
      <c r="Y4" s="448" t="str">
        <f>IF(COUNT(Y12:Y300)=0,"-",AVERAGEIFS(Y12:Y300, Y12:Y300, "&gt;="&amp;Y2,Y12:Y300,"&lt;="&amp;Y3))</f>
        <v>-</v>
      </c>
      <c r="AA4" s="448" t="str">
        <f>IF(COUNT(AA12:AA300)=0,"-",AVERAGEIFS(AA12:AA300, AA12:AA300, "&gt;="&amp;AA2,AA12:AA300,"&lt;="&amp;AA3))</f>
        <v>-</v>
      </c>
      <c r="AC4" s="448">
        <f ca="1">IF(COUNT(AC12:AC300)=0,"-",AVERAGEIFS(AC12:AC300, AC12:AC300, "&gt;="&amp;AC2,AC12:AC300,"&lt;="&amp;AC3))</f>
        <v>143.87375495019802</v>
      </c>
      <c r="AE4" s="448" t="str">
        <f>IF(COUNT(AE12:AE300)=0,"-",AVERAGEIFS(AE12:AE300, AE12:AE300, "&gt;="&amp;AE2,AE12:AE300,"&lt;="&amp;AE3))</f>
        <v>-</v>
      </c>
      <c r="AG4" s="448" t="str">
        <f>IF(COUNT(AG12:AG300)=0,"-",AVERAGEIFS(AG12:AG300, AG12:AG300, "&gt;="&amp;AG2,AG12:AG300,"&lt;="&amp;AG3))</f>
        <v>-</v>
      </c>
      <c r="AI4" s="448" t="str">
        <f>IF(COUNT(AI12:AI300)=0,"-",AVERAGEIFS(AI12:AI300, AI12:AI300, "&gt;="&amp;AI2,AI12:AI300,"&lt;="&amp;AI3))</f>
        <v>-</v>
      </c>
      <c r="AK4" s="448">
        <f ca="1">IF(COUNT(AK12:AK300)=0,"-",AVERAGEIFS(AK12:AK300, AK12:AK300, "&gt;="&amp;AK2,AK12:AK300,"&lt;="&amp;AK3))</f>
        <v>264.01056042241692</v>
      </c>
      <c r="AM4" s="448" t="str">
        <f>IF(COUNT(AM12:AM300)=0,"-",AVERAGEIFS(AM12:AM300, AM12:AM300, "&gt;="&amp;AM2,AM12:AM300,"&lt;="&amp;AM3))</f>
        <v>-</v>
      </c>
      <c r="AO4" s="448">
        <f ca="1">IF(COUNT(AO12:AO300)=0,"-",AVERAGEIFS(AO12:AO300, AO12:AO300, "&gt;="&amp;AO2,AO12:AO300,"&lt;="&amp;AO3))</f>
        <v>324.13459405474276</v>
      </c>
      <c r="AQ4" s="448">
        <f ca="1">IF(COUNT(AQ12:AQ300)=0,"-",AVERAGEIFS(AQ12:AQ300, AQ12:AQ300, "&gt;="&amp;AQ2,AQ12:AQ300,"&lt;="&amp;AQ3))</f>
        <v>3980.2989432170616</v>
      </c>
    </row>
    <row r="5" spans="1:44">
      <c r="A5" s="734"/>
      <c r="C5" s="293" t="s">
        <v>345</v>
      </c>
      <c r="E5" s="449">
        <f ca="1">IF(COUNT(E12:E300)=0,"-",SUMIFS(D12:D300,E12:E300,"&gt;="&amp;E2,E12:E300,"&lt;="&amp;E3)/SUMIFS($B12:$B300,E12:E300,"&gt;="&amp;E2,E12:E300,"&lt;="&amp;E3))</f>
        <v>4025.2056063940695</v>
      </c>
      <c r="G5" s="449">
        <f ca="1">IF(COUNT(G12:G300)=0,"-",SUMIFS(F12:F300,G12:G300,"&gt;="&amp;G2,G12:G300,"&lt;="&amp;G3)/SUMIFS($B12:$B300,G12:G300,"&gt;="&amp;G2,G12:G300,"&lt;="&amp;G3))</f>
        <v>18.785890073831009</v>
      </c>
      <c r="I5" s="449" t="str">
        <f>IF(COUNT(I12:I300)=0,"-",SUMIFS(H12:H300,I12:I300,"&gt;="&amp;I2,I12:I300,"&lt;="&amp;I3)/SUMIFS($B12:$B300,I12:I300,"&gt;="&amp;I2,I12:I300,"&lt;="&amp;I3))</f>
        <v>-</v>
      </c>
      <c r="K5" s="449" t="str">
        <f>IF(COUNT(K12:K300)=0,"-",SUMIFS(J12:J300,K12:K300,"&gt;="&amp;K2,K12:K300,"&lt;="&amp;K3)/SUMIFS($B12:$B300,K12:K300,"&gt;="&amp;K2,K12:K300,"&lt;="&amp;K3))</f>
        <v>-</v>
      </c>
      <c r="M5" s="449" t="str">
        <f>IF(COUNT(M12:M300)=0,"-",SUMIFS(L12:L300,M12:M300,"&gt;="&amp;M2,M12:M300,"&lt;="&amp;M3)/SUMIFS($B12:$B300,M12:M300,"&gt;="&amp;M2,M12:M300,"&lt;="&amp;M3))</f>
        <v>-</v>
      </c>
      <c r="O5" s="449">
        <f ca="1">IF(COUNT(O12:O300)=0,"-",SUMIFS(N12:N300,O12:O300,"&gt;="&amp;O2,O12:O300,"&lt;="&amp;O3)/SUMIFS($B12:$B300,O12:O300,"&gt;="&amp;O2,O12:O300,"&lt;="&amp;O3))</f>
        <v>45.94156985298936</v>
      </c>
      <c r="Q5" s="449">
        <f ca="1">IF(COUNT(Q12:Q300)=0,"-",SUMIFS(P12:P300,Q12:Q300,"&gt;="&amp;Q2,Q12:Q300,"&lt;="&amp;Q3)/SUMIFS($B12:$B300,Q12:Q300,"&gt;="&amp;Q2,Q12:Q300,"&lt;="&amp;Q3))</f>
        <v>120.43120302107285</v>
      </c>
      <c r="S5" s="449" t="str">
        <f>IF(COUNT(S12:S300)=0,"-",SUMIFS(R12:R300,S12:S300,"&gt;="&amp;S2,S12:S300,"&lt;="&amp;S3)/SUMIFS($B12:$B300,S12:S300,"&gt;="&amp;S2,S12:S300,"&lt;="&amp;S3))</f>
        <v>-</v>
      </c>
      <c r="U5" s="449">
        <f ca="1">IF(COUNT(U12:U300)=0,"-",SUMIFS(T12:T300,U12:U300,"&gt;="&amp;U2,U12:U300,"&lt;="&amp;U3)/SUMIFS($B12:$B300,U12:U300,"&gt;="&amp;U2,U12:U300,"&lt;="&amp;U3))</f>
        <v>474.34665416617838</v>
      </c>
      <c r="W5" s="449" t="str">
        <f>IF(COUNT(W12:W300)=0,"-",SUMIFS(V12:V300,W12:W300,"&gt;="&amp;W2,W12:W300,"&lt;="&amp;W3)/SUMIFS($B12:$B300,W12:W300,"&gt;="&amp;W2,W12:W300,"&lt;="&amp;W3))</f>
        <v>-</v>
      </c>
      <c r="Y5" s="449" t="str">
        <f>IF(COUNT(Y12:Y300)=0,"-",SUMIFS(X12:X300,Y12:Y300,"&gt;="&amp;Y2,Y12:Y300,"&lt;="&amp;Y3)/SUMIFS($B12:$B300,Y12:Y300,"&gt;="&amp;Y2,Y12:Y300,"&lt;="&amp;Y3))</f>
        <v>-</v>
      </c>
      <c r="AA5" s="449" t="str">
        <f>IF(COUNT(AA12:AA300)=0,"-",SUMIFS(Z12:Z300,AA12:AA300,"&gt;="&amp;AA2,AA12:AA300,"&lt;="&amp;AA3)/SUMIFS($B12:$B300,AA12:AA300,"&gt;="&amp;AA2,AA12:AA300,"&lt;="&amp;AA3))</f>
        <v>-</v>
      </c>
      <c r="AC5" s="449">
        <f ca="1">IF(COUNT(AC12:AC300)=0,"-",SUMIFS(AB12:AB300,AC12:AC300,"&gt;="&amp;AC2,AC12:AC300,"&lt;="&amp;AC3)/SUMIFS($B12:$B300,AC12:AC300,"&gt;="&amp;AC2,AC12:AC300,"&lt;="&amp;AC3))</f>
        <v>143.87375495019802</v>
      </c>
      <c r="AE5" s="449" t="str">
        <f>IF(COUNT(AE12:AE300)=0,"-",SUMIFS(AD12:AD300,AE12:AE300,"&gt;="&amp;AE2,AE12:AE300,"&lt;="&amp;AE3)/SUMIFS($B12:$B300,AE12:AE300,"&gt;="&amp;AE2,AE12:AE300,"&lt;="&amp;AE3))</f>
        <v>-</v>
      </c>
      <c r="AG5" s="449" t="str">
        <f>IF(COUNT(AG12:AG300)=0,"-",SUMIFS(AF12:AF300,AG12:AG300,"&gt;="&amp;AG2,AG12:AG300,"&lt;="&amp;AG3)/SUMIFS($B12:$B300,AG12:AG300,"&gt;="&amp;AG2,AG12:AG300,"&lt;="&amp;AG3))</f>
        <v>-</v>
      </c>
      <c r="AI5" s="449" t="str">
        <f>IF(COUNT(AI12:AI300)=0,"-",SUMIFS(AH12:AH300,AI12:AI300,"&gt;="&amp;AI2,AI12:AI300,"&lt;="&amp;AI3)/SUMIFS($B12:$B300,AI12:AI300,"&gt;="&amp;AI2,AI12:AI300,"&lt;="&amp;AI3))</f>
        <v>-</v>
      </c>
      <c r="AK5" s="449">
        <f ca="1">IF(COUNT(AK12:AK300)=0,"-",SUMIFS(AJ12:AJ300,AK12:AK300,"&gt;="&amp;AK2,AK12:AK300,"&lt;="&amp;AK3)/SUMIFS($B12:$B300,AK12:AK300,"&gt;="&amp;AK2,AK12:AK300,"&lt;="&amp;AK3))</f>
        <v>264.01056042241692</v>
      </c>
      <c r="AM5" s="449" t="str">
        <f>IF(COUNT(AM12:AM300)=0,"-",SUMIFS(AL12:AL300,AM12:AM300,"&gt;="&amp;AM2,AM12:AM300,"&lt;="&amp;AM3)/SUMIFS($B12:$B300,AM12:AM300,"&gt;="&amp;AM2,AM12:AM300,"&lt;="&amp;AM3))</f>
        <v>-</v>
      </c>
      <c r="AO5" s="449">
        <f ca="1">IF(COUNT(AO12:AO300)=0,"-",SUMIFS(AN12:AN300,AO12:AO300,"&gt;="&amp;AO2,AO12:AO300,"&lt;="&amp;AO3)/SUMIFS($B12:$B300,AO12:AO300,"&gt;="&amp;AO2,AO12:AO300,"&lt;="&amp;AO3))</f>
        <v>90.858509258012674</v>
      </c>
      <c r="AQ5" s="449">
        <f ca="1">IF(COUNT(AQ12:AQ300)=0,"-",SUMIFS(AP12:AP300,AQ12:AQ300,"&gt;="&amp;AQ2,AQ12:AQ300,"&lt;="&amp;AQ3)/SUMIFS($B12:$B300,AQ12:AQ300,"&gt;="&amp;AQ2,AQ12:AQ300,"&lt;="&amp;AQ3))</f>
        <v>1112.7755797446544</v>
      </c>
    </row>
    <row r="6" spans="1:44">
      <c r="A6" s="734"/>
      <c r="C6" s="293" t="s">
        <v>346</v>
      </c>
      <c r="E6" s="450">
        <f ca="1">IF(COUNT(E12:E300)=0,"-",SUMIFS(E12:E300, E12:E300, "&gt;="&amp;E2,E12:E300,"&lt;="&amp;E3)/($A$1-COUNTIF(E12:E300,"&lt;"&amp;E$2)-COUNTIF(E12:E300,"&gt;"&amp;E$3)))</f>
        <v>5130.2098983959359</v>
      </c>
      <c r="G6" s="450">
        <f ca="1">IF(COUNT(G12:G300)=0,"-",SUMIFS(G12:G300, G12:G300, "&gt;="&amp;G2,G12:G300,"&lt;="&amp;G3)/($A$1-COUNTIF(G12:G300,"&lt;"&amp;G$2)-COUNTIF(G12:G300,"&gt;"&amp;G$3)))</f>
        <v>42.896755870234813</v>
      </c>
      <c r="I6" s="450" t="str">
        <f>IF(COUNT(I12:I300)=0,"-",SUMIFS(I12:I300, I12:I300, "&gt;="&amp;I2,I12:I300,"&lt;="&amp;I3)/($A$1-COUNTIF(I12:I300,"&lt;"&amp;I$2)-COUNTIF(I12:I300,"&gt;"&amp;I$3)))</f>
        <v>-</v>
      </c>
      <c r="K6" s="450" t="str">
        <f>IF(COUNT(K12:K300)=0,"-",SUMIFS(K12:K300, K12:K300, "&gt;="&amp;K2,K12:K300,"&lt;="&amp;K3)/($A$1-COUNTIF(K12:K300,"&lt;"&amp;K$2)-COUNTIF(K12:K300,"&gt;"&amp;K$3)))</f>
        <v>-</v>
      </c>
      <c r="M6" s="450" t="str">
        <f>IF(COUNT(M12:M300)=0,"-",SUMIFS(M12:M300, M12:M300, "&gt;="&amp;M2,M12:M300,"&lt;="&amp;M3)/($A$1-COUNTIF(M12:M300,"&lt;"&amp;M$2)-COUNTIF(M12:M300,"&gt;"&amp;M$3)))</f>
        <v>-</v>
      </c>
      <c r="O6" s="450">
        <f ca="1">IF(COUNT(O12:O300)=0,"-",SUMIFS(O12:O300, O12:O300, "&gt;="&amp;O2,O12:O300,"&lt;="&amp;O3)/($A$1-COUNTIF(O12:O300,"&lt;"&amp;O$2)-COUNTIF(O12:O300,"&gt;"&amp;O$3)))</f>
        <v>13.752041039000114</v>
      </c>
      <c r="Q6" s="450">
        <f ca="1">IF(COUNT(Q12:Q300)=0,"-",SUMIFS(Q12:Q300, Q12:Q300, "&gt;="&amp;Q2,Q12:Q300,"&lt;="&amp;Q3)/($A$1-COUNTIF(Q12:Q300,"&lt;"&amp;Q$2)-COUNTIF(Q12:Q300,"&gt;"&amp;Q$3)))</f>
        <v>96.842359229461252</v>
      </c>
      <c r="S6" s="450" t="str">
        <f>IF(COUNT(S12:S300)=0,"-",SUMIFS(S12:S300, S12:S300, "&gt;="&amp;S2,S12:S300,"&lt;="&amp;S3)/($A$1-COUNTIF(S12:S300,"&lt;"&amp;S$2)-COUNTIF(S12:S300,"&gt;"&amp;S$3)))</f>
        <v>-</v>
      </c>
      <c r="U6" s="450">
        <f ca="1">IF(COUNT(U12:U300)=0,"-",SUMIFS(U12:U300, U12:U300, "&gt;="&amp;U2,U12:U300,"&lt;="&amp;U3)/($A$1-COUNTIF(U12:U300,"&lt;"&amp;U$2)-COUNTIF(U12:U300,"&gt;"&amp;U$3)))</f>
        <v>2987.3990459618385</v>
      </c>
      <c r="W6" s="450" t="str">
        <f>IF(COUNT(W12:W300)=0,"-",SUMIFS(W12:W300, W12:W300, "&gt;="&amp;W2,W12:W300,"&lt;="&amp;W3)/($A$1-COUNTIF(W12:W300,"&lt;"&amp;W$2)-COUNTIF(W12:W300,"&gt;"&amp;W$3)))</f>
        <v>-</v>
      </c>
      <c r="Y6" s="450" t="str">
        <f>IF(COUNT(Y12:Y300)=0,"-",SUMIFS(Y12:Y300, Y12:Y300, "&gt;="&amp;Y2,Y12:Y300,"&lt;="&amp;Y3)/($A$1-COUNTIF(Y12:Y300,"&lt;"&amp;Y$2)-COUNTIF(Y12:Y300,"&gt;"&amp;Y$3)))</f>
        <v>-</v>
      </c>
      <c r="AA6" s="450" t="str">
        <f>IF(COUNT(AA12:AA300)=0,"-",SUMIFS(AA12:AA300, AA12:AA300, "&gt;="&amp;AA2,AA12:AA300,"&lt;="&amp;AA3)/($A$1-COUNTIF(AA12:AA300,"&lt;"&amp;AA$2)-COUNTIF(AA12:AA300,"&gt;"&amp;AA$3)))</f>
        <v>-</v>
      </c>
      <c r="AC6" s="450">
        <f ca="1">IF(COUNT(AC12:AC300)=0,"-",SUMIFS(AC12:AC300, AC12:AC300, "&gt;="&amp;AC2,AC12:AC300,"&lt;="&amp;AC3)/($A$1-COUNTIF(AC12:AC300,"&lt;"&amp;AC$2)-COUNTIF(AC12:AC300,"&gt;"&amp;AC$3)))</f>
        <v>23.978959158366337</v>
      </c>
      <c r="AE6" s="450" t="str">
        <f>IF(COUNT(AE12:AE300)=0,"-",SUMIFS(AE12:AE300, AE12:AE300, "&gt;="&amp;AE2,AE12:AE300,"&lt;="&amp;AE3)/($A$1-COUNTIF(AE12:AE300,"&lt;"&amp;AE$2)-COUNTIF(AE12:AE300,"&gt;"&amp;AE$3)))</f>
        <v>-</v>
      </c>
      <c r="AG6" s="450" t="str">
        <f>IF(COUNT(AG12:AG300)=0,"-",SUMIFS(AG12:AG300, AG12:AG300, "&gt;="&amp;AG2,AG12:AG300,"&lt;="&amp;AG3)/($A$1-COUNTIF(AG12:AG300,"&lt;"&amp;AG$2)-COUNTIF(AG12:AG300,"&gt;"&amp;AG$3)))</f>
        <v>-</v>
      </c>
      <c r="AI6" s="450" t="str">
        <f>IF(COUNT(AI12:AI300)=0,"-",SUMIFS(AI12:AI300, AI12:AI300, "&gt;="&amp;AI2,AI12:AI300,"&lt;="&amp;AI3)/($A$1-COUNTIF(AI12:AI300,"&lt;"&amp;AI$2)-COUNTIF(AI12:AI300,"&gt;"&amp;AI$3)))</f>
        <v>-</v>
      </c>
      <c r="AK6" s="450">
        <f ca="1">IF(COUNT(AK12:AK300)=0,"-",SUMIFS(AK12:AK300, AK12:AK300, "&gt;="&amp;AK2,AK12:AK300,"&lt;="&amp;AK3)/($A$1-COUNTIF(AK12:AK300,"&lt;"&amp;AK$2)-COUNTIF(AK12:AK300,"&gt;"&amp;AK$3)))</f>
        <v>44.001760070402817</v>
      </c>
      <c r="AM6" s="450" t="str">
        <f>IF(COUNT(AM12:AM300)=0,"-",SUMIFS(AM12:AM300, AM12:AM300, "&gt;="&amp;AM2,AM12:AM300,"&lt;="&amp;AM3)/($A$1-COUNTIF(AM12:AM300,"&lt;"&amp;AM$2)-COUNTIF(AM12:AM300,"&gt;"&amp;AM$3)))</f>
        <v>-</v>
      </c>
      <c r="AO6" s="450">
        <f ca="1">IF(COUNT(AO12:AO300)=0,"-",SUMIFS(AO12:AO300, AO12:AO300, "&gt;="&amp;AO2,AO12:AO300,"&lt;="&amp;AO3)/($A$1-COUNTIF(AO12:AO300,"&lt;"&amp;AO$2)-COUNTIF(AO12:AO300,"&gt;"&amp;AO$3)))</f>
        <v>108.04486468491426</v>
      </c>
      <c r="AQ6" s="450">
        <f ca="1">IF(COUNT(AQ12:AQ300)=0,"-",SUMIFS(AQ12:AQ300, AQ12:AQ300, "&gt;="&amp;AQ2,AQ12:AQ300,"&lt;="&amp;AQ3)/($A$1-COUNTIF(AQ12:AQ300,"&lt;"&amp;AQ$2)-COUNTIF(AQ12:AQ300,"&gt;"&amp;AQ$3)))</f>
        <v>3980.2989432170616</v>
      </c>
    </row>
    <row r="9" spans="1:44">
      <c r="D9" s="299" t="s">
        <v>236</v>
      </c>
      <c r="E9" s="451"/>
      <c r="F9" s="299" t="s">
        <v>207</v>
      </c>
      <c r="G9" s="451"/>
      <c r="H9" s="299" t="s">
        <v>208</v>
      </c>
      <c r="I9" s="451"/>
      <c r="J9" s="299" t="s">
        <v>347</v>
      </c>
      <c r="K9" s="451"/>
      <c r="L9" s="299" t="s">
        <v>348</v>
      </c>
      <c r="M9" s="451"/>
      <c r="N9" s="299" t="s">
        <v>209</v>
      </c>
      <c r="O9" s="451"/>
      <c r="P9" s="299" t="s">
        <v>210</v>
      </c>
      <c r="Q9" s="451"/>
      <c r="R9" s="299" t="s">
        <v>211</v>
      </c>
      <c r="S9" s="451"/>
      <c r="T9" s="299" t="s">
        <v>212</v>
      </c>
      <c r="U9" s="451"/>
      <c r="V9" s="299" t="s">
        <v>349</v>
      </c>
      <c r="W9" s="451"/>
      <c r="X9" s="299" t="s">
        <v>350</v>
      </c>
      <c r="Y9" s="451"/>
      <c r="Z9" s="299" t="s">
        <v>351</v>
      </c>
      <c r="AA9" s="451"/>
      <c r="AB9" s="299" t="s">
        <v>352</v>
      </c>
      <c r="AC9" s="451"/>
      <c r="AD9" s="299" t="s">
        <v>353</v>
      </c>
      <c r="AE9" s="451"/>
      <c r="AF9" s="299" t="s">
        <v>354</v>
      </c>
      <c r="AG9" s="451"/>
      <c r="AH9" s="299" t="s">
        <v>355</v>
      </c>
      <c r="AI9" s="451"/>
      <c r="AJ9" s="299" t="s">
        <v>213</v>
      </c>
      <c r="AK9" s="451"/>
      <c r="AL9" s="299" t="s">
        <v>246</v>
      </c>
      <c r="AM9" s="451"/>
      <c r="AN9" s="299" t="s">
        <v>214</v>
      </c>
      <c r="AO9" s="451"/>
      <c r="AP9" s="299" t="s">
        <v>356</v>
      </c>
      <c r="AQ9" s="451"/>
    </row>
    <row r="10" spans="1:44" ht="75">
      <c r="A10" s="302"/>
      <c r="B10" s="303"/>
      <c r="D10" s="298" t="s">
        <v>237</v>
      </c>
      <c r="E10" s="452" t="str">
        <f>D10&amp;"
per FTE"</f>
        <v>Total Occupancy
per FTE</v>
      </c>
      <c r="F10" s="298" t="s">
        <v>219</v>
      </c>
      <c r="G10" s="452" t="str">
        <f>F10&amp;"
per FTE"</f>
        <v>Direct Care Consultant 201
per FTE</v>
      </c>
      <c r="H10" s="298" t="s">
        <v>220</v>
      </c>
      <c r="I10" s="452" t="str">
        <f>H10&amp;"
per FTE"</f>
        <v>Temporary Help 202
per FTE</v>
      </c>
      <c r="J10" s="298" t="s">
        <v>357</v>
      </c>
      <c r="K10" s="452" t="str">
        <f>J10&amp;"
per FTE"</f>
        <v>Clients and Caregivers Reimb./Stipends 203
per FTE</v>
      </c>
      <c r="L10" s="298" t="s">
        <v>358</v>
      </c>
      <c r="M10" s="452" t="str">
        <f>L10&amp;"
per FTE"</f>
        <v>Subcontracted Direct Care 206
per FTE</v>
      </c>
      <c r="N10" s="298" t="s">
        <v>221</v>
      </c>
      <c r="O10" s="452" t="str">
        <f>N10&amp;"
per FTE"</f>
        <v>Staff Training 204
per FTE</v>
      </c>
      <c r="P10" s="298" t="s">
        <v>222</v>
      </c>
      <c r="Q10" s="452" t="str">
        <f>P10&amp;"
per FTE"</f>
        <v>Staff Mileage / Travel 205
per FTE</v>
      </c>
      <c r="R10" s="298" t="s">
        <v>223</v>
      </c>
      <c r="S10" s="452" t="str">
        <f>R10&amp;"
per FTE"</f>
        <v>Meals 207
per FTE</v>
      </c>
      <c r="T10" s="298" t="s">
        <v>224</v>
      </c>
      <c r="U10" s="452" t="str">
        <f>T10&amp;"
per FTE"</f>
        <v>Client Transportation 208
per FTE</v>
      </c>
      <c r="V10" s="298" t="s">
        <v>359</v>
      </c>
      <c r="W10" s="452" t="str">
        <f>V10&amp;"
per FTE"</f>
        <v>Vehicle Expenses 208
per FTE</v>
      </c>
      <c r="X10" s="298" t="s">
        <v>360</v>
      </c>
      <c r="Y10" s="452" t="str">
        <f>X10&amp;"
per FTE"</f>
        <v>Vehicle Depreciation 208
per FTE</v>
      </c>
      <c r="Z10" s="298" t="s">
        <v>361</v>
      </c>
      <c r="AA10" s="452" t="str">
        <f>Z10&amp;"
per FTE"</f>
        <v>Incidental Medical /Medicine/Pharmacy 209
per FTE</v>
      </c>
      <c r="AB10" s="298" t="s">
        <v>362</v>
      </c>
      <c r="AC10" s="452" t="str">
        <f>AB10&amp;"
per FTE"</f>
        <v>Client Personal Allowances 211
per FTE</v>
      </c>
      <c r="AD10" s="298" t="s">
        <v>363</v>
      </c>
      <c r="AE10" s="452" t="str">
        <f>AD10&amp;"
per FTE"</f>
        <v>Provision Material Goods/Svs./Benefits 212
per FTE</v>
      </c>
      <c r="AF10" s="298" t="s">
        <v>364</v>
      </c>
      <c r="AG10" s="452" t="str">
        <f>AF10&amp;"
per FTE"</f>
        <v>Direct Client Wages 214
per FTE</v>
      </c>
      <c r="AH10" s="298" t="s">
        <v>365</v>
      </c>
      <c r="AI10" s="452" t="str">
        <f>AH10&amp;"
per FTE"</f>
        <v>Other Commercial Prod. &amp; Svs. 214
per FTE</v>
      </c>
      <c r="AJ10" s="298" t="s">
        <v>225</v>
      </c>
      <c r="AK10" s="452" t="str">
        <f>AJ10&amp;"
per FTE"</f>
        <v>Program Supplies &amp; Materials 215
per FTE</v>
      </c>
      <c r="AL10" s="298" t="s">
        <v>366</v>
      </c>
      <c r="AM10" s="452" t="str">
        <f>AL10&amp;"
per FTE"</f>
        <v>Non Charitable Expenses
per FTE</v>
      </c>
      <c r="AN10" s="298" t="s">
        <v>226</v>
      </c>
      <c r="AO10" s="452" t="str">
        <f>AN10&amp;"
per FTE"</f>
        <v>Other Expense
per FTE</v>
      </c>
      <c r="AP10" s="298" t="s">
        <v>367</v>
      </c>
      <c r="AQ10" s="452" t="str">
        <f>AP10&amp;"
per FTE"</f>
        <v>Total Other Program Expense
per FTE</v>
      </c>
      <c r="AR10" s="300" t="s">
        <v>232</v>
      </c>
    </row>
    <row r="11" spans="1:44">
      <c r="A11" s="299" t="s">
        <v>231</v>
      </c>
      <c r="B11" s="300" t="s">
        <v>232</v>
      </c>
      <c r="D11" s="299" t="s">
        <v>233</v>
      </c>
      <c r="E11" s="451"/>
      <c r="F11" s="299" t="s">
        <v>233</v>
      </c>
      <c r="G11" s="451"/>
      <c r="H11" s="299" t="s">
        <v>233</v>
      </c>
      <c r="I11" s="451"/>
      <c r="J11" s="299" t="s">
        <v>233</v>
      </c>
      <c r="K11" s="451"/>
      <c r="L11" s="299" t="s">
        <v>233</v>
      </c>
      <c r="M11" s="451"/>
      <c r="N11" s="299" t="s">
        <v>233</v>
      </c>
      <c r="O11" s="451"/>
      <c r="P11" s="299" t="s">
        <v>233</v>
      </c>
      <c r="Q11" s="451"/>
      <c r="R11" s="299" t="s">
        <v>233</v>
      </c>
      <c r="S11" s="451"/>
      <c r="T11" s="299" t="s">
        <v>233</v>
      </c>
      <c r="U11" s="451"/>
      <c r="V11" s="299" t="s">
        <v>233</v>
      </c>
      <c r="W11" s="451"/>
      <c r="X11" s="299" t="s">
        <v>233</v>
      </c>
      <c r="Y11" s="451"/>
      <c r="Z11" s="299" t="s">
        <v>233</v>
      </c>
      <c r="AA11" s="451"/>
      <c r="AB11" s="299" t="s">
        <v>233</v>
      </c>
      <c r="AC11" s="451"/>
      <c r="AD11" s="299" t="s">
        <v>233</v>
      </c>
      <c r="AE11" s="451"/>
      <c r="AF11" s="299" t="s">
        <v>233</v>
      </c>
      <c r="AG11" s="451"/>
      <c r="AH11" s="299" t="s">
        <v>233</v>
      </c>
      <c r="AI11" s="451"/>
      <c r="AJ11" s="299" t="s">
        <v>233</v>
      </c>
      <c r="AK11" s="451"/>
      <c r="AL11" s="299" t="s">
        <v>233</v>
      </c>
      <c r="AM11" s="451"/>
      <c r="AN11" s="299" t="s">
        <v>233</v>
      </c>
      <c r="AO11" s="451"/>
      <c r="AP11" s="299" t="s">
        <v>233</v>
      </c>
      <c r="AQ11" s="451"/>
    </row>
    <row r="12" spans="1:44">
      <c r="A12" s="299" t="s">
        <v>438</v>
      </c>
      <c r="B12" s="300">
        <v>83.33</v>
      </c>
      <c r="D12" s="453">
        <v>298718</v>
      </c>
      <c r="E12" s="454">
        <f>IF(OR($B12=0,D12=0),"",D12/$B12)</f>
        <v>3584.7593903756151</v>
      </c>
      <c r="F12" s="455">
        <v>1115</v>
      </c>
      <c r="G12" s="454">
        <f>IF(OR($B12=0,F12=0),"",F12/$B12)</f>
        <v>13.380535221408856</v>
      </c>
      <c r="H12" s="453"/>
      <c r="I12" s="454" t="str">
        <f>IF(OR($B12=0,H12=0),"",H12/$B12)</f>
        <v/>
      </c>
      <c r="J12" s="453"/>
      <c r="K12" s="454" t="str">
        <f>IF(OR($B12=0,J12=0),"",J12/$B12)</f>
        <v/>
      </c>
      <c r="L12" s="453"/>
      <c r="M12" s="454" t="str">
        <f>IF(OR($B12=0,L12=0),"",L12/$B12)</f>
        <v/>
      </c>
      <c r="N12" s="453">
        <v>3834</v>
      </c>
      <c r="O12" s="454">
        <f>IF(OR($B12=0,N12=0),"",N12/$B12)</f>
        <v>46.009840393615747</v>
      </c>
      <c r="P12" s="453">
        <v>9928</v>
      </c>
      <c r="Q12" s="454">
        <f>IF(OR($B12=0,P12=0),"",P12/$B12)</f>
        <v>119.14076563062522</v>
      </c>
      <c r="R12" s="453"/>
      <c r="S12" s="454" t="str">
        <f>IF(OR($B12=0,R12=0),"",R12/$B12)</f>
        <v/>
      </c>
      <c r="T12" s="453">
        <v>4741</v>
      </c>
      <c r="U12" s="454">
        <f>IF(OR($B12=0,T12=0),"",T12/$B12)</f>
        <v>56.894275771030841</v>
      </c>
      <c r="V12" s="453"/>
      <c r="W12" s="454" t="str">
        <f>IF(OR($B12=0,V12=0),"",V12/$B12)</f>
        <v/>
      </c>
      <c r="X12" s="453"/>
      <c r="Y12" s="454" t="str">
        <f>IF(OR($B12=0,X12=0),"",X12/$B12)</f>
        <v/>
      </c>
      <c r="Z12" s="453"/>
      <c r="AA12" s="454" t="str">
        <f>IF(OR($B12=0,Z12=0),"",Z12/$B12)</f>
        <v/>
      </c>
      <c r="AB12" s="453">
        <v>11989</v>
      </c>
      <c r="AC12" s="454">
        <f>IF(OR($B12=0,AB12=0),"",AB12/$B12)</f>
        <v>143.87375495019802</v>
      </c>
      <c r="AD12" s="453"/>
      <c r="AE12" s="454" t="str">
        <f>IF(OR($B12=0,AD12=0),"",AD12/$B12)</f>
        <v/>
      </c>
      <c r="AF12" s="453"/>
      <c r="AG12" s="454" t="str">
        <f>IF(OR($B12=0,AF12=0),"",AF12/$B12)</f>
        <v/>
      </c>
      <c r="AH12" s="453"/>
      <c r="AI12" s="454" t="str">
        <f>IF(OR($B12=0,AH12=0),"",AH12/$B12)</f>
        <v/>
      </c>
      <c r="AJ12" s="453">
        <v>22000</v>
      </c>
      <c r="AK12" s="454">
        <f>IF(OR($B12=0,AJ12=0),"",AJ12/$B12)</f>
        <v>264.01056042241692</v>
      </c>
      <c r="AL12" s="453"/>
      <c r="AM12" s="454" t="str">
        <f>IF(OR($B12=0,AL12=0),"",AL12/$B12)</f>
        <v/>
      </c>
      <c r="AN12" s="453">
        <v>7288</v>
      </c>
      <c r="AO12" s="454">
        <f>IF(OR($B12=0,AN12=0),"",AN12/$B12)</f>
        <v>87.459498379935198</v>
      </c>
      <c r="AP12" s="453">
        <v>60895</v>
      </c>
      <c r="AQ12" s="454">
        <f>IF(OR($B12=0,AP12=0),"",AP12/$B12)</f>
        <v>730.76923076923083</v>
      </c>
      <c r="AR12" s="300">
        <v>83.33</v>
      </c>
    </row>
    <row r="13" spans="1:44">
      <c r="A13" s="456"/>
      <c r="B13">
        <v>2</v>
      </c>
      <c r="D13" s="457">
        <v>43163</v>
      </c>
      <c r="E13" s="454">
        <f t="shared" ref="E13:G76" si="0">IF(OR($B13=0,D13=0),"",D13/$B13)</f>
        <v>21581.5</v>
      </c>
      <c r="F13" s="457">
        <v>488</v>
      </c>
      <c r="G13" s="454">
        <f t="shared" si="0"/>
        <v>244</v>
      </c>
      <c r="H13" s="457"/>
      <c r="I13" s="454" t="str">
        <f t="shared" ref="I13:I76" si="1">IF(OR($B13=0,H13=0),"",H13/$B13)</f>
        <v/>
      </c>
      <c r="J13" s="457"/>
      <c r="K13" s="454" t="str">
        <f t="shared" ref="K13:K76" si="2">IF(OR($B13=0,J13=0),"",J13/$B13)</f>
        <v/>
      </c>
      <c r="L13" s="457"/>
      <c r="M13" s="454" t="str">
        <f t="shared" ref="M13:M76" si="3">IF(OR($B13=0,L13=0),"",L13/$B13)</f>
        <v/>
      </c>
      <c r="N13" s="457"/>
      <c r="O13" s="454" t="str">
        <f t="shared" ref="O13:O76" si="4">IF(OR($B13=0,N13=0),"",N13/$B13)</f>
        <v/>
      </c>
      <c r="P13" s="457"/>
      <c r="Q13" s="454" t="str">
        <f t="shared" ref="Q13:Q76" si="5">IF(OR($B13=0,P13=0),"",P13/$B13)</f>
        <v/>
      </c>
      <c r="R13" s="457"/>
      <c r="S13" s="454" t="str">
        <f t="shared" ref="S13:S76" si="6">IF(OR($B13=0,R13=0),"",R13/$B13)</f>
        <v/>
      </c>
      <c r="T13" s="457">
        <v>35735</v>
      </c>
      <c r="U13" s="454">
        <f t="shared" ref="U13:U76" si="7">IF(OR($B13=0,T13=0),"",T13/$B13)</f>
        <v>17867.5</v>
      </c>
      <c r="V13" s="457"/>
      <c r="W13" s="454" t="str">
        <f t="shared" ref="W13:W76" si="8">IF(OR($B13=0,V13=0),"",V13/$B13)</f>
        <v/>
      </c>
      <c r="X13" s="457"/>
      <c r="Y13" s="454" t="str">
        <f t="shared" ref="Y13:Y76" si="9">IF(OR($B13=0,X13=0),"",X13/$B13)</f>
        <v/>
      </c>
      <c r="Z13" s="457"/>
      <c r="AA13" s="454" t="str">
        <f t="shared" ref="AA13:AA76" si="10">IF(OR($B13=0,Z13=0),"",Z13/$B13)</f>
        <v/>
      </c>
      <c r="AB13" s="457"/>
      <c r="AC13" s="454" t="str">
        <f t="shared" ref="AC13:AC76" si="11">IF(OR($B13=0,AB13=0),"",AB13/$B13)</f>
        <v/>
      </c>
      <c r="AD13" s="457"/>
      <c r="AE13" s="454" t="str">
        <f t="shared" ref="AE13:AE76" si="12">IF(OR($B13=0,AD13=0),"",AD13/$B13)</f>
        <v/>
      </c>
      <c r="AF13" s="457"/>
      <c r="AG13" s="454" t="str">
        <f t="shared" ref="AG13:AG76" si="13">IF(OR($B13=0,AF13=0),"",AF13/$B13)</f>
        <v/>
      </c>
      <c r="AH13" s="457"/>
      <c r="AI13" s="454" t="str">
        <f t="shared" ref="AI13:AI76" si="14">IF(OR($B13=0,AH13=0),"",AH13/$B13)</f>
        <v/>
      </c>
      <c r="AJ13" s="457"/>
      <c r="AK13" s="454" t="str">
        <f t="shared" ref="AK13:AK76" si="15">IF(OR($B13=0,AJ13=0),"",AJ13/$B13)</f>
        <v/>
      </c>
      <c r="AL13" s="457"/>
      <c r="AM13" s="454" t="str">
        <f t="shared" ref="AM13:AM76" si="16">IF(OR($B13=0,AL13=0),"",AL13/$B13)</f>
        <v/>
      </c>
      <c r="AN13" s="457"/>
      <c r="AO13" s="454" t="str">
        <f t="shared" ref="AO13:AO76" si="17">IF(OR($B13=0,AN13=0),"",AN13/$B13)</f>
        <v/>
      </c>
      <c r="AP13" s="457">
        <v>36223</v>
      </c>
      <c r="AQ13" s="454">
        <f t="shared" ref="AQ13:AQ76" si="18">IF(OR($B13=0,AP13=0),"",AP13/$B13)</f>
        <v>18111.5</v>
      </c>
      <c r="AR13">
        <v>2</v>
      </c>
    </row>
    <row r="14" spans="1:44">
      <c r="A14" s="299" t="s">
        <v>439</v>
      </c>
      <c r="B14" s="300">
        <v>1</v>
      </c>
      <c r="D14" s="453">
        <v>5615</v>
      </c>
      <c r="E14" s="454">
        <f t="shared" si="0"/>
        <v>5615</v>
      </c>
      <c r="F14" s="453"/>
      <c r="G14" s="454" t="str">
        <f t="shared" si="0"/>
        <v/>
      </c>
      <c r="H14" s="453"/>
      <c r="I14" s="454" t="str">
        <f t="shared" si="1"/>
        <v/>
      </c>
      <c r="J14" s="453"/>
      <c r="K14" s="454" t="str">
        <f t="shared" si="2"/>
        <v/>
      </c>
      <c r="L14" s="453"/>
      <c r="M14" s="454" t="str">
        <f t="shared" si="3"/>
        <v/>
      </c>
      <c r="N14" s="453"/>
      <c r="O14" s="454" t="str">
        <f t="shared" si="4"/>
        <v/>
      </c>
      <c r="P14" s="453">
        <v>136</v>
      </c>
      <c r="Q14" s="454">
        <f t="shared" si="5"/>
        <v>136</v>
      </c>
      <c r="R14" s="453"/>
      <c r="S14" s="454" t="str">
        <f t="shared" si="6"/>
        <v/>
      </c>
      <c r="T14" s="453"/>
      <c r="U14" s="454" t="str">
        <f t="shared" si="7"/>
        <v/>
      </c>
      <c r="V14" s="453"/>
      <c r="W14" s="454" t="str">
        <f t="shared" si="8"/>
        <v/>
      </c>
      <c r="X14" s="453"/>
      <c r="Y14" s="454" t="str">
        <f t="shared" si="9"/>
        <v/>
      </c>
      <c r="Z14" s="453"/>
      <c r="AA14" s="454" t="str">
        <f t="shared" si="10"/>
        <v/>
      </c>
      <c r="AB14" s="453"/>
      <c r="AC14" s="454" t="str">
        <f t="shared" si="11"/>
        <v/>
      </c>
      <c r="AD14" s="453"/>
      <c r="AE14" s="454" t="str">
        <f t="shared" si="12"/>
        <v/>
      </c>
      <c r="AF14" s="453"/>
      <c r="AG14" s="454" t="str">
        <f t="shared" si="13"/>
        <v/>
      </c>
      <c r="AH14" s="453"/>
      <c r="AI14" s="454" t="str">
        <f t="shared" si="14"/>
        <v/>
      </c>
      <c r="AJ14" s="453"/>
      <c r="AK14" s="454" t="str">
        <f t="shared" si="15"/>
        <v/>
      </c>
      <c r="AL14" s="453"/>
      <c r="AM14" s="454" t="str">
        <f t="shared" si="16"/>
        <v/>
      </c>
      <c r="AN14" s="453"/>
      <c r="AO14" s="454" t="str">
        <f t="shared" si="17"/>
        <v/>
      </c>
      <c r="AP14" s="453">
        <v>136</v>
      </c>
      <c r="AQ14" s="454">
        <f t="shared" si="18"/>
        <v>136</v>
      </c>
      <c r="AR14" s="300">
        <v>1</v>
      </c>
    </row>
    <row r="15" spans="1:44">
      <c r="A15" s="299" t="s">
        <v>424</v>
      </c>
      <c r="B15" s="300">
        <v>1.05</v>
      </c>
      <c r="D15" s="453"/>
      <c r="E15" s="454" t="str">
        <f t="shared" si="0"/>
        <v/>
      </c>
      <c r="F15" s="453"/>
      <c r="G15" s="454" t="str">
        <f t="shared" si="0"/>
        <v/>
      </c>
      <c r="H15" s="453"/>
      <c r="I15" s="454" t="str">
        <f t="shared" si="1"/>
        <v/>
      </c>
      <c r="J15" s="453"/>
      <c r="K15" s="454" t="str">
        <f t="shared" si="2"/>
        <v/>
      </c>
      <c r="L15" s="453"/>
      <c r="M15" s="454" t="str">
        <f t="shared" si="3"/>
        <v/>
      </c>
      <c r="N15" s="453"/>
      <c r="O15" s="454" t="str">
        <f t="shared" si="4"/>
        <v/>
      </c>
      <c r="P15" s="453">
        <v>222</v>
      </c>
      <c r="Q15" s="454">
        <f t="shared" si="5"/>
        <v>211.42857142857142</v>
      </c>
      <c r="R15" s="453"/>
      <c r="S15" s="454" t="str">
        <f t="shared" si="6"/>
        <v/>
      </c>
      <c r="T15" s="453"/>
      <c r="U15" s="454" t="str">
        <f t="shared" si="7"/>
        <v/>
      </c>
      <c r="V15" s="453"/>
      <c r="W15" s="454" t="str">
        <f t="shared" si="8"/>
        <v/>
      </c>
      <c r="X15" s="453"/>
      <c r="Y15" s="454" t="str">
        <f t="shared" si="9"/>
        <v/>
      </c>
      <c r="Z15" s="453"/>
      <c r="AA15" s="454" t="str">
        <f t="shared" si="10"/>
        <v/>
      </c>
      <c r="AB15" s="453"/>
      <c r="AC15" s="454" t="str">
        <f t="shared" si="11"/>
        <v/>
      </c>
      <c r="AD15" s="453"/>
      <c r="AE15" s="454" t="str">
        <f t="shared" si="12"/>
        <v/>
      </c>
      <c r="AF15" s="453"/>
      <c r="AG15" s="454" t="str">
        <f t="shared" si="13"/>
        <v/>
      </c>
      <c r="AH15" s="453"/>
      <c r="AI15" s="454" t="str">
        <f t="shared" si="14"/>
        <v/>
      </c>
      <c r="AJ15" s="453"/>
      <c r="AK15" s="454" t="str">
        <f t="shared" si="15"/>
        <v/>
      </c>
      <c r="AL15" s="453"/>
      <c r="AM15" s="454" t="str">
        <f t="shared" si="16"/>
        <v/>
      </c>
      <c r="AN15" s="453"/>
      <c r="AO15" s="454" t="str">
        <f t="shared" si="17"/>
        <v/>
      </c>
      <c r="AP15" s="453">
        <v>222</v>
      </c>
      <c r="AQ15" s="454">
        <f t="shared" si="18"/>
        <v>211.42857142857142</v>
      </c>
      <c r="AR15" s="300">
        <v>1.05</v>
      </c>
    </row>
    <row r="16" spans="1:44">
      <c r="A16" s="299" t="s">
        <v>428</v>
      </c>
      <c r="B16" s="300"/>
      <c r="D16" s="453">
        <v>9913</v>
      </c>
      <c r="E16" s="454" t="str">
        <f t="shared" si="0"/>
        <v/>
      </c>
      <c r="F16" s="453"/>
      <c r="G16" s="454" t="str">
        <f t="shared" si="0"/>
        <v/>
      </c>
      <c r="H16" s="453"/>
      <c r="I16" s="454" t="str">
        <f t="shared" si="1"/>
        <v/>
      </c>
      <c r="J16" s="453"/>
      <c r="K16" s="454" t="str">
        <f t="shared" si="2"/>
        <v/>
      </c>
      <c r="L16" s="453"/>
      <c r="M16" s="454" t="str">
        <f t="shared" si="3"/>
        <v/>
      </c>
      <c r="N16" s="453"/>
      <c r="O16" s="454" t="str">
        <f t="shared" si="4"/>
        <v/>
      </c>
      <c r="P16" s="453">
        <v>2295</v>
      </c>
      <c r="Q16" s="454" t="str">
        <f t="shared" si="5"/>
        <v/>
      </c>
      <c r="R16" s="453"/>
      <c r="S16" s="454" t="str">
        <f t="shared" si="6"/>
        <v/>
      </c>
      <c r="T16" s="453"/>
      <c r="U16" s="454" t="str">
        <f t="shared" si="7"/>
        <v/>
      </c>
      <c r="V16" s="453">
        <v>125</v>
      </c>
      <c r="W16" s="454" t="str">
        <f t="shared" si="8"/>
        <v/>
      </c>
      <c r="X16" s="453"/>
      <c r="Y16" s="454" t="str">
        <f t="shared" si="9"/>
        <v/>
      </c>
      <c r="Z16" s="453"/>
      <c r="AA16" s="454" t="str">
        <f t="shared" si="10"/>
        <v/>
      </c>
      <c r="AB16" s="453"/>
      <c r="AC16" s="454" t="str">
        <f t="shared" si="11"/>
        <v/>
      </c>
      <c r="AD16" s="453"/>
      <c r="AE16" s="454" t="str">
        <f t="shared" si="12"/>
        <v/>
      </c>
      <c r="AF16" s="453"/>
      <c r="AG16" s="454" t="str">
        <f t="shared" si="13"/>
        <v/>
      </c>
      <c r="AH16" s="453"/>
      <c r="AI16" s="454" t="str">
        <f t="shared" si="14"/>
        <v/>
      </c>
      <c r="AJ16" s="453"/>
      <c r="AK16" s="454" t="str">
        <f t="shared" si="15"/>
        <v/>
      </c>
      <c r="AL16" s="453"/>
      <c r="AM16" s="454" t="str">
        <f t="shared" si="16"/>
        <v/>
      </c>
      <c r="AN16" s="453">
        <v>14162</v>
      </c>
      <c r="AO16" s="454" t="str">
        <f t="shared" si="17"/>
        <v/>
      </c>
      <c r="AP16" s="453"/>
      <c r="AQ16" s="454" t="str">
        <f t="shared" si="18"/>
        <v/>
      </c>
      <c r="AR16" s="300"/>
    </row>
    <row r="17" spans="1:44">
      <c r="A17" s="299" t="s">
        <v>429</v>
      </c>
      <c r="B17" s="300">
        <v>0.60270000000000001</v>
      </c>
      <c r="D17" s="453"/>
      <c r="E17" s="454" t="str">
        <f t="shared" si="0"/>
        <v/>
      </c>
      <c r="F17" s="453"/>
      <c r="G17" s="454" t="str">
        <f t="shared" si="0"/>
        <v/>
      </c>
      <c r="H17" s="453"/>
      <c r="I17" s="454" t="str">
        <f t="shared" si="1"/>
        <v/>
      </c>
      <c r="J17" s="453"/>
      <c r="K17" s="454" t="str">
        <f t="shared" si="2"/>
        <v/>
      </c>
      <c r="L17" s="453"/>
      <c r="M17" s="454" t="str">
        <f t="shared" si="3"/>
        <v/>
      </c>
      <c r="N17" s="453">
        <v>22</v>
      </c>
      <c r="O17" s="454">
        <f t="shared" si="4"/>
        <v>36.502405840384931</v>
      </c>
      <c r="P17" s="453">
        <v>69</v>
      </c>
      <c r="Q17" s="454">
        <f t="shared" si="5"/>
        <v>114.48481831757093</v>
      </c>
      <c r="R17" s="453"/>
      <c r="S17" s="454" t="str">
        <f t="shared" si="6"/>
        <v/>
      </c>
      <c r="T17" s="453"/>
      <c r="U17" s="454" t="str">
        <f t="shared" si="7"/>
        <v/>
      </c>
      <c r="V17" s="453"/>
      <c r="W17" s="454" t="str">
        <f t="shared" si="8"/>
        <v/>
      </c>
      <c r="X17" s="453"/>
      <c r="Y17" s="454" t="str">
        <f t="shared" si="9"/>
        <v/>
      </c>
      <c r="Z17" s="453"/>
      <c r="AA17" s="454" t="str">
        <f t="shared" si="10"/>
        <v/>
      </c>
      <c r="AB17" s="453"/>
      <c r="AC17" s="454" t="str">
        <f t="shared" si="11"/>
        <v/>
      </c>
      <c r="AD17" s="453"/>
      <c r="AE17" s="454" t="str">
        <f t="shared" si="12"/>
        <v/>
      </c>
      <c r="AF17" s="453"/>
      <c r="AG17" s="454" t="str">
        <f t="shared" si="13"/>
        <v/>
      </c>
      <c r="AH17" s="453"/>
      <c r="AI17" s="454" t="str">
        <f t="shared" si="14"/>
        <v/>
      </c>
      <c r="AJ17" s="453"/>
      <c r="AK17" s="454" t="str">
        <f t="shared" si="15"/>
        <v/>
      </c>
      <c r="AL17" s="453"/>
      <c r="AM17" s="454" t="str">
        <f t="shared" si="16"/>
        <v/>
      </c>
      <c r="AN17" s="453">
        <v>338</v>
      </c>
      <c r="AO17" s="454">
        <f t="shared" si="17"/>
        <v>560.80968972955031</v>
      </c>
      <c r="AP17" s="453">
        <v>429</v>
      </c>
      <c r="AQ17" s="454">
        <f t="shared" si="18"/>
        <v>711.79691388750621</v>
      </c>
      <c r="AR17" s="300">
        <v>0.60270000000000001</v>
      </c>
    </row>
    <row r="18" spans="1:44">
      <c r="A18" s="487" t="s">
        <v>466</v>
      </c>
      <c r="B18">
        <f>SUM(B12:B17)</f>
        <v>87.982699999999994</v>
      </c>
      <c r="E18" s="454" t="str">
        <f t="shared" si="0"/>
        <v/>
      </c>
      <c r="G18" s="454" t="str">
        <f t="shared" si="0"/>
        <v/>
      </c>
      <c r="I18" s="454" t="str">
        <f t="shared" si="1"/>
        <v/>
      </c>
      <c r="K18" s="454" t="str">
        <f t="shared" si="2"/>
        <v/>
      </c>
      <c r="M18" s="454" t="str">
        <f t="shared" si="3"/>
        <v/>
      </c>
      <c r="O18" s="454" t="str">
        <f t="shared" si="4"/>
        <v/>
      </c>
      <c r="Q18" s="454" t="str">
        <f t="shared" si="5"/>
        <v/>
      </c>
      <c r="S18" s="454" t="str">
        <f t="shared" si="6"/>
        <v/>
      </c>
      <c r="U18" s="454" t="str">
        <f t="shared" si="7"/>
        <v/>
      </c>
      <c r="W18" s="454" t="str">
        <f t="shared" si="8"/>
        <v/>
      </c>
      <c r="Y18" s="454" t="str">
        <f t="shared" si="9"/>
        <v/>
      </c>
      <c r="AA18" s="454" t="str">
        <f t="shared" si="10"/>
        <v/>
      </c>
      <c r="AC18" s="454" t="str">
        <f t="shared" si="11"/>
        <v/>
      </c>
      <c r="AE18" s="454" t="str">
        <f t="shared" si="12"/>
        <v/>
      </c>
      <c r="AG18" s="454" t="str">
        <f t="shared" si="13"/>
        <v/>
      </c>
      <c r="AI18" s="454" t="str">
        <f t="shared" si="14"/>
        <v/>
      </c>
      <c r="AK18" s="454" t="str">
        <f t="shared" si="15"/>
        <v/>
      </c>
      <c r="AM18" s="454" t="str">
        <f t="shared" si="16"/>
        <v/>
      </c>
      <c r="AO18" s="454" t="str">
        <f t="shared" si="17"/>
        <v/>
      </c>
      <c r="AP18" s="445"/>
      <c r="AQ18" s="454">
        <f>SUM(AQ12:AQ17)</f>
        <v>19901.494716085308</v>
      </c>
      <c r="AR18">
        <f>SUM(AR12:AR17)</f>
        <v>87.982699999999994</v>
      </c>
    </row>
    <row r="19" spans="1:44">
      <c r="E19" s="454" t="str">
        <f t="shared" si="0"/>
        <v/>
      </c>
      <c r="G19" s="454" t="str">
        <f t="shared" si="0"/>
        <v/>
      </c>
      <c r="I19" s="454" t="str">
        <f t="shared" si="1"/>
        <v/>
      </c>
      <c r="K19" s="454" t="str">
        <f t="shared" si="2"/>
        <v/>
      </c>
      <c r="M19" s="454" t="str">
        <f t="shared" si="3"/>
        <v/>
      </c>
      <c r="O19" s="454" t="str">
        <f t="shared" si="4"/>
        <v/>
      </c>
      <c r="Q19" s="454" t="str">
        <f t="shared" si="5"/>
        <v/>
      </c>
      <c r="S19" s="454" t="str">
        <f t="shared" si="6"/>
        <v/>
      </c>
      <c r="U19" s="454" t="str">
        <f t="shared" si="7"/>
        <v/>
      </c>
      <c r="W19" s="454" t="str">
        <f t="shared" si="8"/>
        <v/>
      </c>
      <c r="Y19" s="454" t="str">
        <f t="shared" si="9"/>
        <v/>
      </c>
      <c r="AA19" s="454" t="str">
        <f t="shared" si="10"/>
        <v/>
      </c>
      <c r="AC19" s="454" t="str">
        <f t="shared" si="11"/>
        <v/>
      </c>
      <c r="AE19" s="454" t="str">
        <f t="shared" si="12"/>
        <v/>
      </c>
      <c r="AG19" s="454" t="str">
        <f t="shared" si="13"/>
        <v/>
      </c>
      <c r="AI19" s="454" t="str">
        <f t="shared" si="14"/>
        <v/>
      </c>
      <c r="AK19" s="454" t="str">
        <f t="shared" si="15"/>
        <v/>
      </c>
      <c r="AM19" s="454" t="str">
        <f t="shared" si="16"/>
        <v/>
      </c>
      <c r="AO19" s="454" t="str">
        <f t="shared" si="17"/>
        <v/>
      </c>
      <c r="AP19" s="445"/>
      <c r="AQ19" s="454"/>
    </row>
    <row r="20" spans="1:44">
      <c r="E20" s="454" t="str">
        <f t="shared" si="0"/>
        <v/>
      </c>
      <c r="G20" s="454" t="str">
        <f t="shared" si="0"/>
        <v/>
      </c>
      <c r="I20" s="454" t="str">
        <f t="shared" si="1"/>
        <v/>
      </c>
      <c r="K20" s="454" t="str">
        <f t="shared" si="2"/>
        <v/>
      </c>
      <c r="M20" s="454" t="str">
        <f t="shared" si="3"/>
        <v/>
      </c>
      <c r="O20" s="454" t="str">
        <f t="shared" si="4"/>
        <v/>
      </c>
      <c r="Q20" s="454" t="str">
        <f t="shared" si="5"/>
        <v/>
      </c>
      <c r="S20" s="454" t="str">
        <f t="shared" si="6"/>
        <v/>
      </c>
      <c r="U20" s="454" t="str">
        <f t="shared" si="7"/>
        <v/>
      </c>
      <c r="W20" s="454" t="str">
        <f t="shared" si="8"/>
        <v/>
      </c>
      <c r="Y20" s="454" t="str">
        <f t="shared" si="9"/>
        <v/>
      </c>
      <c r="AA20" s="454" t="str">
        <f t="shared" si="10"/>
        <v/>
      </c>
      <c r="AC20" s="454" t="str">
        <f t="shared" si="11"/>
        <v/>
      </c>
      <c r="AE20" s="454" t="str">
        <f t="shared" si="12"/>
        <v/>
      </c>
      <c r="AG20" s="454" t="str">
        <f t="shared" si="13"/>
        <v/>
      </c>
      <c r="AI20" s="454" t="str">
        <f t="shared" si="14"/>
        <v/>
      </c>
      <c r="AK20" s="454" t="str">
        <f t="shared" si="15"/>
        <v/>
      </c>
      <c r="AM20" s="454" t="str">
        <f t="shared" si="16"/>
        <v/>
      </c>
      <c r="AN20" s="445"/>
      <c r="AO20" s="454"/>
      <c r="AQ20" s="454"/>
    </row>
    <row r="21" spans="1:44">
      <c r="E21" s="454" t="str">
        <f t="shared" si="0"/>
        <v/>
      </c>
      <c r="G21" s="454" t="str">
        <f t="shared" si="0"/>
        <v/>
      </c>
      <c r="I21" s="454" t="str">
        <f t="shared" si="1"/>
        <v/>
      </c>
      <c r="K21" s="454" t="str">
        <f t="shared" si="2"/>
        <v/>
      </c>
      <c r="M21" s="454" t="str">
        <f t="shared" si="3"/>
        <v/>
      </c>
      <c r="O21" s="454" t="str">
        <f t="shared" si="4"/>
        <v/>
      </c>
      <c r="Q21" s="454" t="str">
        <f t="shared" si="5"/>
        <v/>
      </c>
      <c r="S21" s="454" t="str">
        <f t="shared" si="6"/>
        <v/>
      </c>
      <c r="U21" s="454" t="str">
        <f t="shared" si="7"/>
        <v/>
      </c>
      <c r="W21" s="454" t="str">
        <f t="shared" si="8"/>
        <v/>
      </c>
      <c r="Y21" s="454" t="str">
        <f t="shared" si="9"/>
        <v/>
      </c>
      <c r="AA21" s="454" t="str">
        <f t="shared" si="10"/>
        <v/>
      </c>
      <c r="AC21" s="454" t="str">
        <f t="shared" si="11"/>
        <v/>
      </c>
      <c r="AE21" s="454" t="str">
        <f t="shared" si="12"/>
        <v/>
      </c>
      <c r="AG21" s="454" t="str">
        <f t="shared" si="13"/>
        <v/>
      </c>
      <c r="AI21" s="454" t="str">
        <f t="shared" si="14"/>
        <v/>
      </c>
      <c r="AK21" s="454" t="str">
        <f t="shared" si="15"/>
        <v/>
      </c>
      <c r="AM21" s="454" t="str">
        <f t="shared" si="16"/>
        <v/>
      </c>
      <c r="AO21" s="454" t="str">
        <f t="shared" si="17"/>
        <v/>
      </c>
      <c r="AP21" s="445"/>
      <c r="AQ21" s="454"/>
    </row>
    <row r="22" spans="1:44">
      <c r="E22" s="454" t="str">
        <f t="shared" si="0"/>
        <v/>
      </c>
      <c r="G22" s="454" t="str">
        <f t="shared" si="0"/>
        <v/>
      </c>
      <c r="I22" s="454" t="str">
        <f t="shared" si="1"/>
        <v/>
      </c>
      <c r="K22" s="454" t="str">
        <f t="shared" si="2"/>
        <v/>
      </c>
      <c r="M22" s="454" t="str">
        <f t="shared" si="3"/>
        <v/>
      </c>
      <c r="O22" s="454" t="str">
        <f t="shared" si="4"/>
        <v/>
      </c>
      <c r="Q22" s="454" t="str">
        <f t="shared" si="5"/>
        <v/>
      </c>
      <c r="S22" s="454" t="str">
        <f t="shared" si="6"/>
        <v/>
      </c>
      <c r="U22" s="454" t="str">
        <f t="shared" si="7"/>
        <v/>
      </c>
      <c r="W22" s="454" t="str">
        <f t="shared" si="8"/>
        <v/>
      </c>
      <c r="Y22" s="454" t="str">
        <f t="shared" si="9"/>
        <v/>
      </c>
      <c r="AA22" s="454" t="str">
        <f t="shared" si="10"/>
        <v/>
      </c>
      <c r="AC22" s="454" t="str">
        <f t="shared" si="11"/>
        <v/>
      </c>
      <c r="AE22" s="454" t="str">
        <f t="shared" si="12"/>
        <v/>
      </c>
      <c r="AG22" s="454" t="str">
        <f t="shared" si="13"/>
        <v/>
      </c>
      <c r="AI22" s="454" t="str">
        <f t="shared" si="14"/>
        <v/>
      </c>
      <c r="AK22" s="454" t="str">
        <f t="shared" si="15"/>
        <v/>
      </c>
      <c r="AM22" s="454" t="str">
        <f t="shared" si="16"/>
        <v/>
      </c>
      <c r="AN22" s="445"/>
      <c r="AO22" s="454" t="str">
        <f t="shared" si="17"/>
        <v/>
      </c>
      <c r="AP22" s="445"/>
      <c r="AQ22" s="454" t="str">
        <f t="shared" si="18"/>
        <v/>
      </c>
    </row>
    <row r="23" spans="1:44">
      <c r="E23" s="454" t="str">
        <f t="shared" si="0"/>
        <v/>
      </c>
      <c r="G23" s="454" t="str">
        <f t="shared" si="0"/>
        <v/>
      </c>
      <c r="I23" s="454" t="str">
        <f t="shared" si="1"/>
        <v/>
      </c>
      <c r="K23" s="454" t="str">
        <f t="shared" si="2"/>
        <v/>
      </c>
      <c r="M23" s="454" t="str">
        <f t="shared" si="3"/>
        <v/>
      </c>
      <c r="O23" s="454" t="str">
        <f t="shared" si="4"/>
        <v/>
      </c>
      <c r="Q23" s="454" t="str">
        <f t="shared" si="5"/>
        <v/>
      </c>
      <c r="S23" s="454" t="str">
        <f t="shared" si="6"/>
        <v/>
      </c>
      <c r="U23" s="454" t="str">
        <f t="shared" si="7"/>
        <v/>
      </c>
      <c r="W23" s="454" t="str">
        <f t="shared" si="8"/>
        <v/>
      </c>
      <c r="Y23" s="454" t="str">
        <f t="shared" si="9"/>
        <v/>
      </c>
      <c r="AA23" s="454" t="str">
        <f t="shared" si="10"/>
        <v/>
      </c>
      <c r="AC23" s="454" t="str">
        <f t="shared" si="11"/>
        <v/>
      </c>
      <c r="AE23" s="454" t="str">
        <f t="shared" si="12"/>
        <v/>
      </c>
      <c r="AG23" s="454" t="str">
        <f t="shared" si="13"/>
        <v/>
      </c>
      <c r="AI23" s="454" t="str">
        <f t="shared" si="14"/>
        <v/>
      </c>
      <c r="AK23" s="454" t="str">
        <f t="shared" si="15"/>
        <v/>
      </c>
      <c r="AM23" s="454" t="str">
        <f t="shared" si="16"/>
        <v/>
      </c>
      <c r="AO23" s="454" t="str">
        <f t="shared" si="17"/>
        <v/>
      </c>
      <c r="AQ23" s="454"/>
    </row>
    <row r="24" spans="1:44">
      <c r="E24" s="454" t="str">
        <f t="shared" si="0"/>
        <v/>
      </c>
      <c r="G24" s="454" t="str">
        <f t="shared" si="0"/>
        <v/>
      </c>
      <c r="I24" s="454" t="str">
        <f t="shared" si="1"/>
        <v/>
      </c>
      <c r="K24" s="454" t="str">
        <f t="shared" si="2"/>
        <v/>
      </c>
      <c r="M24" s="454" t="str">
        <f t="shared" si="3"/>
        <v/>
      </c>
      <c r="O24" s="454" t="str">
        <f t="shared" si="4"/>
        <v/>
      </c>
      <c r="Q24" s="454" t="str">
        <f t="shared" si="5"/>
        <v/>
      </c>
      <c r="S24" s="454" t="str">
        <f t="shared" si="6"/>
        <v/>
      </c>
      <c r="U24" s="454" t="str">
        <f t="shared" si="7"/>
        <v/>
      </c>
      <c r="W24" s="454" t="str">
        <f t="shared" si="8"/>
        <v/>
      </c>
      <c r="Y24" s="454" t="str">
        <f t="shared" si="9"/>
        <v/>
      </c>
      <c r="AA24" s="454" t="str">
        <f t="shared" si="10"/>
        <v/>
      </c>
      <c r="AC24" s="454" t="str">
        <f t="shared" si="11"/>
        <v/>
      </c>
      <c r="AE24" s="454" t="str">
        <f t="shared" si="12"/>
        <v/>
      </c>
      <c r="AG24" s="454" t="str">
        <f t="shared" si="13"/>
        <v/>
      </c>
      <c r="AI24" s="454" t="str">
        <f t="shared" si="14"/>
        <v/>
      </c>
      <c r="AK24" s="454" t="str">
        <f t="shared" si="15"/>
        <v/>
      </c>
      <c r="AM24" s="454" t="str">
        <f t="shared" si="16"/>
        <v/>
      </c>
      <c r="AN24" s="445"/>
      <c r="AO24" s="454" t="str">
        <f t="shared" si="17"/>
        <v/>
      </c>
      <c r="AQ24" s="454" t="str">
        <f t="shared" si="18"/>
        <v/>
      </c>
    </row>
    <row r="25" spans="1:44">
      <c r="E25" s="454" t="str">
        <f t="shared" si="0"/>
        <v/>
      </c>
      <c r="G25" s="454" t="str">
        <f t="shared" si="0"/>
        <v/>
      </c>
      <c r="I25" s="454" t="str">
        <f t="shared" si="1"/>
        <v/>
      </c>
      <c r="K25" s="454" t="str">
        <f t="shared" si="2"/>
        <v/>
      </c>
      <c r="M25" s="454" t="str">
        <f t="shared" si="3"/>
        <v/>
      </c>
      <c r="O25" s="454" t="str">
        <f t="shared" si="4"/>
        <v/>
      </c>
      <c r="Q25" s="454" t="str">
        <f t="shared" si="5"/>
        <v/>
      </c>
      <c r="S25" s="454" t="str">
        <f t="shared" si="6"/>
        <v/>
      </c>
      <c r="U25" s="454" t="str">
        <f t="shared" si="7"/>
        <v/>
      </c>
      <c r="W25" s="454" t="str">
        <f t="shared" si="8"/>
        <v/>
      </c>
      <c r="Y25" s="454" t="str">
        <f t="shared" si="9"/>
        <v/>
      </c>
      <c r="AA25" s="454" t="str">
        <f t="shared" si="10"/>
        <v/>
      </c>
      <c r="AC25" s="454" t="str">
        <f t="shared" si="11"/>
        <v/>
      </c>
      <c r="AE25" s="454" t="str">
        <f t="shared" si="12"/>
        <v/>
      </c>
      <c r="AG25" s="454" t="str">
        <f t="shared" si="13"/>
        <v/>
      </c>
      <c r="AI25" s="454" t="str">
        <f t="shared" si="14"/>
        <v/>
      </c>
      <c r="AK25" s="454" t="str">
        <f t="shared" si="15"/>
        <v/>
      </c>
      <c r="AM25" s="454" t="str">
        <f t="shared" si="16"/>
        <v/>
      </c>
      <c r="AO25" s="454" t="str">
        <f t="shared" si="17"/>
        <v/>
      </c>
      <c r="AQ25" s="454" t="str">
        <f t="shared" si="18"/>
        <v/>
      </c>
    </row>
    <row r="26" spans="1:44">
      <c r="E26" s="454" t="str">
        <f t="shared" si="0"/>
        <v/>
      </c>
      <c r="G26" s="454" t="str">
        <f t="shared" si="0"/>
        <v/>
      </c>
      <c r="I26" s="454" t="str">
        <f t="shared" si="1"/>
        <v/>
      </c>
      <c r="K26" s="454" t="str">
        <f t="shared" si="2"/>
        <v/>
      </c>
      <c r="M26" s="454" t="str">
        <f t="shared" si="3"/>
        <v/>
      </c>
      <c r="O26" s="454" t="str">
        <f t="shared" si="4"/>
        <v/>
      </c>
      <c r="Q26" s="454" t="str">
        <f t="shared" si="5"/>
        <v/>
      </c>
      <c r="S26" s="454" t="str">
        <f t="shared" si="6"/>
        <v/>
      </c>
      <c r="U26" s="454" t="str">
        <f t="shared" si="7"/>
        <v/>
      </c>
      <c r="W26" s="454" t="str">
        <f t="shared" si="8"/>
        <v/>
      </c>
      <c r="Y26" s="454" t="str">
        <f t="shared" si="9"/>
        <v/>
      </c>
      <c r="AA26" s="454" t="str">
        <f t="shared" si="10"/>
        <v/>
      </c>
      <c r="AC26" s="454" t="str">
        <f t="shared" si="11"/>
        <v/>
      </c>
      <c r="AE26" s="454" t="str">
        <f t="shared" si="12"/>
        <v/>
      </c>
      <c r="AG26" s="454" t="str">
        <f t="shared" si="13"/>
        <v/>
      </c>
      <c r="AI26" s="454" t="str">
        <f t="shared" si="14"/>
        <v/>
      </c>
      <c r="AK26" s="454" t="str">
        <f t="shared" si="15"/>
        <v/>
      </c>
      <c r="AM26" s="454" t="str">
        <f t="shared" si="16"/>
        <v/>
      </c>
      <c r="AO26" s="454" t="str">
        <f t="shared" si="17"/>
        <v/>
      </c>
      <c r="AQ26" s="454" t="str">
        <f t="shared" si="18"/>
        <v/>
      </c>
    </row>
    <row r="27" spans="1:44">
      <c r="E27" s="454" t="str">
        <f t="shared" si="0"/>
        <v/>
      </c>
      <c r="G27" s="454" t="str">
        <f t="shared" si="0"/>
        <v/>
      </c>
      <c r="I27" s="454" t="str">
        <f t="shared" si="1"/>
        <v/>
      </c>
      <c r="K27" s="454" t="str">
        <f t="shared" si="2"/>
        <v/>
      </c>
      <c r="M27" s="454" t="str">
        <f t="shared" si="3"/>
        <v/>
      </c>
      <c r="O27" s="454" t="str">
        <f t="shared" si="4"/>
        <v/>
      </c>
      <c r="Q27" s="454" t="str">
        <f t="shared" si="5"/>
        <v/>
      </c>
      <c r="S27" s="454" t="str">
        <f t="shared" si="6"/>
        <v/>
      </c>
      <c r="U27" s="454" t="str">
        <f t="shared" si="7"/>
        <v/>
      </c>
      <c r="W27" s="454" t="str">
        <f t="shared" si="8"/>
        <v/>
      </c>
      <c r="Y27" s="454" t="str">
        <f t="shared" si="9"/>
        <v/>
      </c>
      <c r="AA27" s="454" t="str">
        <f t="shared" si="10"/>
        <v/>
      </c>
      <c r="AC27" s="454" t="str">
        <f t="shared" si="11"/>
        <v/>
      </c>
      <c r="AE27" s="454" t="str">
        <f t="shared" si="12"/>
        <v/>
      </c>
      <c r="AG27" s="454" t="str">
        <f t="shared" si="13"/>
        <v/>
      </c>
      <c r="AI27" s="454" t="str">
        <f t="shared" si="14"/>
        <v/>
      </c>
      <c r="AK27" s="454" t="str">
        <f t="shared" si="15"/>
        <v/>
      </c>
      <c r="AM27" s="454" t="str">
        <f t="shared" si="16"/>
        <v/>
      </c>
      <c r="AO27" s="454" t="str">
        <f t="shared" si="17"/>
        <v/>
      </c>
      <c r="AQ27" s="454" t="str">
        <f t="shared" si="18"/>
        <v/>
      </c>
    </row>
    <row r="28" spans="1:44">
      <c r="E28" s="454" t="str">
        <f t="shared" si="0"/>
        <v/>
      </c>
      <c r="G28" s="454" t="str">
        <f t="shared" si="0"/>
        <v/>
      </c>
      <c r="I28" s="454" t="str">
        <f t="shared" si="1"/>
        <v/>
      </c>
      <c r="K28" s="454" t="str">
        <f t="shared" si="2"/>
        <v/>
      </c>
      <c r="M28" s="454" t="str">
        <f t="shared" si="3"/>
        <v/>
      </c>
      <c r="O28" s="454" t="str">
        <f t="shared" si="4"/>
        <v/>
      </c>
      <c r="Q28" s="454" t="str">
        <f t="shared" si="5"/>
        <v/>
      </c>
      <c r="S28" s="454" t="str">
        <f t="shared" si="6"/>
        <v/>
      </c>
      <c r="U28" s="454" t="str">
        <f t="shared" si="7"/>
        <v/>
      </c>
      <c r="W28" s="454" t="str">
        <f t="shared" si="8"/>
        <v/>
      </c>
      <c r="Y28" s="454" t="str">
        <f t="shared" si="9"/>
        <v/>
      </c>
      <c r="AA28" s="454" t="str">
        <f t="shared" si="10"/>
        <v/>
      </c>
      <c r="AC28" s="454" t="str">
        <f t="shared" si="11"/>
        <v/>
      </c>
      <c r="AE28" s="454" t="str">
        <f t="shared" si="12"/>
        <v/>
      </c>
      <c r="AG28" s="454" t="str">
        <f t="shared" si="13"/>
        <v/>
      </c>
      <c r="AI28" s="454" t="str">
        <f t="shared" si="14"/>
        <v/>
      </c>
      <c r="AK28" s="454" t="str">
        <f t="shared" si="15"/>
        <v/>
      </c>
      <c r="AM28" s="454" t="str">
        <f t="shared" si="16"/>
        <v/>
      </c>
      <c r="AO28" s="454" t="str">
        <f t="shared" si="17"/>
        <v/>
      </c>
      <c r="AQ28" s="454" t="str">
        <f t="shared" si="18"/>
        <v/>
      </c>
    </row>
    <row r="29" spans="1:44">
      <c r="E29" s="454" t="str">
        <f t="shared" si="0"/>
        <v/>
      </c>
      <c r="G29" s="454" t="str">
        <f t="shared" si="0"/>
        <v/>
      </c>
      <c r="I29" s="454" t="str">
        <f t="shared" si="1"/>
        <v/>
      </c>
      <c r="K29" s="454" t="str">
        <f t="shared" si="2"/>
        <v/>
      </c>
      <c r="M29" s="454" t="str">
        <f t="shared" si="3"/>
        <v/>
      </c>
      <c r="O29" s="454" t="str">
        <f t="shared" si="4"/>
        <v/>
      </c>
      <c r="Q29" s="454" t="str">
        <f t="shared" si="5"/>
        <v/>
      </c>
      <c r="S29" s="454" t="str">
        <f t="shared" si="6"/>
        <v/>
      </c>
      <c r="U29" s="454" t="str">
        <f t="shared" si="7"/>
        <v/>
      </c>
      <c r="W29" s="454" t="str">
        <f t="shared" si="8"/>
        <v/>
      </c>
      <c r="Y29" s="454" t="str">
        <f t="shared" si="9"/>
        <v/>
      </c>
      <c r="AA29" s="454" t="str">
        <f t="shared" si="10"/>
        <v/>
      </c>
      <c r="AC29" s="454" t="str">
        <f t="shared" si="11"/>
        <v/>
      </c>
      <c r="AE29" s="454" t="str">
        <f t="shared" si="12"/>
        <v/>
      </c>
      <c r="AG29" s="454" t="str">
        <f t="shared" si="13"/>
        <v/>
      </c>
      <c r="AI29" s="454" t="str">
        <f t="shared" si="14"/>
        <v/>
      </c>
      <c r="AK29" s="454" t="str">
        <f t="shared" si="15"/>
        <v/>
      </c>
      <c r="AM29" s="454" t="str">
        <f t="shared" si="16"/>
        <v/>
      </c>
      <c r="AO29" s="454" t="str">
        <f t="shared" si="17"/>
        <v/>
      </c>
      <c r="AQ29" s="454" t="str">
        <f t="shared" si="18"/>
        <v/>
      </c>
    </row>
    <row r="30" spans="1:44">
      <c r="E30" s="454" t="str">
        <f t="shared" si="0"/>
        <v/>
      </c>
      <c r="G30" s="454" t="str">
        <f t="shared" si="0"/>
        <v/>
      </c>
      <c r="I30" s="454" t="str">
        <f t="shared" si="1"/>
        <v/>
      </c>
      <c r="K30" s="454" t="str">
        <f t="shared" si="2"/>
        <v/>
      </c>
      <c r="M30" s="454" t="str">
        <f t="shared" si="3"/>
        <v/>
      </c>
      <c r="O30" s="454" t="str">
        <f t="shared" si="4"/>
        <v/>
      </c>
      <c r="Q30" s="454" t="str">
        <f t="shared" si="5"/>
        <v/>
      </c>
      <c r="S30" s="454" t="str">
        <f t="shared" si="6"/>
        <v/>
      </c>
      <c r="U30" s="454" t="str">
        <f t="shared" si="7"/>
        <v/>
      </c>
      <c r="W30" s="454" t="str">
        <f t="shared" si="8"/>
        <v/>
      </c>
      <c r="Y30" s="454" t="str">
        <f t="shared" si="9"/>
        <v/>
      </c>
      <c r="AA30" s="454" t="str">
        <f t="shared" si="10"/>
        <v/>
      </c>
      <c r="AC30" s="454" t="str">
        <f t="shared" si="11"/>
        <v/>
      </c>
      <c r="AE30" s="454" t="str">
        <f t="shared" si="12"/>
        <v/>
      </c>
      <c r="AG30" s="454" t="str">
        <f t="shared" si="13"/>
        <v/>
      </c>
      <c r="AI30" s="454" t="str">
        <f t="shared" si="14"/>
        <v/>
      </c>
      <c r="AK30" s="454" t="str">
        <f t="shared" si="15"/>
        <v/>
      </c>
      <c r="AM30" s="454" t="str">
        <f t="shared" si="16"/>
        <v/>
      </c>
      <c r="AO30" s="454" t="str">
        <f t="shared" si="17"/>
        <v/>
      </c>
      <c r="AQ30" s="454" t="str">
        <f t="shared" si="18"/>
        <v/>
      </c>
    </row>
    <row r="31" spans="1:44">
      <c r="E31" s="454" t="str">
        <f t="shared" si="0"/>
        <v/>
      </c>
      <c r="G31" s="454" t="str">
        <f t="shared" si="0"/>
        <v/>
      </c>
      <c r="I31" s="454" t="str">
        <f t="shared" si="1"/>
        <v/>
      </c>
      <c r="K31" s="454" t="str">
        <f t="shared" si="2"/>
        <v/>
      </c>
      <c r="M31" s="454" t="str">
        <f t="shared" si="3"/>
        <v/>
      </c>
      <c r="O31" s="454" t="str">
        <f t="shared" si="4"/>
        <v/>
      </c>
      <c r="Q31" s="454" t="str">
        <f t="shared" si="5"/>
        <v/>
      </c>
      <c r="S31" s="454" t="str">
        <f t="shared" si="6"/>
        <v/>
      </c>
      <c r="U31" s="454" t="str">
        <f t="shared" si="7"/>
        <v/>
      </c>
      <c r="W31" s="454" t="str">
        <f t="shared" si="8"/>
        <v/>
      </c>
      <c r="Y31" s="454" t="str">
        <f t="shared" si="9"/>
        <v/>
      </c>
      <c r="AA31" s="454" t="str">
        <f t="shared" si="10"/>
        <v/>
      </c>
      <c r="AC31" s="454" t="str">
        <f t="shared" si="11"/>
        <v/>
      </c>
      <c r="AE31" s="454" t="str">
        <f t="shared" si="12"/>
        <v/>
      </c>
      <c r="AG31" s="454" t="str">
        <f t="shared" si="13"/>
        <v/>
      </c>
      <c r="AI31" s="454" t="str">
        <f t="shared" si="14"/>
        <v/>
      </c>
      <c r="AK31" s="454" t="str">
        <f t="shared" si="15"/>
        <v/>
      </c>
      <c r="AM31" s="454" t="str">
        <f t="shared" si="16"/>
        <v/>
      </c>
      <c r="AO31" s="454" t="str">
        <f t="shared" si="17"/>
        <v/>
      </c>
      <c r="AQ31" s="454" t="str">
        <f t="shared" si="18"/>
        <v/>
      </c>
    </row>
    <row r="32" spans="1:44">
      <c r="E32" s="454" t="str">
        <f t="shared" si="0"/>
        <v/>
      </c>
      <c r="G32" s="454" t="str">
        <f t="shared" si="0"/>
        <v/>
      </c>
      <c r="I32" s="454" t="str">
        <f t="shared" si="1"/>
        <v/>
      </c>
      <c r="K32" s="454" t="str">
        <f t="shared" si="2"/>
        <v/>
      </c>
      <c r="M32" s="454" t="str">
        <f t="shared" si="3"/>
        <v/>
      </c>
      <c r="O32" s="454" t="str">
        <f t="shared" si="4"/>
        <v/>
      </c>
      <c r="Q32" s="454" t="str">
        <f t="shared" si="5"/>
        <v/>
      </c>
      <c r="S32" s="454" t="str">
        <f t="shared" si="6"/>
        <v/>
      </c>
      <c r="U32" s="454" t="str">
        <f t="shared" si="7"/>
        <v/>
      </c>
      <c r="W32" s="454" t="str">
        <f t="shared" si="8"/>
        <v/>
      </c>
      <c r="Y32" s="454" t="str">
        <f t="shared" si="9"/>
        <v/>
      </c>
      <c r="AA32" s="454" t="str">
        <f t="shared" si="10"/>
        <v/>
      </c>
      <c r="AC32" s="454" t="str">
        <f t="shared" si="11"/>
        <v/>
      </c>
      <c r="AE32" s="454" t="str">
        <f t="shared" si="12"/>
        <v/>
      </c>
      <c r="AG32" s="454" t="str">
        <f t="shared" si="13"/>
        <v/>
      </c>
      <c r="AI32" s="454" t="str">
        <f t="shared" si="14"/>
        <v/>
      </c>
      <c r="AK32" s="454" t="str">
        <f t="shared" si="15"/>
        <v/>
      </c>
      <c r="AM32" s="454" t="str">
        <f t="shared" si="16"/>
        <v/>
      </c>
      <c r="AO32" s="454" t="str">
        <f t="shared" si="17"/>
        <v/>
      </c>
      <c r="AQ32" s="454" t="str">
        <f t="shared" si="18"/>
        <v/>
      </c>
    </row>
    <row r="33" spans="5:43">
      <c r="E33" s="454" t="str">
        <f t="shared" si="0"/>
        <v/>
      </c>
      <c r="G33" s="454" t="str">
        <f t="shared" si="0"/>
        <v/>
      </c>
      <c r="I33" s="454" t="str">
        <f t="shared" si="1"/>
        <v/>
      </c>
      <c r="K33" s="454" t="str">
        <f t="shared" si="2"/>
        <v/>
      </c>
      <c r="M33" s="454" t="str">
        <f t="shared" si="3"/>
        <v/>
      </c>
      <c r="O33" s="454" t="str">
        <f t="shared" si="4"/>
        <v/>
      </c>
      <c r="Q33" s="454" t="str">
        <f t="shared" si="5"/>
        <v/>
      </c>
      <c r="S33" s="454" t="str">
        <f t="shared" si="6"/>
        <v/>
      </c>
      <c r="U33" s="454" t="str">
        <f t="shared" si="7"/>
        <v/>
      </c>
      <c r="W33" s="454" t="str">
        <f t="shared" si="8"/>
        <v/>
      </c>
      <c r="Y33" s="454" t="str">
        <f t="shared" si="9"/>
        <v/>
      </c>
      <c r="AA33" s="454" t="str">
        <f t="shared" si="10"/>
        <v/>
      </c>
      <c r="AC33" s="454" t="str">
        <f t="shared" si="11"/>
        <v/>
      </c>
      <c r="AE33" s="454" t="str">
        <f t="shared" si="12"/>
        <v/>
      </c>
      <c r="AG33" s="454" t="str">
        <f t="shared" si="13"/>
        <v/>
      </c>
      <c r="AI33" s="454" t="str">
        <f t="shared" si="14"/>
        <v/>
      </c>
      <c r="AK33" s="454" t="str">
        <f t="shared" si="15"/>
        <v/>
      </c>
      <c r="AM33" s="454" t="str">
        <f t="shared" si="16"/>
        <v/>
      </c>
      <c r="AO33" s="454" t="str">
        <f t="shared" si="17"/>
        <v/>
      </c>
      <c r="AQ33" s="454" t="str">
        <f t="shared" si="18"/>
        <v/>
      </c>
    </row>
    <row r="34" spans="5:43">
      <c r="E34" s="454" t="str">
        <f t="shared" si="0"/>
        <v/>
      </c>
      <c r="G34" s="454" t="str">
        <f t="shared" si="0"/>
        <v/>
      </c>
      <c r="I34" s="454" t="str">
        <f t="shared" si="1"/>
        <v/>
      </c>
      <c r="K34" s="454" t="str">
        <f t="shared" si="2"/>
        <v/>
      </c>
      <c r="M34" s="454" t="str">
        <f t="shared" si="3"/>
        <v/>
      </c>
      <c r="O34" s="454" t="str">
        <f t="shared" si="4"/>
        <v/>
      </c>
      <c r="Q34" s="454" t="str">
        <f t="shared" si="5"/>
        <v/>
      </c>
      <c r="S34" s="454" t="str">
        <f t="shared" si="6"/>
        <v/>
      </c>
      <c r="U34" s="454" t="str">
        <f t="shared" si="7"/>
        <v/>
      </c>
      <c r="W34" s="454" t="str">
        <f t="shared" si="8"/>
        <v/>
      </c>
      <c r="Y34" s="454" t="str">
        <f t="shared" si="9"/>
        <v/>
      </c>
      <c r="AA34" s="454" t="str">
        <f t="shared" si="10"/>
        <v/>
      </c>
      <c r="AC34" s="454" t="str">
        <f t="shared" si="11"/>
        <v/>
      </c>
      <c r="AE34" s="454" t="str">
        <f t="shared" si="12"/>
        <v/>
      </c>
      <c r="AG34" s="454" t="str">
        <f t="shared" si="13"/>
        <v/>
      </c>
      <c r="AI34" s="454" t="str">
        <f t="shared" si="14"/>
        <v/>
      </c>
      <c r="AK34" s="454" t="str">
        <f t="shared" si="15"/>
        <v/>
      </c>
      <c r="AM34" s="454" t="str">
        <f t="shared" si="16"/>
        <v/>
      </c>
      <c r="AO34" s="454" t="str">
        <f t="shared" si="17"/>
        <v/>
      </c>
      <c r="AQ34" s="454" t="str">
        <f t="shared" si="18"/>
        <v/>
      </c>
    </row>
    <row r="35" spans="5:43">
      <c r="E35" s="454" t="str">
        <f t="shared" si="0"/>
        <v/>
      </c>
      <c r="G35" s="454" t="str">
        <f t="shared" si="0"/>
        <v/>
      </c>
      <c r="I35" s="454" t="str">
        <f t="shared" si="1"/>
        <v/>
      </c>
      <c r="K35" s="454" t="str">
        <f t="shared" si="2"/>
        <v/>
      </c>
      <c r="M35" s="454" t="str">
        <f t="shared" si="3"/>
        <v/>
      </c>
      <c r="O35" s="454" t="str">
        <f t="shared" si="4"/>
        <v/>
      </c>
      <c r="Q35" s="454" t="str">
        <f t="shared" si="5"/>
        <v/>
      </c>
      <c r="S35" s="454" t="str">
        <f t="shared" si="6"/>
        <v/>
      </c>
      <c r="U35" s="454" t="str">
        <f t="shared" si="7"/>
        <v/>
      </c>
      <c r="W35" s="454" t="str">
        <f t="shared" si="8"/>
        <v/>
      </c>
      <c r="Y35" s="454" t="str">
        <f t="shared" si="9"/>
        <v/>
      </c>
      <c r="AA35" s="454" t="str">
        <f t="shared" si="10"/>
        <v/>
      </c>
      <c r="AC35" s="454" t="str">
        <f t="shared" si="11"/>
        <v/>
      </c>
      <c r="AE35" s="454" t="str">
        <f t="shared" si="12"/>
        <v/>
      </c>
      <c r="AG35" s="454" t="str">
        <f t="shared" si="13"/>
        <v/>
      </c>
      <c r="AI35" s="454" t="str">
        <f t="shared" si="14"/>
        <v/>
      </c>
      <c r="AK35" s="454" t="str">
        <f t="shared" si="15"/>
        <v/>
      </c>
      <c r="AM35" s="454" t="str">
        <f t="shared" si="16"/>
        <v/>
      </c>
      <c r="AO35" s="454" t="str">
        <f t="shared" si="17"/>
        <v/>
      </c>
      <c r="AQ35" s="454" t="str">
        <f t="shared" si="18"/>
        <v/>
      </c>
    </row>
    <row r="36" spans="5:43">
      <c r="E36" s="454" t="str">
        <f t="shared" si="0"/>
        <v/>
      </c>
      <c r="G36" s="454" t="str">
        <f t="shared" si="0"/>
        <v/>
      </c>
      <c r="I36" s="454" t="str">
        <f t="shared" si="1"/>
        <v/>
      </c>
      <c r="K36" s="454" t="str">
        <f t="shared" si="2"/>
        <v/>
      </c>
      <c r="M36" s="454" t="str">
        <f t="shared" si="3"/>
        <v/>
      </c>
      <c r="O36" s="454" t="str">
        <f t="shared" si="4"/>
        <v/>
      </c>
      <c r="Q36" s="454" t="str">
        <f t="shared" si="5"/>
        <v/>
      </c>
      <c r="S36" s="454" t="str">
        <f t="shared" si="6"/>
        <v/>
      </c>
      <c r="U36" s="454" t="str">
        <f t="shared" si="7"/>
        <v/>
      </c>
      <c r="W36" s="454" t="str">
        <f t="shared" si="8"/>
        <v/>
      </c>
      <c r="Y36" s="454" t="str">
        <f t="shared" si="9"/>
        <v/>
      </c>
      <c r="AA36" s="454" t="str">
        <f t="shared" si="10"/>
        <v/>
      </c>
      <c r="AC36" s="454" t="str">
        <f t="shared" si="11"/>
        <v/>
      </c>
      <c r="AE36" s="454" t="str">
        <f t="shared" si="12"/>
        <v/>
      </c>
      <c r="AG36" s="454" t="str">
        <f t="shared" si="13"/>
        <v/>
      </c>
      <c r="AI36" s="454" t="str">
        <f t="shared" si="14"/>
        <v/>
      </c>
      <c r="AK36" s="454" t="str">
        <f t="shared" si="15"/>
        <v/>
      </c>
      <c r="AM36" s="454" t="str">
        <f t="shared" si="16"/>
        <v/>
      </c>
      <c r="AO36" s="454" t="str">
        <f t="shared" si="17"/>
        <v/>
      </c>
      <c r="AQ36" s="454" t="str">
        <f t="shared" si="18"/>
        <v/>
      </c>
    </row>
    <row r="37" spans="5:43">
      <c r="E37" s="454" t="str">
        <f t="shared" si="0"/>
        <v/>
      </c>
      <c r="G37" s="454" t="str">
        <f t="shared" si="0"/>
        <v/>
      </c>
      <c r="I37" s="454" t="str">
        <f t="shared" si="1"/>
        <v/>
      </c>
      <c r="K37" s="454" t="str">
        <f t="shared" si="2"/>
        <v/>
      </c>
      <c r="M37" s="454" t="str">
        <f t="shared" si="3"/>
        <v/>
      </c>
      <c r="O37" s="454" t="str">
        <f t="shared" si="4"/>
        <v/>
      </c>
      <c r="Q37" s="454" t="str">
        <f t="shared" si="5"/>
        <v/>
      </c>
      <c r="S37" s="454" t="str">
        <f t="shared" si="6"/>
        <v/>
      </c>
      <c r="U37" s="454" t="str">
        <f t="shared" si="7"/>
        <v/>
      </c>
      <c r="W37" s="454" t="str">
        <f t="shared" si="8"/>
        <v/>
      </c>
      <c r="Y37" s="454" t="str">
        <f t="shared" si="9"/>
        <v/>
      </c>
      <c r="AA37" s="454" t="str">
        <f t="shared" si="10"/>
        <v/>
      </c>
      <c r="AC37" s="454" t="str">
        <f t="shared" si="11"/>
        <v/>
      </c>
      <c r="AE37" s="454" t="str">
        <f t="shared" si="12"/>
        <v/>
      </c>
      <c r="AG37" s="454" t="str">
        <f t="shared" si="13"/>
        <v/>
      </c>
      <c r="AI37" s="454" t="str">
        <f t="shared" si="14"/>
        <v/>
      </c>
      <c r="AK37" s="454" t="str">
        <f t="shared" si="15"/>
        <v/>
      </c>
      <c r="AM37" s="454" t="str">
        <f t="shared" si="16"/>
        <v/>
      </c>
      <c r="AO37" s="454" t="str">
        <f t="shared" si="17"/>
        <v/>
      </c>
      <c r="AQ37" s="454" t="str">
        <f t="shared" si="18"/>
        <v/>
      </c>
    </row>
    <row r="38" spans="5:43">
      <c r="E38" s="454" t="str">
        <f t="shared" si="0"/>
        <v/>
      </c>
      <c r="G38" s="454" t="str">
        <f t="shared" si="0"/>
        <v/>
      </c>
      <c r="I38" s="454" t="str">
        <f t="shared" si="1"/>
        <v/>
      </c>
      <c r="K38" s="454" t="str">
        <f t="shared" si="2"/>
        <v/>
      </c>
      <c r="M38" s="454" t="str">
        <f t="shared" si="3"/>
        <v/>
      </c>
      <c r="O38" s="454" t="str">
        <f t="shared" si="4"/>
        <v/>
      </c>
      <c r="Q38" s="454" t="str">
        <f t="shared" si="5"/>
        <v/>
      </c>
      <c r="S38" s="454" t="str">
        <f t="shared" si="6"/>
        <v/>
      </c>
      <c r="U38" s="454" t="str">
        <f t="shared" si="7"/>
        <v/>
      </c>
      <c r="W38" s="454" t="str">
        <f t="shared" si="8"/>
        <v/>
      </c>
      <c r="Y38" s="454" t="str">
        <f t="shared" si="9"/>
        <v/>
      </c>
      <c r="AA38" s="454" t="str">
        <f t="shared" si="10"/>
        <v/>
      </c>
      <c r="AC38" s="454" t="str">
        <f t="shared" si="11"/>
        <v/>
      </c>
      <c r="AE38" s="454" t="str">
        <f t="shared" si="12"/>
        <v/>
      </c>
      <c r="AG38" s="454" t="str">
        <f t="shared" si="13"/>
        <v/>
      </c>
      <c r="AI38" s="454" t="str">
        <f t="shared" si="14"/>
        <v/>
      </c>
      <c r="AK38" s="454" t="str">
        <f t="shared" si="15"/>
        <v/>
      </c>
      <c r="AM38" s="454" t="str">
        <f t="shared" si="16"/>
        <v/>
      </c>
      <c r="AO38" s="454" t="str">
        <f t="shared" si="17"/>
        <v/>
      </c>
      <c r="AQ38" s="454" t="str">
        <f t="shared" si="18"/>
        <v/>
      </c>
    </row>
    <row r="39" spans="5:43">
      <c r="E39" s="454" t="str">
        <f t="shared" si="0"/>
        <v/>
      </c>
      <c r="G39" s="454" t="str">
        <f t="shared" si="0"/>
        <v/>
      </c>
      <c r="I39" s="454" t="str">
        <f t="shared" si="1"/>
        <v/>
      </c>
      <c r="K39" s="454" t="str">
        <f t="shared" si="2"/>
        <v/>
      </c>
      <c r="M39" s="454" t="str">
        <f t="shared" si="3"/>
        <v/>
      </c>
      <c r="O39" s="454" t="str">
        <f t="shared" si="4"/>
        <v/>
      </c>
      <c r="Q39" s="454" t="str">
        <f t="shared" si="5"/>
        <v/>
      </c>
      <c r="S39" s="454" t="str">
        <f t="shared" si="6"/>
        <v/>
      </c>
      <c r="U39" s="454" t="str">
        <f t="shared" si="7"/>
        <v/>
      </c>
      <c r="W39" s="454" t="str">
        <f t="shared" si="8"/>
        <v/>
      </c>
      <c r="Y39" s="454" t="str">
        <f t="shared" si="9"/>
        <v/>
      </c>
      <c r="AA39" s="454" t="str">
        <f t="shared" si="10"/>
        <v/>
      </c>
      <c r="AC39" s="454" t="str">
        <f t="shared" si="11"/>
        <v/>
      </c>
      <c r="AE39" s="454" t="str">
        <f t="shared" si="12"/>
        <v/>
      </c>
      <c r="AG39" s="454" t="str">
        <f t="shared" si="13"/>
        <v/>
      </c>
      <c r="AI39" s="454" t="str">
        <f t="shared" si="14"/>
        <v/>
      </c>
      <c r="AK39" s="454" t="str">
        <f t="shared" si="15"/>
        <v/>
      </c>
      <c r="AM39" s="454" t="str">
        <f t="shared" si="16"/>
        <v/>
      </c>
      <c r="AO39" s="454" t="str">
        <f t="shared" si="17"/>
        <v/>
      </c>
      <c r="AQ39" s="454" t="str">
        <f t="shared" si="18"/>
        <v/>
      </c>
    </row>
    <row r="40" spans="5:43">
      <c r="E40" s="454" t="str">
        <f t="shared" si="0"/>
        <v/>
      </c>
      <c r="G40" s="454" t="str">
        <f t="shared" si="0"/>
        <v/>
      </c>
      <c r="I40" s="454" t="str">
        <f t="shared" si="1"/>
        <v/>
      </c>
      <c r="K40" s="454" t="str">
        <f t="shared" si="2"/>
        <v/>
      </c>
      <c r="M40" s="454" t="str">
        <f t="shared" si="3"/>
        <v/>
      </c>
      <c r="O40" s="454" t="str">
        <f t="shared" si="4"/>
        <v/>
      </c>
      <c r="Q40" s="454" t="str">
        <f t="shared" si="5"/>
        <v/>
      </c>
      <c r="S40" s="454" t="str">
        <f t="shared" si="6"/>
        <v/>
      </c>
      <c r="U40" s="454" t="str">
        <f t="shared" si="7"/>
        <v/>
      </c>
      <c r="W40" s="454" t="str">
        <f t="shared" si="8"/>
        <v/>
      </c>
      <c r="Y40" s="454" t="str">
        <f t="shared" si="9"/>
        <v/>
      </c>
      <c r="AA40" s="454" t="str">
        <f t="shared" si="10"/>
        <v/>
      </c>
      <c r="AC40" s="454" t="str">
        <f t="shared" si="11"/>
        <v/>
      </c>
      <c r="AE40" s="454" t="str">
        <f t="shared" si="12"/>
        <v/>
      </c>
      <c r="AG40" s="454" t="str">
        <f t="shared" si="13"/>
        <v/>
      </c>
      <c r="AI40" s="454" t="str">
        <f t="shared" si="14"/>
        <v/>
      </c>
      <c r="AK40" s="454" t="str">
        <f t="shared" si="15"/>
        <v/>
      </c>
      <c r="AM40" s="454" t="str">
        <f t="shared" si="16"/>
        <v/>
      </c>
      <c r="AO40" s="454" t="str">
        <f t="shared" si="17"/>
        <v/>
      </c>
      <c r="AQ40" s="454" t="str">
        <f t="shared" si="18"/>
        <v/>
      </c>
    </row>
    <row r="41" spans="5:43">
      <c r="E41" s="454" t="str">
        <f t="shared" si="0"/>
        <v/>
      </c>
      <c r="G41" s="454" t="str">
        <f t="shared" si="0"/>
        <v/>
      </c>
      <c r="I41" s="454" t="str">
        <f t="shared" si="1"/>
        <v/>
      </c>
      <c r="K41" s="454" t="str">
        <f t="shared" si="2"/>
        <v/>
      </c>
      <c r="M41" s="454" t="str">
        <f t="shared" si="3"/>
        <v/>
      </c>
      <c r="O41" s="454" t="str">
        <f t="shared" si="4"/>
        <v/>
      </c>
      <c r="Q41" s="454" t="str">
        <f t="shared" si="5"/>
        <v/>
      </c>
      <c r="S41" s="454" t="str">
        <f t="shared" si="6"/>
        <v/>
      </c>
      <c r="U41" s="454" t="str">
        <f t="shared" si="7"/>
        <v/>
      </c>
      <c r="W41" s="454" t="str">
        <f t="shared" si="8"/>
        <v/>
      </c>
      <c r="Y41" s="454" t="str">
        <f t="shared" si="9"/>
        <v/>
      </c>
      <c r="AA41" s="454" t="str">
        <f t="shared" si="10"/>
        <v/>
      </c>
      <c r="AC41" s="454" t="str">
        <f t="shared" si="11"/>
        <v/>
      </c>
      <c r="AE41" s="454" t="str">
        <f t="shared" si="12"/>
        <v/>
      </c>
      <c r="AG41" s="454" t="str">
        <f t="shared" si="13"/>
        <v/>
      </c>
      <c r="AI41" s="454" t="str">
        <f t="shared" si="14"/>
        <v/>
      </c>
      <c r="AK41" s="454" t="str">
        <f t="shared" si="15"/>
        <v/>
      </c>
      <c r="AM41" s="454" t="str">
        <f t="shared" si="16"/>
        <v/>
      </c>
      <c r="AO41" s="454" t="str">
        <f t="shared" si="17"/>
        <v/>
      </c>
      <c r="AQ41" s="454" t="str">
        <f t="shared" si="18"/>
        <v/>
      </c>
    </row>
    <row r="42" spans="5:43">
      <c r="E42" s="454" t="str">
        <f t="shared" si="0"/>
        <v/>
      </c>
      <c r="G42" s="454" t="str">
        <f t="shared" si="0"/>
        <v/>
      </c>
      <c r="I42" s="454" t="str">
        <f t="shared" si="1"/>
        <v/>
      </c>
      <c r="K42" s="454" t="str">
        <f t="shared" si="2"/>
        <v/>
      </c>
      <c r="M42" s="454" t="str">
        <f t="shared" si="3"/>
        <v/>
      </c>
      <c r="O42" s="454" t="str">
        <f t="shared" si="4"/>
        <v/>
      </c>
      <c r="Q42" s="454" t="str">
        <f t="shared" si="5"/>
        <v/>
      </c>
      <c r="S42" s="454" t="str">
        <f t="shared" si="6"/>
        <v/>
      </c>
      <c r="U42" s="454" t="str">
        <f t="shared" si="7"/>
        <v/>
      </c>
      <c r="W42" s="454" t="str">
        <f t="shared" si="8"/>
        <v/>
      </c>
      <c r="Y42" s="454" t="str">
        <f t="shared" si="9"/>
        <v/>
      </c>
      <c r="AA42" s="454" t="str">
        <f t="shared" si="10"/>
        <v/>
      </c>
      <c r="AC42" s="454" t="str">
        <f t="shared" si="11"/>
        <v/>
      </c>
      <c r="AE42" s="454" t="str">
        <f t="shared" si="12"/>
        <v/>
      </c>
      <c r="AG42" s="454" t="str">
        <f t="shared" si="13"/>
        <v/>
      </c>
      <c r="AI42" s="454" t="str">
        <f t="shared" si="14"/>
        <v/>
      </c>
      <c r="AK42" s="454" t="str">
        <f t="shared" si="15"/>
        <v/>
      </c>
      <c r="AM42" s="454" t="str">
        <f t="shared" si="16"/>
        <v/>
      </c>
      <c r="AO42" s="454" t="str">
        <f t="shared" si="17"/>
        <v/>
      </c>
      <c r="AQ42" s="454" t="str">
        <f t="shared" si="18"/>
        <v/>
      </c>
    </row>
    <row r="43" spans="5:43">
      <c r="E43" s="454" t="str">
        <f t="shared" si="0"/>
        <v/>
      </c>
      <c r="G43" s="454" t="str">
        <f t="shared" si="0"/>
        <v/>
      </c>
      <c r="I43" s="454" t="str">
        <f t="shared" si="1"/>
        <v/>
      </c>
      <c r="K43" s="454" t="str">
        <f t="shared" si="2"/>
        <v/>
      </c>
      <c r="M43" s="454" t="str">
        <f t="shared" si="3"/>
        <v/>
      </c>
      <c r="O43" s="454" t="str">
        <f t="shared" si="4"/>
        <v/>
      </c>
      <c r="Q43" s="454" t="str">
        <f t="shared" si="5"/>
        <v/>
      </c>
      <c r="S43" s="454" t="str">
        <f t="shared" si="6"/>
        <v/>
      </c>
      <c r="U43" s="454" t="str">
        <f t="shared" si="7"/>
        <v/>
      </c>
      <c r="W43" s="454" t="str">
        <f t="shared" si="8"/>
        <v/>
      </c>
      <c r="Y43" s="454" t="str">
        <f t="shared" si="9"/>
        <v/>
      </c>
      <c r="AA43" s="454" t="str">
        <f t="shared" si="10"/>
        <v/>
      </c>
      <c r="AC43" s="454" t="str">
        <f t="shared" si="11"/>
        <v/>
      </c>
      <c r="AE43" s="454" t="str">
        <f t="shared" si="12"/>
        <v/>
      </c>
      <c r="AG43" s="454" t="str">
        <f t="shared" si="13"/>
        <v/>
      </c>
      <c r="AI43" s="454" t="str">
        <f t="shared" si="14"/>
        <v/>
      </c>
      <c r="AK43" s="454" t="str">
        <f t="shared" si="15"/>
        <v/>
      </c>
      <c r="AM43" s="454" t="str">
        <f t="shared" si="16"/>
        <v/>
      </c>
      <c r="AO43" s="454" t="str">
        <f t="shared" si="17"/>
        <v/>
      </c>
      <c r="AQ43" s="454" t="str">
        <f t="shared" si="18"/>
        <v/>
      </c>
    </row>
    <row r="44" spans="5:43">
      <c r="E44" s="454" t="str">
        <f t="shared" si="0"/>
        <v/>
      </c>
      <c r="G44" s="454" t="str">
        <f t="shared" si="0"/>
        <v/>
      </c>
      <c r="I44" s="454" t="str">
        <f t="shared" si="1"/>
        <v/>
      </c>
      <c r="K44" s="454" t="str">
        <f t="shared" si="2"/>
        <v/>
      </c>
      <c r="M44" s="454" t="str">
        <f t="shared" si="3"/>
        <v/>
      </c>
      <c r="O44" s="454" t="str">
        <f t="shared" si="4"/>
        <v/>
      </c>
      <c r="Q44" s="454" t="str">
        <f t="shared" si="5"/>
        <v/>
      </c>
      <c r="S44" s="454" t="str">
        <f t="shared" si="6"/>
        <v/>
      </c>
      <c r="U44" s="454" t="str">
        <f t="shared" si="7"/>
        <v/>
      </c>
      <c r="W44" s="454" t="str">
        <f t="shared" si="8"/>
        <v/>
      </c>
      <c r="Y44" s="454" t="str">
        <f t="shared" si="9"/>
        <v/>
      </c>
      <c r="AA44" s="454" t="str">
        <f t="shared" si="10"/>
        <v/>
      </c>
      <c r="AC44" s="454" t="str">
        <f t="shared" si="11"/>
        <v/>
      </c>
      <c r="AE44" s="454" t="str">
        <f t="shared" si="12"/>
        <v/>
      </c>
      <c r="AG44" s="454" t="str">
        <f t="shared" si="13"/>
        <v/>
      </c>
      <c r="AI44" s="454" t="str">
        <f t="shared" si="14"/>
        <v/>
      </c>
      <c r="AK44" s="454" t="str">
        <f t="shared" si="15"/>
        <v/>
      </c>
      <c r="AM44" s="454" t="str">
        <f t="shared" si="16"/>
        <v/>
      </c>
      <c r="AO44" s="454" t="str">
        <f t="shared" si="17"/>
        <v/>
      </c>
      <c r="AQ44" s="454" t="str">
        <f t="shared" si="18"/>
        <v/>
      </c>
    </row>
    <row r="45" spans="5:43">
      <c r="E45" s="454" t="str">
        <f t="shared" si="0"/>
        <v/>
      </c>
      <c r="G45" s="454" t="str">
        <f t="shared" si="0"/>
        <v/>
      </c>
      <c r="I45" s="454" t="str">
        <f t="shared" si="1"/>
        <v/>
      </c>
      <c r="K45" s="454" t="str">
        <f t="shared" si="2"/>
        <v/>
      </c>
      <c r="M45" s="454" t="str">
        <f t="shared" si="3"/>
        <v/>
      </c>
      <c r="O45" s="454" t="str">
        <f t="shared" si="4"/>
        <v/>
      </c>
      <c r="Q45" s="454" t="str">
        <f t="shared" si="5"/>
        <v/>
      </c>
      <c r="S45" s="454" t="str">
        <f t="shared" si="6"/>
        <v/>
      </c>
      <c r="U45" s="454" t="str">
        <f t="shared" si="7"/>
        <v/>
      </c>
      <c r="W45" s="454" t="str">
        <f t="shared" si="8"/>
        <v/>
      </c>
      <c r="Y45" s="454" t="str">
        <f t="shared" si="9"/>
        <v/>
      </c>
      <c r="AA45" s="454" t="str">
        <f t="shared" si="10"/>
        <v/>
      </c>
      <c r="AC45" s="454" t="str">
        <f t="shared" si="11"/>
        <v/>
      </c>
      <c r="AE45" s="454" t="str">
        <f t="shared" si="12"/>
        <v/>
      </c>
      <c r="AG45" s="454" t="str">
        <f t="shared" si="13"/>
        <v/>
      </c>
      <c r="AI45" s="454" t="str">
        <f t="shared" si="14"/>
        <v/>
      </c>
      <c r="AK45" s="454" t="str">
        <f t="shared" si="15"/>
        <v/>
      </c>
      <c r="AM45" s="454" t="str">
        <f t="shared" si="16"/>
        <v/>
      </c>
      <c r="AO45" s="454" t="str">
        <f t="shared" si="17"/>
        <v/>
      </c>
      <c r="AQ45" s="454" t="str">
        <f t="shared" si="18"/>
        <v/>
      </c>
    </row>
    <row r="46" spans="5:43">
      <c r="E46" s="454" t="str">
        <f t="shared" si="0"/>
        <v/>
      </c>
      <c r="G46" s="454" t="str">
        <f t="shared" si="0"/>
        <v/>
      </c>
      <c r="I46" s="454" t="str">
        <f t="shared" si="1"/>
        <v/>
      </c>
      <c r="K46" s="454" t="str">
        <f t="shared" si="2"/>
        <v/>
      </c>
      <c r="M46" s="454" t="str">
        <f t="shared" si="3"/>
        <v/>
      </c>
      <c r="O46" s="454" t="str">
        <f t="shared" si="4"/>
        <v/>
      </c>
      <c r="Q46" s="454" t="str">
        <f t="shared" si="5"/>
        <v/>
      </c>
      <c r="S46" s="454" t="str">
        <f t="shared" si="6"/>
        <v/>
      </c>
      <c r="U46" s="454" t="str">
        <f t="shared" si="7"/>
        <v/>
      </c>
      <c r="W46" s="454" t="str">
        <f t="shared" si="8"/>
        <v/>
      </c>
      <c r="Y46" s="454" t="str">
        <f t="shared" si="9"/>
        <v/>
      </c>
      <c r="AA46" s="454" t="str">
        <f t="shared" si="10"/>
        <v/>
      </c>
      <c r="AC46" s="454" t="str">
        <f t="shared" si="11"/>
        <v/>
      </c>
      <c r="AE46" s="454" t="str">
        <f t="shared" si="12"/>
        <v/>
      </c>
      <c r="AG46" s="454" t="str">
        <f t="shared" si="13"/>
        <v/>
      </c>
      <c r="AI46" s="454" t="str">
        <f t="shared" si="14"/>
        <v/>
      </c>
      <c r="AK46" s="454" t="str">
        <f t="shared" si="15"/>
        <v/>
      </c>
      <c r="AM46" s="454" t="str">
        <f t="shared" si="16"/>
        <v/>
      </c>
      <c r="AO46" s="454" t="str">
        <f t="shared" si="17"/>
        <v/>
      </c>
      <c r="AQ46" s="454" t="str">
        <f t="shared" si="18"/>
        <v/>
      </c>
    </row>
    <row r="47" spans="5:43">
      <c r="E47" s="454" t="str">
        <f t="shared" si="0"/>
        <v/>
      </c>
      <c r="G47" s="454" t="str">
        <f t="shared" si="0"/>
        <v/>
      </c>
      <c r="I47" s="454" t="str">
        <f t="shared" si="1"/>
        <v/>
      </c>
      <c r="K47" s="454" t="str">
        <f t="shared" si="2"/>
        <v/>
      </c>
      <c r="M47" s="454" t="str">
        <f t="shared" si="3"/>
        <v/>
      </c>
      <c r="O47" s="454" t="str">
        <f t="shared" si="4"/>
        <v/>
      </c>
      <c r="Q47" s="454" t="str">
        <f t="shared" si="5"/>
        <v/>
      </c>
      <c r="S47" s="454" t="str">
        <f t="shared" si="6"/>
        <v/>
      </c>
      <c r="U47" s="454" t="str">
        <f t="shared" si="7"/>
        <v/>
      </c>
      <c r="W47" s="454" t="str">
        <f t="shared" si="8"/>
        <v/>
      </c>
      <c r="Y47" s="454" t="str">
        <f t="shared" si="9"/>
        <v/>
      </c>
      <c r="AA47" s="454" t="str">
        <f t="shared" si="10"/>
        <v/>
      </c>
      <c r="AC47" s="454" t="str">
        <f t="shared" si="11"/>
        <v/>
      </c>
      <c r="AE47" s="454" t="str">
        <f t="shared" si="12"/>
        <v/>
      </c>
      <c r="AG47" s="454" t="str">
        <f t="shared" si="13"/>
        <v/>
      </c>
      <c r="AI47" s="454" t="str">
        <f t="shared" si="14"/>
        <v/>
      </c>
      <c r="AK47" s="454" t="str">
        <f t="shared" si="15"/>
        <v/>
      </c>
      <c r="AM47" s="454" t="str">
        <f t="shared" si="16"/>
        <v/>
      </c>
      <c r="AO47" s="454" t="str">
        <f t="shared" si="17"/>
        <v/>
      </c>
      <c r="AQ47" s="454" t="str">
        <f t="shared" si="18"/>
        <v/>
      </c>
    </row>
    <row r="48" spans="5:43">
      <c r="E48" s="454" t="str">
        <f t="shared" si="0"/>
        <v/>
      </c>
      <c r="G48" s="454" t="str">
        <f t="shared" si="0"/>
        <v/>
      </c>
      <c r="I48" s="454" t="str">
        <f t="shared" si="1"/>
        <v/>
      </c>
      <c r="K48" s="454" t="str">
        <f t="shared" si="2"/>
        <v/>
      </c>
      <c r="M48" s="454" t="str">
        <f t="shared" si="3"/>
        <v/>
      </c>
      <c r="O48" s="454" t="str">
        <f t="shared" si="4"/>
        <v/>
      </c>
      <c r="Q48" s="454" t="str">
        <f t="shared" si="5"/>
        <v/>
      </c>
      <c r="S48" s="454" t="str">
        <f t="shared" si="6"/>
        <v/>
      </c>
      <c r="U48" s="454" t="str">
        <f t="shared" si="7"/>
        <v/>
      </c>
      <c r="W48" s="454" t="str">
        <f t="shared" si="8"/>
        <v/>
      </c>
      <c r="Y48" s="454" t="str">
        <f t="shared" si="9"/>
        <v/>
      </c>
      <c r="AA48" s="454" t="str">
        <f t="shared" si="10"/>
        <v/>
      </c>
      <c r="AC48" s="454" t="str">
        <f t="shared" si="11"/>
        <v/>
      </c>
      <c r="AE48" s="454" t="str">
        <f t="shared" si="12"/>
        <v/>
      </c>
      <c r="AG48" s="454" t="str">
        <f t="shared" si="13"/>
        <v/>
      </c>
      <c r="AI48" s="454" t="str">
        <f t="shared" si="14"/>
        <v/>
      </c>
      <c r="AK48" s="454" t="str">
        <f t="shared" si="15"/>
        <v/>
      </c>
      <c r="AM48" s="454" t="str">
        <f t="shared" si="16"/>
        <v/>
      </c>
      <c r="AO48" s="454" t="str">
        <f t="shared" si="17"/>
        <v/>
      </c>
      <c r="AQ48" s="454" t="str">
        <f t="shared" si="18"/>
        <v/>
      </c>
    </row>
    <row r="49" spans="5:43">
      <c r="E49" s="454" t="str">
        <f t="shared" si="0"/>
        <v/>
      </c>
      <c r="G49" s="454" t="str">
        <f t="shared" si="0"/>
        <v/>
      </c>
      <c r="I49" s="454" t="str">
        <f t="shared" si="1"/>
        <v/>
      </c>
      <c r="K49" s="454" t="str">
        <f t="shared" si="2"/>
        <v/>
      </c>
      <c r="M49" s="454" t="str">
        <f t="shared" si="3"/>
        <v/>
      </c>
      <c r="O49" s="454" t="str">
        <f t="shared" si="4"/>
        <v/>
      </c>
      <c r="Q49" s="454" t="str">
        <f t="shared" si="5"/>
        <v/>
      </c>
      <c r="S49" s="454" t="str">
        <f t="shared" si="6"/>
        <v/>
      </c>
      <c r="U49" s="454" t="str">
        <f t="shared" si="7"/>
        <v/>
      </c>
      <c r="W49" s="454" t="str">
        <f t="shared" si="8"/>
        <v/>
      </c>
      <c r="Y49" s="454" t="str">
        <f t="shared" si="9"/>
        <v/>
      </c>
      <c r="AA49" s="454" t="str">
        <f t="shared" si="10"/>
        <v/>
      </c>
      <c r="AC49" s="454" t="str">
        <f t="shared" si="11"/>
        <v/>
      </c>
      <c r="AE49" s="454" t="str">
        <f t="shared" si="12"/>
        <v/>
      </c>
      <c r="AG49" s="454" t="str">
        <f t="shared" si="13"/>
        <v/>
      </c>
      <c r="AI49" s="454" t="str">
        <f t="shared" si="14"/>
        <v/>
      </c>
      <c r="AK49" s="454" t="str">
        <f t="shared" si="15"/>
        <v/>
      </c>
      <c r="AM49" s="454" t="str">
        <f t="shared" si="16"/>
        <v/>
      </c>
      <c r="AO49" s="454" t="str">
        <f t="shared" si="17"/>
        <v/>
      </c>
      <c r="AQ49" s="454" t="str">
        <f t="shared" si="18"/>
        <v/>
      </c>
    </row>
    <row r="50" spans="5:43">
      <c r="E50" s="454" t="str">
        <f t="shared" si="0"/>
        <v/>
      </c>
      <c r="G50" s="454" t="str">
        <f t="shared" si="0"/>
        <v/>
      </c>
      <c r="I50" s="454" t="str">
        <f t="shared" si="1"/>
        <v/>
      </c>
      <c r="K50" s="454" t="str">
        <f t="shared" si="2"/>
        <v/>
      </c>
      <c r="M50" s="454" t="str">
        <f t="shared" si="3"/>
        <v/>
      </c>
      <c r="O50" s="454" t="str">
        <f t="shared" si="4"/>
        <v/>
      </c>
      <c r="Q50" s="454" t="str">
        <f t="shared" si="5"/>
        <v/>
      </c>
      <c r="S50" s="454" t="str">
        <f t="shared" si="6"/>
        <v/>
      </c>
      <c r="U50" s="454" t="str">
        <f t="shared" si="7"/>
        <v/>
      </c>
      <c r="W50" s="454" t="str">
        <f t="shared" si="8"/>
        <v/>
      </c>
      <c r="Y50" s="454" t="str">
        <f t="shared" si="9"/>
        <v/>
      </c>
      <c r="AA50" s="454" t="str">
        <f t="shared" si="10"/>
        <v/>
      </c>
      <c r="AC50" s="454" t="str">
        <f t="shared" si="11"/>
        <v/>
      </c>
      <c r="AE50" s="454" t="str">
        <f t="shared" si="12"/>
        <v/>
      </c>
      <c r="AG50" s="454" t="str">
        <f t="shared" si="13"/>
        <v/>
      </c>
      <c r="AI50" s="454" t="str">
        <f t="shared" si="14"/>
        <v/>
      </c>
      <c r="AK50" s="454" t="str">
        <f t="shared" si="15"/>
        <v/>
      </c>
      <c r="AM50" s="454" t="str">
        <f t="shared" si="16"/>
        <v/>
      </c>
      <c r="AO50" s="454" t="str">
        <f t="shared" si="17"/>
        <v/>
      </c>
      <c r="AQ50" s="454" t="str">
        <f t="shared" si="18"/>
        <v/>
      </c>
    </row>
    <row r="51" spans="5:43">
      <c r="E51" s="454" t="str">
        <f t="shared" si="0"/>
        <v/>
      </c>
      <c r="G51" s="454" t="str">
        <f t="shared" si="0"/>
        <v/>
      </c>
      <c r="I51" s="454" t="str">
        <f t="shared" si="1"/>
        <v/>
      </c>
      <c r="K51" s="454" t="str">
        <f t="shared" si="2"/>
        <v/>
      </c>
      <c r="M51" s="454" t="str">
        <f t="shared" si="3"/>
        <v/>
      </c>
      <c r="O51" s="454" t="str">
        <f t="shared" si="4"/>
        <v/>
      </c>
      <c r="Q51" s="454" t="str">
        <f t="shared" si="5"/>
        <v/>
      </c>
      <c r="S51" s="454" t="str">
        <f t="shared" si="6"/>
        <v/>
      </c>
      <c r="U51" s="454" t="str">
        <f t="shared" si="7"/>
        <v/>
      </c>
      <c r="W51" s="454" t="str">
        <f t="shared" si="8"/>
        <v/>
      </c>
      <c r="Y51" s="454" t="str">
        <f t="shared" si="9"/>
        <v/>
      </c>
      <c r="AA51" s="454" t="str">
        <f t="shared" si="10"/>
        <v/>
      </c>
      <c r="AC51" s="454" t="str">
        <f t="shared" si="11"/>
        <v/>
      </c>
      <c r="AE51" s="454" t="str">
        <f t="shared" si="12"/>
        <v/>
      </c>
      <c r="AG51" s="454" t="str">
        <f t="shared" si="13"/>
        <v/>
      </c>
      <c r="AI51" s="454" t="str">
        <f t="shared" si="14"/>
        <v/>
      </c>
      <c r="AK51" s="454" t="str">
        <f t="shared" si="15"/>
        <v/>
      </c>
      <c r="AM51" s="454" t="str">
        <f t="shared" si="16"/>
        <v/>
      </c>
      <c r="AO51" s="454" t="str">
        <f t="shared" si="17"/>
        <v/>
      </c>
      <c r="AQ51" s="454" t="str">
        <f t="shared" si="18"/>
        <v/>
      </c>
    </row>
    <row r="52" spans="5:43">
      <c r="E52" s="454" t="str">
        <f t="shared" si="0"/>
        <v/>
      </c>
      <c r="G52" s="454" t="str">
        <f t="shared" si="0"/>
        <v/>
      </c>
      <c r="I52" s="454" t="str">
        <f t="shared" si="1"/>
        <v/>
      </c>
      <c r="K52" s="454" t="str">
        <f t="shared" si="2"/>
        <v/>
      </c>
      <c r="M52" s="454" t="str">
        <f t="shared" si="3"/>
        <v/>
      </c>
      <c r="O52" s="454" t="str">
        <f t="shared" si="4"/>
        <v/>
      </c>
      <c r="Q52" s="454" t="str">
        <f t="shared" si="5"/>
        <v/>
      </c>
      <c r="S52" s="454" t="str">
        <f t="shared" si="6"/>
        <v/>
      </c>
      <c r="U52" s="454" t="str">
        <f t="shared" si="7"/>
        <v/>
      </c>
      <c r="W52" s="454" t="str">
        <f t="shared" si="8"/>
        <v/>
      </c>
      <c r="Y52" s="454" t="str">
        <f t="shared" si="9"/>
        <v/>
      </c>
      <c r="AA52" s="454" t="str">
        <f t="shared" si="10"/>
        <v/>
      </c>
      <c r="AC52" s="454" t="str">
        <f t="shared" si="11"/>
        <v/>
      </c>
      <c r="AE52" s="454" t="str">
        <f t="shared" si="12"/>
        <v/>
      </c>
      <c r="AG52" s="454" t="str">
        <f t="shared" si="13"/>
        <v/>
      </c>
      <c r="AI52" s="454" t="str">
        <f t="shared" si="14"/>
        <v/>
      </c>
      <c r="AK52" s="454" t="str">
        <f t="shared" si="15"/>
        <v/>
      </c>
      <c r="AM52" s="454" t="str">
        <f t="shared" si="16"/>
        <v/>
      </c>
      <c r="AO52" s="454" t="str">
        <f t="shared" si="17"/>
        <v/>
      </c>
      <c r="AQ52" s="454" t="str">
        <f t="shared" si="18"/>
        <v/>
      </c>
    </row>
    <row r="53" spans="5:43">
      <c r="E53" s="454" t="str">
        <f t="shared" si="0"/>
        <v/>
      </c>
      <c r="G53" s="454" t="str">
        <f t="shared" si="0"/>
        <v/>
      </c>
      <c r="I53" s="454" t="str">
        <f t="shared" si="1"/>
        <v/>
      </c>
      <c r="K53" s="454" t="str">
        <f t="shared" si="2"/>
        <v/>
      </c>
      <c r="M53" s="454" t="str">
        <f t="shared" si="3"/>
        <v/>
      </c>
      <c r="O53" s="454" t="str">
        <f t="shared" si="4"/>
        <v/>
      </c>
      <c r="Q53" s="454" t="str">
        <f t="shared" si="5"/>
        <v/>
      </c>
      <c r="S53" s="454" t="str">
        <f t="shared" si="6"/>
        <v/>
      </c>
      <c r="U53" s="454" t="str">
        <f t="shared" si="7"/>
        <v/>
      </c>
      <c r="W53" s="454" t="str">
        <f t="shared" si="8"/>
        <v/>
      </c>
      <c r="Y53" s="454" t="str">
        <f t="shared" si="9"/>
        <v/>
      </c>
      <c r="AA53" s="454" t="str">
        <f t="shared" si="10"/>
        <v/>
      </c>
      <c r="AC53" s="454" t="str">
        <f t="shared" si="11"/>
        <v/>
      </c>
      <c r="AE53" s="454" t="str">
        <f t="shared" si="12"/>
        <v/>
      </c>
      <c r="AG53" s="454" t="str">
        <f t="shared" si="13"/>
        <v/>
      </c>
      <c r="AI53" s="454" t="str">
        <f t="shared" si="14"/>
        <v/>
      </c>
      <c r="AK53" s="454" t="str">
        <f t="shared" si="15"/>
        <v/>
      </c>
      <c r="AM53" s="454" t="str">
        <f t="shared" si="16"/>
        <v/>
      </c>
      <c r="AO53" s="454" t="str">
        <f t="shared" si="17"/>
        <v/>
      </c>
      <c r="AQ53" s="454" t="str">
        <f t="shared" si="18"/>
        <v/>
      </c>
    </row>
    <row r="54" spans="5:43">
      <c r="E54" s="454" t="str">
        <f t="shared" si="0"/>
        <v/>
      </c>
      <c r="G54" s="454" t="str">
        <f t="shared" si="0"/>
        <v/>
      </c>
      <c r="I54" s="454" t="str">
        <f t="shared" si="1"/>
        <v/>
      </c>
      <c r="K54" s="454" t="str">
        <f t="shared" si="2"/>
        <v/>
      </c>
      <c r="M54" s="454" t="str">
        <f t="shared" si="3"/>
        <v/>
      </c>
      <c r="O54" s="454" t="str">
        <f t="shared" si="4"/>
        <v/>
      </c>
      <c r="Q54" s="454" t="str">
        <f t="shared" si="5"/>
        <v/>
      </c>
      <c r="S54" s="454" t="str">
        <f t="shared" si="6"/>
        <v/>
      </c>
      <c r="U54" s="454" t="str">
        <f t="shared" si="7"/>
        <v/>
      </c>
      <c r="W54" s="454" t="str">
        <f t="shared" si="8"/>
        <v/>
      </c>
      <c r="Y54" s="454" t="str">
        <f t="shared" si="9"/>
        <v/>
      </c>
      <c r="AA54" s="454" t="str">
        <f t="shared" si="10"/>
        <v/>
      </c>
      <c r="AC54" s="454" t="str">
        <f t="shared" si="11"/>
        <v/>
      </c>
      <c r="AE54" s="454" t="str">
        <f t="shared" si="12"/>
        <v/>
      </c>
      <c r="AG54" s="454" t="str">
        <f t="shared" si="13"/>
        <v/>
      </c>
      <c r="AI54" s="454" t="str">
        <f t="shared" si="14"/>
        <v/>
      </c>
      <c r="AK54" s="454" t="str">
        <f t="shared" si="15"/>
        <v/>
      </c>
      <c r="AM54" s="454" t="str">
        <f t="shared" si="16"/>
        <v/>
      </c>
      <c r="AO54" s="454" t="str">
        <f t="shared" si="17"/>
        <v/>
      </c>
      <c r="AQ54" s="454" t="str">
        <f t="shared" si="18"/>
        <v/>
      </c>
    </row>
    <row r="55" spans="5:43">
      <c r="E55" s="454" t="str">
        <f t="shared" si="0"/>
        <v/>
      </c>
      <c r="G55" s="454" t="str">
        <f t="shared" si="0"/>
        <v/>
      </c>
      <c r="I55" s="454" t="str">
        <f t="shared" si="1"/>
        <v/>
      </c>
      <c r="K55" s="454" t="str">
        <f t="shared" si="2"/>
        <v/>
      </c>
      <c r="M55" s="454" t="str">
        <f t="shared" si="3"/>
        <v/>
      </c>
      <c r="O55" s="454" t="str">
        <f t="shared" si="4"/>
        <v/>
      </c>
      <c r="Q55" s="454" t="str">
        <f t="shared" si="5"/>
        <v/>
      </c>
      <c r="S55" s="454" t="str">
        <f t="shared" si="6"/>
        <v/>
      </c>
      <c r="U55" s="454" t="str">
        <f t="shared" si="7"/>
        <v/>
      </c>
      <c r="W55" s="454" t="str">
        <f t="shared" si="8"/>
        <v/>
      </c>
      <c r="Y55" s="454" t="str">
        <f t="shared" si="9"/>
        <v/>
      </c>
      <c r="AA55" s="454" t="str">
        <f t="shared" si="10"/>
        <v/>
      </c>
      <c r="AC55" s="454" t="str">
        <f t="shared" si="11"/>
        <v/>
      </c>
      <c r="AE55" s="454" t="str">
        <f t="shared" si="12"/>
        <v/>
      </c>
      <c r="AG55" s="454" t="str">
        <f t="shared" si="13"/>
        <v/>
      </c>
      <c r="AI55" s="454" t="str">
        <f t="shared" si="14"/>
        <v/>
      </c>
      <c r="AK55" s="454" t="str">
        <f t="shared" si="15"/>
        <v/>
      </c>
      <c r="AM55" s="454" t="str">
        <f t="shared" si="16"/>
        <v/>
      </c>
      <c r="AO55" s="454" t="str">
        <f t="shared" si="17"/>
        <v/>
      </c>
      <c r="AQ55" s="454" t="str">
        <f t="shared" si="18"/>
        <v/>
      </c>
    </row>
    <row r="56" spans="5:43">
      <c r="E56" s="454" t="str">
        <f t="shared" si="0"/>
        <v/>
      </c>
      <c r="G56" s="454" t="str">
        <f t="shared" si="0"/>
        <v/>
      </c>
      <c r="I56" s="454" t="str">
        <f t="shared" si="1"/>
        <v/>
      </c>
      <c r="K56" s="454" t="str">
        <f t="shared" si="2"/>
        <v/>
      </c>
      <c r="M56" s="454" t="str">
        <f t="shared" si="3"/>
        <v/>
      </c>
      <c r="O56" s="454" t="str">
        <f t="shared" si="4"/>
        <v/>
      </c>
      <c r="Q56" s="454" t="str">
        <f t="shared" si="5"/>
        <v/>
      </c>
      <c r="S56" s="454" t="str">
        <f t="shared" si="6"/>
        <v/>
      </c>
      <c r="U56" s="454" t="str">
        <f t="shared" si="7"/>
        <v/>
      </c>
      <c r="W56" s="454" t="str">
        <f t="shared" si="8"/>
        <v/>
      </c>
      <c r="Y56" s="454" t="str">
        <f t="shared" si="9"/>
        <v/>
      </c>
      <c r="AA56" s="454" t="str">
        <f t="shared" si="10"/>
        <v/>
      </c>
      <c r="AC56" s="454" t="str">
        <f t="shared" si="11"/>
        <v/>
      </c>
      <c r="AE56" s="454" t="str">
        <f t="shared" si="12"/>
        <v/>
      </c>
      <c r="AG56" s="454" t="str">
        <f t="shared" si="13"/>
        <v/>
      </c>
      <c r="AI56" s="454" t="str">
        <f t="shared" si="14"/>
        <v/>
      </c>
      <c r="AK56" s="454" t="str">
        <f t="shared" si="15"/>
        <v/>
      </c>
      <c r="AM56" s="454" t="str">
        <f t="shared" si="16"/>
        <v/>
      </c>
      <c r="AO56" s="454" t="str">
        <f t="shared" si="17"/>
        <v/>
      </c>
      <c r="AQ56" s="454" t="str">
        <f t="shared" si="18"/>
        <v/>
      </c>
    </row>
    <row r="57" spans="5:43">
      <c r="E57" s="454" t="str">
        <f t="shared" si="0"/>
        <v/>
      </c>
      <c r="G57" s="454" t="str">
        <f t="shared" si="0"/>
        <v/>
      </c>
      <c r="I57" s="454" t="str">
        <f t="shared" si="1"/>
        <v/>
      </c>
      <c r="K57" s="454" t="str">
        <f t="shared" si="2"/>
        <v/>
      </c>
      <c r="M57" s="454" t="str">
        <f t="shared" si="3"/>
        <v/>
      </c>
      <c r="O57" s="454" t="str">
        <f t="shared" si="4"/>
        <v/>
      </c>
      <c r="Q57" s="454" t="str">
        <f t="shared" si="5"/>
        <v/>
      </c>
      <c r="S57" s="454" t="str">
        <f t="shared" si="6"/>
        <v/>
      </c>
      <c r="U57" s="454" t="str">
        <f t="shared" si="7"/>
        <v/>
      </c>
      <c r="W57" s="454" t="str">
        <f t="shared" si="8"/>
        <v/>
      </c>
      <c r="Y57" s="454" t="str">
        <f t="shared" si="9"/>
        <v/>
      </c>
      <c r="AA57" s="454" t="str">
        <f t="shared" si="10"/>
        <v/>
      </c>
      <c r="AC57" s="454" t="str">
        <f t="shared" si="11"/>
        <v/>
      </c>
      <c r="AE57" s="454" t="str">
        <f t="shared" si="12"/>
        <v/>
      </c>
      <c r="AG57" s="454" t="str">
        <f t="shared" si="13"/>
        <v/>
      </c>
      <c r="AI57" s="454" t="str">
        <f t="shared" si="14"/>
        <v/>
      </c>
      <c r="AK57" s="454" t="str">
        <f t="shared" si="15"/>
        <v/>
      </c>
      <c r="AM57" s="454" t="str">
        <f t="shared" si="16"/>
        <v/>
      </c>
      <c r="AO57" s="454" t="str">
        <f t="shared" si="17"/>
        <v/>
      </c>
      <c r="AQ57" s="454" t="str">
        <f t="shared" si="18"/>
        <v/>
      </c>
    </row>
    <row r="58" spans="5:43">
      <c r="E58" s="454" t="str">
        <f t="shared" si="0"/>
        <v/>
      </c>
      <c r="G58" s="454" t="str">
        <f t="shared" si="0"/>
        <v/>
      </c>
      <c r="I58" s="454" t="str">
        <f t="shared" si="1"/>
        <v/>
      </c>
      <c r="K58" s="454" t="str">
        <f t="shared" si="2"/>
        <v/>
      </c>
      <c r="M58" s="454" t="str">
        <f t="shared" si="3"/>
        <v/>
      </c>
      <c r="O58" s="454" t="str">
        <f t="shared" si="4"/>
        <v/>
      </c>
      <c r="Q58" s="454" t="str">
        <f t="shared" si="5"/>
        <v/>
      </c>
      <c r="S58" s="454" t="str">
        <f t="shared" si="6"/>
        <v/>
      </c>
      <c r="U58" s="454" t="str">
        <f t="shared" si="7"/>
        <v/>
      </c>
      <c r="W58" s="454" t="str">
        <f t="shared" si="8"/>
        <v/>
      </c>
      <c r="Y58" s="454" t="str">
        <f t="shared" si="9"/>
        <v/>
      </c>
      <c r="AA58" s="454" t="str">
        <f t="shared" si="10"/>
        <v/>
      </c>
      <c r="AC58" s="454" t="str">
        <f t="shared" si="11"/>
        <v/>
      </c>
      <c r="AE58" s="454" t="str">
        <f t="shared" si="12"/>
        <v/>
      </c>
      <c r="AG58" s="454" t="str">
        <f t="shared" si="13"/>
        <v/>
      </c>
      <c r="AI58" s="454" t="str">
        <f t="shared" si="14"/>
        <v/>
      </c>
      <c r="AK58" s="454" t="str">
        <f t="shared" si="15"/>
        <v/>
      </c>
      <c r="AM58" s="454" t="str">
        <f t="shared" si="16"/>
        <v/>
      </c>
      <c r="AO58" s="454" t="str">
        <f t="shared" si="17"/>
        <v/>
      </c>
      <c r="AQ58" s="454" t="str">
        <f t="shared" si="18"/>
        <v/>
      </c>
    </row>
    <row r="59" spans="5:43">
      <c r="E59" s="454" t="str">
        <f t="shared" si="0"/>
        <v/>
      </c>
      <c r="G59" s="454" t="str">
        <f t="shared" si="0"/>
        <v/>
      </c>
      <c r="I59" s="454" t="str">
        <f t="shared" si="1"/>
        <v/>
      </c>
      <c r="K59" s="454" t="str">
        <f t="shared" si="2"/>
        <v/>
      </c>
      <c r="M59" s="454" t="str">
        <f t="shared" si="3"/>
        <v/>
      </c>
      <c r="O59" s="454" t="str">
        <f t="shared" si="4"/>
        <v/>
      </c>
      <c r="Q59" s="454" t="str">
        <f t="shared" si="5"/>
        <v/>
      </c>
      <c r="S59" s="454" t="str">
        <f t="shared" si="6"/>
        <v/>
      </c>
      <c r="U59" s="454" t="str">
        <f t="shared" si="7"/>
        <v/>
      </c>
      <c r="W59" s="454" t="str">
        <f t="shared" si="8"/>
        <v/>
      </c>
      <c r="Y59" s="454" t="str">
        <f t="shared" si="9"/>
        <v/>
      </c>
      <c r="AA59" s="454" t="str">
        <f t="shared" si="10"/>
        <v/>
      </c>
      <c r="AC59" s="454" t="str">
        <f t="shared" si="11"/>
        <v/>
      </c>
      <c r="AE59" s="454" t="str">
        <f t="shared" si="12"/>
        <v/>
      </c>
      <c r="AG59" s="454" t="str">
        <f t="shared" si="13"/>
        <v/>
      </c>
      <c r="AI59" s="454" t="str">
        <f t="shared" si="14"/>
        <v/>
      </c>
      <c r="AK59" s="454" t="str">
        <f t="shared" si="15"/>
        <v/>
      </c>
      <c r="AM59" s="454" t="str">
        <f t="shared" si="16"/>
        <v/>
      </c>
      <c r="AO59" s="454" t="str">
        <f t="shared" si="17"/>
        <v/>
      </c>
      <c r="AQ59" s="454" t="str">
        <f t="shared" si="18"/>
        <v/>
      </c>
    </row>
    <row r="60" spans="5:43">
      <c r="E60" s="454" t="str">
        <f t="shared" si="0"/>
        <v/>
      </c>
      <c r="G60" s="454" t="str">
        <f t="shared" si="0"/>
        <v/>
      </c>
      <c r="I60" s="454" t="str">
        <f t="shared" si="1"/>
        <v/>
      </c>
      <c r="K60" s="454" t="str">
        <f t="shared" si="2"/>
        <v/>
      </c>
      <c r="M60" s="454" t="str">
        <f t="shared" si="3"/>
        <v/>
      </c>
      <c r="O60" s="454" t="str">
        <f t="shared" si="4"/>
        <v/>
      </c>
      <c r="Q60" s="454" t="str">
        <f t="shared" si="5"/>
        <v/>
      </c>
      <c r="S60" s="454" t="str">
        <f t="shared" si="6"/>
        <v/>
      </c>
      <c r="U60" s="454" t="str">
        <f t="shared" si="7"/>
        <v/>
      </c>
      <c r="W60" s="454" t="str">
        <f t="shared" si="8"/>
        <v/>
      </c>
      <c r="Y60" s="454" t="str">
        <f t="shared" si="9"/>
        <v/>
      </c>
      <c r="AA60" s="454" t="str">
        <f t="shared" si="10"/>
        <v/>
      </c>
      <c r="AC60" s="454" t="str">
        <f t="shared" si="11"/>
        <v/>
      </c>
      <c r="AE60" s="454" t="str">
        <f t="shared" si="12"/>
        <v/>
      </c>
      <c r="AG60" s="454" t="str">
        <f t="shared" si="13"/>
        <v/>
      </c>
      <c r="AI60" s="454" t="str">
        <f t="shared" si="14"/>
        <v/>
      </c>
      <c r="AK60" s="454" t="str">
        <f t="shared" si="15"/>
        <v/>
      </c>
      <c r="AM60" s="454" t="str">
        <f t="shared" si="16"/>
        <v/>
      </c>
      <c r="AO60" s="454" t="str">
        <f t="shared" si="17"/>
        <v/>
      </c>
      <c r="AQ60" s="454" t="str">
        <f t="shared" si="18"/>
        <v/>
      </c>
    </row>
    <row r="61" spans="5:43">
      <c r="E61" s="454" t="str">
        <f t="shared" si="0"/>
        <v/>
      </c>
      <c r="G61" s="454" t="str">
        <f t="shared" si="0"/>
        <v/>
      </c>
      <c r="I61" s="454" t="str">
        <f t="shared" si="1"/>
        <v/>
      </c>
      <c r="K61" s="454" t="str">
        <f t="shared" si="2"/>
        <v/>
      </c>
      <c r="M61" s="454" t="str">
        <f t="shared" si="3"/>
        <v/>
      </c>
      <c r="O61" s="454" t="str">
        <f t="shared" si="4"/>
        <v/>
      </c>
      <c r="Q61" s="454" t="str">
        <f t="shared" si="5"/>
        <v/>
      </c>
      <c r="S61" s="454" t="str">
        <f t="shared" si="6"/>
        <v/>
      </c>
      <c r="U61" s="454" t="str">
        <f t="shared" si="7"/>
        <v/>
      </c>
      <c r="W61" s="454" t="str">
        <f t="shared" si="8"/>
        <v/>
      </c>
      <c r="Y61" s="454" t="str">
        <f t="shared" si="9"/>
        <v/>
      </c>
      <c r="AA61" s="454" t="str">
        <f t="shared" si="10"/>
        <v/>
      </c>
      <c r="AC61" s="454" t="str">
        <f t="shared" si="11"/>
        <v/>
      </c>
      <c r="AE61" s="454" t="str">
        <f t="shared" si="12"/>
        <v/>
      </c>
      <c r="AG61" s="454" t="str">
        <f t="shared" si="13"/>
        <v/>
      </c>
      <c r="AI61" s="454" t="str">
        <f t="shared" si="14"/>
        <v/>
      </c>
      <c r="AK61" s="454" t="str">
        <f t="shared" si="15"/>
        <v/>
      </c>
      <c r="AM61" s="454" t="str">
        <f t="shared" si="16"/>
        <v/>
      </c>
      <c r="AO61" s="454" t="str">
        <f t="shared" si="17"/>
        <v/>
      </c>
      <c r="AQ61" s="454" t="str">
        <f t="shared" si="18"/>
        <v/>
      </c>
    </row>
    <row r="62" spans="5:43">
      <c r="E62" s="454" t="str">
        <f t="shared" si="0"/>
        <v/>
      </c>
      <c r="G62" s="454" t="str">
        <f t="shared" si="0"/>
        <v/>
      </c>
      <c r="I62" s="454" t="str">
        <f t="shared" si="1"/>
        <v/>
      </c>
      <c r="K62" s="454" t="str">
        <f t="shared" si="2"/>
        <v/>
      </c>
      <c r="M62" s="454" t="str">
        <f t="shared" si="3"/>
        <v/>
      </c>
      <c r="O62" s="454" t="str">
        <f t="shared" si="4"/>
        <v/>
      </c>
      <c r="Q62" s="454" t="str">
        <f t="shared" si="5"/>
        <v/>
      </c>
      <c r="S62" s="454" t="str">
        <f t="shared" si="6"/>
        <v/>
      </c>
      <c r="U62" s="454" t="str">
        <f t="shared" si="7"/>
        <v/>
      </c>
      <c r="W62" s="454" t="str">
        <f t="shared" si="8"/>
        <v/>
      </c>
      <c r="Y62" s="454" t="str">
        <f t="shared" si="9"/>
        <v/>
      </c>
      <c r="AA62" s="454" t="str">
        <f t="shared" si="10"/>
        <v/>
      </c>
      <c r="AC62" s="454" t="str">
        <f t="shared" si="11"/>
        <v/>
      </c>
      <c r="AE62" s="454" t="str">
        <f t="shared" si="12"/>
        <v/>
      </c>
      <c r="AG62" s="454" t="str">
        <f t="shared" si="13"/>
        <v/>
      </c>
      <c r="AI62" s="454" t="str">
        <f t="shared" si="14"/>
        <v/>
      </c>
      <c r="AK62" s="454" t="str">
        <f t="shared" si="15"/>
        <v/>
      </c>
      <c r="AM62" s="454" t="str">
        <f t="shared" si="16"/>
        <v/>
      </c>
      <c r="AO62" s="454" t="str">
        <f t="shared" si="17"/>
        <v/>
      </c>
      <c r="AQ62" s="454" t="str">
        <f t="shared" si="18"/>
        <v/>
      </c>
    </row>
    <row r="63" spans="5:43">
      <c r="E63" s="454" t="str">
        <f t="shared" si="0"/>
        <v/>
      </c>
      <c r="G63" s="454" t="str">
        <f t="shared" si="0"/>
        <v/>
      </c>
      <c r="I63" s="454" t="str">
        <f t="shared" si="1"/>
        <v/>
      </c>
      <c r="K63" s="454" t="str">
        <f t="shared" si="2"/>
        <v/>
      </c>
      <c r="M63" s="454" t="str">
        <f t="shared" si="3"/>
        <v/>
      </c>
      <c r="O63" s="454" t="str">
        <f t="shared" si="4"/>
        <v/>
      </c>
      <c r="Q63" s="454" t="str">
        <f t="shared" si="5"/>
        <v/>
      </c>
      <c r="S63" s="454" t="str">
        <f t="shared" si="6"/>
        <v/>
      </c>
      <c r="U63" s="454" t="str">
        <f t="shared" si="7"/>
        <v/>
      </c>
      <c r="W63" s="454" t="str">
        <f t="shared" si="8"/>
        <v/>
      </c>
      <c r="Y63" s="454" t="str">
        <f t="shared" si="9"/>
        <v/>
      </c>
      <c r="AA63" s="454" t="str">
        <f t="shared" si="10"/>
        <v/>
      </c>
      <c r="AC63" s="454" t="str">
        <f t="shared" si="11"/>
        <v/>
      </c>
      <c r="AE63" s="454" t="str">
        <f t="shared" si="12"/>
        <v/>
      </c>
      <c r="AG63" s="454" t="str">
        <f t="shared" si="13"/>
        <v/>
      </c>
      <c r="AI63" s="454" t="str">
        <f t="shared" si="14"/>
        <v/>
      </c>
      <c r="AK63" s="454" t="str">
        <f t="shared" si="15"/>
        <v/>
      </c>
      <c r="AM63" s="454" t="str">
        <f t="shared" si="16"/>
        <v/>
      </c>
      <c r="AO63" s="454" t="str">
        <f t="shared" si="17"/>
        <v/>
      </c>
      <c r="AQ63" s="454" t="str">
        <f t="shared" si="18"/>
        <v/>
      </c>
    </row>
    <row r="64" spans="5:43">
      <c r="E64" s="454" t="str">
        <f t="shared" si="0"/>
        <v/>
      </c>
      <c r="G64" s="454" t="str">
        <f t="shared" si="0"/>
        <v/>
      </c>
      <c r="I64" s="454" t="str">
        <f t="shared" si="1"/>
        <v/>
      </c>
      <c r="K64" s="454" t="str">
        <f t="shared" si="2"/>
        <v/>
      </c>
      <c r="M64" s="454" t="str">
        <f t="shared" si="3"/>
        <v/>
      </c>
      <c r="O64" s="454" t="str">
        <f t="shared" si="4"/>
        <v/>
      </c>
      <c r="Q64" s="454" t="str">
        <f t="shared" si="5"/>
        <v/>
      </c>
      <c r="S64" s="454" t="str">
        <f t="shared" si="6"/>
        <v/>
      </c>
      <c r="U64" s="454" t="str">
        <f t="shared" si="7"/>
        <v/>
      </c>
      <c r="W64" s="454" t="str">
        <f t="shared" si="8"/>
        <v/>
      </c>
      <c r="Y64" s="454" t="str">
        <f t="shared" si="9"/>
        <v/>
      </c>
      <c r="AA64" s="454" t="str">
        <f t="shared" si="10"/>
        <v/>
      </c>
      <c r="AC64" s="454" t="str">
        <f t="shared" si="11"/>
        <v/>
      </c>
      <c r="AE64" s="454" t="str">
        <f t="shared" si="12"/>
        <v/>
      </c>
      <c r="AG64" s="454" t="str">
        <f t="shared" si="13"/>
        <v/>
      </c>
      <c r="AI64" s="454" t="str">
        <f t="shared" si="14"/>
        <v/>
      </c>
      <c r="AK64" s="454" t="str">
        <f t="shared" si="15"/>
        <v/>
      </c>
      <c r="AM64" s="454" t="str">
        <f t="shared" si="16"/>
        <v/>
      </c>
      <c r="AO64" s="454" t="str">
        <f t="shared" si="17"/>
        <v/>
      </c>
      <c r="AQ64" s="454" t="str">
        <f t="shared" si="18"/>
        <v/>
      </c>
    </row>
    <row r="65" spans="5:43">
      <c r="E65" s="454" t="str">
        <f t="shared" si="0"/>
        <v/>
      </c>
      <c r="G65" s="454" t="str">
        <f t="shared" si="0"/>
        <v/>
      </c>
      <c r="I65" s="454" t="str">
        <f t="shared" si="1"/>
        <v/>
      </c>
      <c r="K65" s="454" t="str">
        <f t="shared" si="2"/>
        <v/>
      </c>
      <c r="M65" s="454" t="str">
        <f t="shared" si="3"/>
        <v/>
      </c>
      <c r="O65" s="454" t="str">
        <f t="shared" si="4"/>
        <v/>
      </c>
      <c r="Q65" s="454" t="str">
        <f t="shared" si="5"/>
        <v/>
      </c>
      <c r="S65" s="454" t="str">
        <f t="shared" si="6"/>
        <v/>
      </c>
      <c r="U65" s="454" t="str">
        <f t="shared" si="7"/>
        <v/>
      </c>
      <c r="W65" s="454" t="str">
        <f t="shared" si="8"/>
        <v/>
      </c>
      <c r="Y65" s="454" t="str">
        <f t="shared" si="9"/>
        <v/>
      </c>
      <c r="AA65" s="454" t="str">
        <f t="shared" si="10"/>
        <v/>
      </c>
      <c r="AC65" s="454" t="str">
        <f t="shared" si="11"/>
        <v/>
      </c>
      <c r="AE65" s="454" t="str">
        <f t="shared" si="12"/>
        <v/>
      </c>
      <c r="AG65" s="454" t="str">
        <f t="shared" si="13"/>
        <v/>
      </c>
      <c r="AI65" s="454" t="str">
        <f t="shared" si="14"/>
        <v/>
      </c>
      <c r="AK65" s="454" t="str">
        <f t="shared" si="15"/>
        <v/>
      </c>
      <c r="AM65" s="454" t="str">
        <f t="shared" si="16"/>
        <v/>
      </c>
      <c r="AO65" s="454" t="str">
        <f t="shared" si="17"/>
        <v/>
      </c>
      <c r="AQ65" s="454" t="str">
        <f t="shared" si="18"/>
        <v/>
      </c>
    </row>
    <row r="66" spans="5:43">
      <c r="E66" s="454" t="str">
        <f t="shared" si="0"/>
        <v/>
      </c>
      <c r="G66" s="454" t="str">
        <f t="shared" si="0"/>
        <v/>
      </c>
      <c r="I66" s="454" t="str">
        <f t="shared" si="1"/>
        <v/>
      </c>
      <c r="K66" s="454" t="str">
        <f t="shared" si="2"/>
        <v/>
      </c>
      <c r="M66" s="454" t="str">
        <f t="shared" si="3"/>
        <v/>
      </c>
      <c r="O66" s="454" t="str">
        <f t="shared" si="4"/>
        <v/>
      </c>
      <c r="Q66" s="454" t="str">
        <f t="shared" si="5"/>
        <v/>
      </c>
      <c r="S66" s="454" t="str">
        <f t="shared" si="6"/>
        <v/>
      </c>
      <c r="U66" s="454" t="str">
        <f t="shared" si="7"/>
        <v/>
      </c>
      <c r="W66" s="454" t="str">
        <f t="shared" si="8"/>
        <v/>
      </c>
      <c r="Y66" s="454" t="str">
        <f t="shared" si="9"/>
        <v/>
      </c>
      <c r="AA66" s="454" t="str">
        <f t="shared" si="10"/>
        <v/>
      </c>
      <c r="AC66" s="454" t="str">
        <f t="shared" si="11"/>
        <v/>
      </c>
      <c r="AE66" s="454" t="str">
        <f t="shared" si="12"/>
        <v/>
      </c>
      <c r="AG66" s="454" t="str">
        <f t="shared" si="13"/>
        <v/>
      </c>
      <c r="AI66" s="454" t="str">
        <f t="shared" si="14"/>
        <v/>
      </c>
      <c r="AK66" s="454" t="str">
        <f t="shared" si="15"/>
        <v/>
      </c>
      <c r="AM66" s="454" t="str">
        <f t="shared" si="16"/>
        <v/>
      </c>
      <c r="AO66" s="454" t="str">
        <f t="shared" si="17"/>
        <v/>
      </c>
      <c r="AQ66" s="454" t="str">
        <f t="shared" si="18"/>
        <v/>
      </c>
    </row>
    <row r="67" spans="5:43">
      <c r="E67" s="454" t="str">
        <f t="shared" si="0"/>
        <v/>
      </c>
      <c r="G67" s="454" t="str">
        <f t="shared" si="0"/>
        <v/>
      </c>
      <c r="I67" s="454" t="str">
        <f t="shared" si="1"/>
        <v/>
      </c>
      <c r="K67" s="454" t="str">
        <f t="shared" si="2"/>
        <v/>
      </c>
      <c r="M67" s="454" t="str">
        <f t="shared" si="3"/>
        <v/>
      </c>
      <c r="O67" s="454" t="str">
        <f t="shared" si="4"/>
        <v/>
      </c>
      <c r="Q67" s="454" t="str">
        <f t="shared" si="5"/>
        <v/>
      </c>
      <c r="S67" s="454" t="str">
        <f t="shared" si="6"/>
        <v/>
      </c>
      <c r="U67" s="454" t="str">
        <f t="shared" si="7"/>
        <v/>
      </c>
      <c r="W67" s="454" t="str">
        <f t="shared" si="8"/>
        <v/>
      </c>
      <c r="Y67" s="454" t="str">
        <f t="shared" si="9"/>
        <v/>
      </c>
      <c r="AA67" s="454" t="str">
        <f t="shared" si="10"/>
        <v/>
      </c>
      <c r="AC67" s="454" t="str">
        <f t="shared" si="11"/>
        <v/>
      </c>
      <c r="AE67" s="454" t="str">
        <f t="shared" si="12"/>
        <v/>
      </c>
      <c r="AG67" s="454" t="str">
        <f t="shared" si="13"/>
        <v/>
      </c>
      <c r="AI67" s="454" t="str">
        <f t="shared" si="14"/>
        <v/>
      </c>
      <c r="AK67" s="454" t="str">
        <f t="shared" si="15"/>
        <v/>
      </c>
      <c r="AM67" s="454" t="str">
        <f t="shared" si="16"/>
        <v/>
      </c>
      <c r="AO67" s="454" t="str">
        <f t="shared" si="17"/>
        <v/>
      </c>
      <c r="AQ67" s="454" t="str">
        <f t="shared" si="18"/>
        <v/>
      </c>
    </row>
    <row r="68" spans="5:43">
      <c r="E68" s="454" t="str">
        <f t="shared" si="0"/>
        <v/>
      </c>
      <c r="G68" s="454" t="str">
        <f t="shared" si="0"/>
        <v/>
      </c>
      <c r="I68" s="454" t="str">
        <f t="shared" si="1"/>
        <v/>
      </c>
      <c r="K68" s="454" t="str">
        <f t="shared" si="2"/>
        <v/>
      </c>
      <c r="M68" s="454" t="str">
        <f t="shared" si="3"/>
        <v/>
      </c>
      <c r="O68" s="454" t="str">
        <f t="shared" si="4"/>
        <v/>
      </c>
      <c r="Q68" s="454" t="str">
        <f t="shared" si="5"/>
        <v/>
      </c>
      <c r="S68" s="454" t="str">
        <f t="shared" si="6"/>
        <v/>
      </c>
      <c r="U68" s="454" t="str">
        <f t="shared" si="7"/>
        <v/>
      </c>
      <c r="W68" s="454" t="str">
        <f t="shared" si="8"/>
        <v/>
      </c>
      <c r="Y68" s="454" t="str">
        <f t="shared" si="9"/>
        <v/>
      </c>
      <c r="AA68" s="454" t="str">
        <f t="shared" si="10"/>
        <v/>
      </c>
      <c r="AC68" s="454" t="str">
        <f t="shared" si="11"/>
        <v/>
      </c>
      <c r="AE68" s="454" t="str">
        <f t="shared" si="12"/>
        <v/>
      </c>
      <c r="AG68" s="454" t="str">
        <f t="shared" si="13"/>
        <v/>
      </c>
      <c r="AI68" s="454" t="str">
        <f t="shared" si="14"/>
        <v/>
      </c>
      <c r="AK68" s="454" t="str">
        <f t="shared" si="15"/>
        <v/>
      </c>
      <c r="AM68" s="454" t="str">
        <f t="shared" si="16"/>
        <v/>
      </c>
      <c r="AO68" s="454" t="str">
        <f t="shared" si="17"/>
        <v/>
      </c>
      <c r="AQ68" s="454" t="str">
        <f t="shared" si="18"/>
        <v/>
      </c>
    </row>
    <row r="69" spans="5:43">
      <c r="E69" s="454" t="str">
        <f t="shared" si="0"/>
        <v/>
      </c>
      <c r="G69" s="454" t="str">
        <f t="shared" si="0"/>
        <v/>
      </c>
      <c r="I69" s="454" t="str">
        <f t="shared" si="1"/>
        <v/>
      </c>
      <c r="K69" s="454" t="str">
        <f t="shared" si="2"/>
        <v/>
      </c>
      <c r="M69" s="454" t="str">
        <f t="shared" si="3"/>
        <v/>
      </c>
      <c r="O69" s="454" t="str">
        <f t="shared" si="4"/>
        <v/>
      </c>
      <c r="Q69" s="454" t="str">
        <f t="shared" si="5"/>
        <v/>
      </c>
      <c r="S69" s="454" t="str">
        <f t="shared" si="6"/>
        <v/>
      </c>
      <c r="U69" s="454" t="str">
        <f t="shared" si="7"/>
        <v/>
      </c>
      <c r="W69" s="454" t="str">
        <f t="shared" si="8"/>
        <v/>
      </c>
      <c r="Y69" s="454" t="str">
        <f t="shared" si="9"/>
        <v/>
      </c>
      <c r="AA69" s="454" t="str">
        <f t="shared" si="10"/>
        <v/>
      </c>
      <c r="AC69" s="454" t="str">
        <f t="shared" si="11"/>
        <v/>
      </c>
      <c r="AE69" s="454" t="str">
        <f t="shared" si="12"/>
        <v/>
      </c>
      <c r="AG69" s="454" t="str">
        <f t="shared" si="13"/>
        <v/>
      </c>
      <c r="AI69" s="454" t="str">
        <f t="shared" si="14"/>
        <v/>
      </c>
      <c r="AK69" s="454" t="str">
        <f t="shared" si="15"/>
        <v/>
      </c>
      <c r="AM69" s="454" t="str">
        <f t="shared" si="16"/>
        <v/>
      </c>
      <c r="AO69" s="454" t="str">
        <f t="shared" si="17"/>
        <v/>
      </c>
      <c r="AQ69" s="454" t="str">
        <f t="shared" si="18"/>
        <v/>
      </c>
    </row>
    <row r="70" spans="5:43">
      <c r="E70" s="454" t="str">
        <f t="shared" si="0"/>
        <v/>
      </c>
      <c r="G70" s="454" t="str">
        <f t="shared" si="0"/>
        <v/>
      </c>
      <c r="I70" s="454" t="str">
        <f t="shared" si="1"/>
        <v/>
      </c>
      <c r="K70" s="454" t="str">
        <f t="shared" si="2"/>
        <v/>
      </c>
      <c r="M70" s="454" t="str">
        <f t="shared" si="3"/>
        <v/>
      </c>
      <c r="O70" s="454" t="str">
        <f t="shared" si="4"/>
        <v/>
      </c>
      <c r="Q70" s="454" t="str">
        <f t="shared" si="5"/>
        <v/>
      </c>
      <c r="S70" s="454" t="str">
        <f t="shared" si="6"/>
        <v/>
      </c>
      <c r="U70" s="454" t="str">
        <f t="shared" si="7"/>
        <v/>
      </c>
      <c r="W70" s="454" t="str">
        <f t="shared" si="8"/>
        <v/>
      </c>
      <c r="Y70" s="454" t="str">
        <f t="shared" si="9"/>
        <v/>
      </c>
      <c r="AA70" s="454" t="str">
        <f t="shared" si="10"/>
        <v/>
      </c>
      <c r="AC70" s="454" t="str">
        <f t="shared" si="11"/>
        <v/>
      </c>
      <c r="AE70" s="454" t="str">
        <f t="shared" si="12"/>
        <v/>
      </c>
      <c r="AG70" s="454" t="str">
        <f t="shared" si="13"/>
        <v/>
      </c>
      <c r="AI70" s="454" t="str">
        <f t="shared" si="14"/>
        <v/>
      </c>
      <c r="AK70" s="454" t="str">
        <f t="shared" si="15"/>
        <v/>
      </c>
      <c r="AM70" s="454" t="str">
        <f t="shared" si="16"/>
        <v/>
      </c>
      <c r="AO70" s="454" t="str">
        <f t="shared" si="17"/>
        <v/>
      </c>
      <c r="AQ70" s="454" t="str">
        <f t="shared" si="18"/>
        <v/>
      </c>
    </row>
    <row r="71" spans="5:43">
      <c r="E71" s="454" t="str">
        <f t="shared" si="0"/>
        <v/>
      </c>
      <c r="G71" s="454" t="str">
        <f t="shared" si="0"/>
        <v/>
      </c>
      <c r="I71" s="454" t="str">
        <f t="shared" si="1"/>
        <v/>
      </c>
      <c r="K71" s="454" t="str">
        <f t="shared" si="2"/>
        <v/>
      </c>
      <c r="M71" s="454" t="str">
        <f t="shared" si="3"/>
        <v/>
      </c>
      <c r="O71" s="454" t="str">
        <f t="shared" si="4"/>
        <v/>
      </c>
      <c r="Q71" s="454" t="str">
        <f t="shared" si="5"/>
        <v/>
      </c>
      <c r="S71" s="454" t="str">
        <f t="shared" si="6"/>
        <v/>
      </c>
      <c r="U71" s="454" t="str">
        <f t="shared" si="7"/>
        <v/>
      </c>
      <c r="W71" s="454" t="str">
        <f t="shared" si="8"/>
        <v/>
      </c>
      <c r="Y71" s="454" t="str">
        <f t="shared" si="9"/>
        <v/>
      </c>
      <c r="AA71" s="454" t="str">
        <f t="shared" si="10"/>
        <v/>
      </c>
      <c r="AC71" s="454" t="str">
        <f t="shared" si="11"/>
        <v/>
      </c>
      <c r="AE71" s="454" t="str">
        <f t="shared" si="12"/>
        <v/>
      </c>
      <c r="AG71" s="454" t="str">
        <f t="shared" si="13"/>
        <v/>
      </c>
      <c r="AI71" s="454" t="str">
        <f t="shared" si="14"/>
        <v/>
      </c>
      <c r="AK71" s="454" t="str">
        <f t="shared" si="15"/>
        <v/>
      </c>
      <c r="AM71" s="454" t="str">
        <f t="shared" si="16"/>
        <v/>
      </c>
      <c r="AO71" s="454" t="str">
        <f t="shared" si="17"/>
        <v/>
      </c>
      <c r="AQ71" s="454" t="str">
        <f t="shared" si="18"/>
        <v/>
      </c>
    </row>
    <row r="72" spans="5:43">
      <c r="E72" s="454" t="str">
        <f t="shared" si="0"/>
        <v/>
      </c>
      <c r="G72" s="454" t="str">
        <f t="shared" si="0"/>
        <v/>
      </c>
      <c r="I72" s="454" t="str">
        <f t="shared" si="1"/>
        <v/>
      </c>
      <c r="K72" s="454" t="str">
        <f t="shared" si="2"/>
        <v/>
      </c>
      <c r="M72" s="454" t="str">
        <f t="shared" si="3"/>
        <v/>
      </c>
      <c r="O72" s="454" t="str">
        <f t="shared" si="4"/>
        <v/>
      </c>
      <c r="Q72" s="454" t="str">
        <f t="shared" si="5"/>
        <v/>
      </c>
      <c r="S72" s="454" t="str">
        <f t="shared" si="6"/>
        <v/>
      </c>
      <c r="U72" s="454" t="str">
        <f t="shared" si="7"/>
        <v/>
      </c>
      <c r="W72" s="454" t="str">
        <f t="shared" si="8"/>
        <v/>
      </c>
      <c r="Y72" s="454" t="str">
        <f t="shared" si="9"/>
        <v/>
      </c>
      <c r="AA72" s="454" t="str">
        <f t="shared" si="10"/>
        <v/>
      </c>
      <c r="AC72" s="454" t="str">
        <f t="shared" si="11"/>
        <v/>
      </c>
      <c r="AE72" s="454" t="str">
        <f t="shared" si="12"/>
        <v/>
      </c>
      <c r="AG72" s="454" t="str">
        <f t="shared" si="13"/>
        <v/>
      </c>
      <c r="AI72" s="454" t="str">
        <f t="shared" si="14"/>
        <v/>
      </c>
      <c r="AK72" s="454" t="str">
        <f t="shared" si="15"/>
        <v/>
      </c>
      <c r="AM72" s="454" t="str">
        <f t="shared" si="16"/>
        <v/>
      </c>
      <c r="AO72" s="454" t="str">
        <f t="shared" si="17"/>
        <v/>
      </c>
      <c r="AQ72" s="454" t="str">
        <f t="shared" si="18"/>
        <v/>
      </c>
    </row>
    <row r="73" spans="5:43">
      <c r="E73" s="454" t="str">
        <f t="shared" si="0"/>
        <v/>
      </c>
      <c r="G73" s="454" t="str">
        <f t="shared" si="0"/>
        <v/>
      </c>
      <c r="I73" s="454" t="str">
        <f t="shared" si="1"/>
        <v/>
      </c>
      <c r="K73" s="454" t="str">
        <f t="shared" si="2"/>
        <v/>
      </c>
      <c r="M73" s="454" t="str">
        <f t="shared" si="3"/>
        <v/>
      </c>
      <c r="O73" s="454" t="str">
        <f t="shared" si="4"/>
        <v/>
      </c>
      <c r="Q73" s="454" t="str">
        <f t="shared" si="5"/>
        <v/>
      </c>
      <c r="S73" s="454" t="str">
        <f t="shared" si="6"/>
        <v/>
      </c>
      <c r="U73" s="454" t="str">
        <f t="shared" si="7"/>
        <v/>
      </c>
      <c r="W73" s="454" t="str">
        <f t="shared" si="8"/>
        <v/>
      </c>
      <c r="Y73" s="454" t="str">
        <f t="shared" si="9"/>
        <v/>
      </c>
      <c r="AA73" s="454" t="str">
        <f t="shared" si="10"/>
        <v/>
      </c>
      <c r="AC73" s="454" t="str">
        <f t="shared" si="11"/>
        <v/>
      </c>
      <c r="AE73" s="454" t="str">
        <f t="shared" si="12"/>
        <v/>
      </c>
      <c r="AG73" s="454" t="str">
        <f t="shared" si="13"/>
        <v/>
      </c>
      <c r="AI73" s="454" t="str">
        <f t="shared" si="14"/>
        <v/>
      </c>
      <c r="AK73" s="454" t="str">
        <f t="shared" si="15"/>
        <v/>
      </c>
      <c r="AM73" s="454" t="str">
        <f t="shared" si="16"/>
        <v/>
      </c>
      <c r="AO73" s="454" t="str">
        <f t="shared" si="17"/>
        <v/>
      </c>
      <c r="AQ73" s="454" t="str">
        <f t="shared" si="18"/>
        <v/>
      </c>
    </row>
    <row r="74" spans="5:43">
      <c r="E74" s="454" t="str">
        <f t="shared" si="0"/>
        <v/>
      </c>
      <c r="G74" s="454" t="str">
        <f t="shared" si="0"/>
        <v/>
      </c>
      <c r="I74" s="454" t="str">
        <f t="shared" si="1"/>
        <v/>
      </c>
      <c r="K74" s="454" t="str">
        <f t="shared" si="2"/>
        <v/>
      </c>
      <c r="M74" s="454" t="str">
        <f t="shared" si="3"/>
        <v/>
      </c>
      <c r="O74" s="454" t="str">
        <f t="shared" si="4"/>
        <v/>
      </c>
      <c r="Q74" s="454" t="str">
        <f t="shared" si="5"/>
        <v/>
      </c>
      <c r="S74" s="454" t="str">
        <f t="shared" si="6"/>
        <v/>
      </c>
      <c r="U74" s="454" t="str">
        <f t="shared" si="7"/>
        <v/>
      </c>
      <c r="W74" s="454" t="str">
        <f t="shared" si="8"/>
        <v/>
      </c>
      <c r="Y74" s="454" t="str">
        <f t="shared" si="9"/>
        <v/>
      </c>
      <c r="AA74" s="454" t="str">
        <f t="shared" si="10"/>
        <v/>
      </c>
      <c r="AC74" s="454" t="str">
        <f t="shared" si="11"/>
        <v/>
      </c>
      <c r="AE74" s="454" t="str">
        <f t="shared" si="12"/>
        <v/>
      </c>
      <c r="AG74" s="454" t="str">
        <f t="shared" si="13"/>
        <v/>
      </c>
      <c r="AI74" s="454" t="str">
        <f t="shared" si="14"/>
        <v/>
      </c>
      <c r="AK74" s="454" t="str">
        <f t="shared" si="15"/>
        <v/>
      </c>
      <c r="AM74" s="454" t="str">
        <f t="shared" si="16"/>
        <v/>
      </c>
      <c r="AO74" s="454" t="str">
        <f t="shared" si="17"/>
        <v/>
      </c>
      <c r="AQ74" s="454" t="str">
        <f t="shared" si="18"/>
        <v/>
      </c>
    </row>
    <row r="75" spans="5:43">
      <c r="E75" s="454" t="str">
        <f t="shared" si="0"/>
        <v/>
      </c>
      <c r="G75" s="454" t="str">
        <f t="shared" si="0"/>
        <v/>
      </c>
      <c r="I75" s="454" t="str">
        <f t="shared" si="1"/>
        <v/>
      </c>
      <c r="K75" s="454" t="str">
        <f t="shared" si="2"/>
        <v/>
      </c>
      <c r="M75" s="454" t="str">
        <f t="shared" si="3"/>
        <v/>
      </c>
      <c r="O75" s="454" t="str">
        <f t="shared" si="4"/>
        <v/>
      </c>
      <c r="Q75" s="454" t="str">
        <f t="shared" si="5"/>
        <v/>
      </c>
      <c r="S75" s="454" t="str">
        <f t="shared" si="6"/>
        <v/>
      </c>
      <c r="U75" s="454" t="str">
        <f t="shared" si="7"/>
        <v/>
      </c>
      <c r="W75" s="454" t="str">
        <f t="shared" si="8"/>
        <v/>
      </c>
      <c r="Y75" s="454" t="str">
        <f t="shared" si="9"/>
        <v/>
      </c>
      <c r="AA75" s="454" t="str">
        <f t="shared" si="10"/>
        <v/>
      </c>
      <c r="AC75" s="454" t="str">
        <f t="shared" si="11"/>
        <v/>
      </c>
      <c r="AE75" s="454" t="str">
        <f t="shared" si="12"/>
        <v/>
      </c>
      <c r="AG75" s="454" t="str">
        <f t="shared" si="13"/>
        <v/>
      </c>
      <c r="AI75" s="454" t="str">
        <f t="shared" si="14"/>
        <v/>
      </c>
      <c r="AK75" s="454" t="str">
        <f t="shared" si="15"/>
        <v/>
      </c>
      <c r="AM75" s="454" t="str">
        <f t="shared" si="16"/>
        <v/>
      </c>
      <c r="AO75" s="454" t="str">
        <f t="shared" si="17"/>
        <v/>
      </c>
      <c r="AQ75" s="454" t="str">
        <f t="shared" si="18"/>
        <v/>
      </c>
    </row>
    <row r="76" spans="5:43">
      <c r="E76" s="454" t="str">
        <f t="shared" si="0"/>
        <v/>
      </c>
      <c r="G76" s="454" t="str">
        <f t="shared" si="0"/>
        <v/>
      </c>
      <c r="I76" s="454" t="str">
        <f t="shared" si="1"/>
        <v/>
      </c>
      <c r="K76" s="454" t="str">
        <f t="shared" si="2"/>
        <v/>
      </c>
      <c r="M76" s="454" t="str">
        <f t="shared" si="3"/>
        <v/>
      </c>
      <c r="O76" s="454" t="str">
        <f t="shared" si="4"/>
        <v/>
      </c>
      <c r="Q76" s="454" t="str">
        <f t="shared" si="5"/>
        <v/>
      </c>
      <c r="S76" s="454" t="str">
        <f t="shared" si="6"/>
        <v/>
      </c>
      <c r="U76" s="454" t="str">
        <f t="shared" si="7"/>
        <v/>
      </c>
      <c r="W76" s="454" t="str">
        <f t="shared" si="8"/>
        <v/>
      </c>
      <c r="Y76" s="454" t="str">
        <f t="shared" si="9"/>
        <v/>
      </c>
      <c r="AA76" s="454" t="str">
        <f t="shared" si="10"/>
        <v/>
      </c>
      <c r="AC76" s="454" t="str">
        <f t="shared" si="11"/>
        <v/>
      </c>
      <c r="AE76" s="454" t="str">
        <f t="shared" si="12"/>
        <v/>
      </c>
      <c r="AG76" s="454" t="str">
        <f t="shared" si="13"/>
        <v/>
      </c>
      <c r="AI76" s="454" t="str">
        <f t="shared" si="14"/>
        <v/>
      </c>
      <c r="AK76" s="454" t="str">
        <f t="shared" si="15"/>
        <v/>
      </c>
      <c r="AM76" s="454" t="str">
        <f t="shared" si="16"/>
        <v/>
      </c>
      <c r="AO76" s="454" t="str">
        <f t="shared" si="17"/>
        <v/>
      </c>
      <c r="AQ76" s="454" t="str">
        <f t="shared" si="18"/>
        <v/>
      </c>
    </row>
    <row r="77" spans="5:43">
      <c r="E77" s="454" t="str">
        <f t="shared" ref="E77:G140" si="19">IF(OR($B77=0,D77=0),"",D77/$B77)</f>
        <v/>
      </c>
      <c r="G77" s="454" t="str">
        <f t="shared" si="19"/>
        <v/>
      </c>
      <c r="I77" s="454" t="str">
        <f t="shared" ref="I77:I140" si="20">IF(OR($B77=0,H77=0),"",H77/$B77)</f>
        <v/>
      </c>
      <c r="K77" s="454" t="str">
        <f t="shared" ref="K77:K140" si="21">IF(OR($B77=0,J77=0),"",J77/$B77)</f>
        <v/>
      </c>
      <c r="M77" s="454" t="str">
        <f t="shared" ref="M77:M140" si="22">IF(OR($B77=0,L77=0),"",L77/$B77)</f>
        <v/>
      </c>
      <c r="O77" s="454" t="str">
        <f t="shared" ref="O77:O140" si="23">IF(OR($B77=0,N77=0),"",N77/$B77)</f>
        <v/>
      </c>
      <c r="Q77" s="454" t="str">
        <f t="shared" ref="Q77:Q140" si="24">IF(OR($B77=0,P77=0),"",P77/$B77)</f>
        <v/>
      </c>
      <c r="S77" s="454" t="str">
        <f t="shared" ref="S77:S140" si="25">IF(OR($B77=0,R77=0),"",R77/$B77)</f>
        <v/>
      </c>
      <c r="U77" s="454" t="str">
        <f t="shared" ref="U77:U140" si="26">IF(OR($B77=0,T77=0),"",T77/$B77)</f>
        <v/>
      </c>
      <c r="W77" s="454" t="str">
        <f t="shared" ref="W77:W140" si="27">IF(OR($B77=0,V77=0),"",V77/$B77)</f>
        <v/>
      </c>
      <c r="Y77" s="454" t="str">
        <f t="shared" ref="Y77:Y140" si="28">IF(OR($B77=0,X77=0),"",X77/$B77)</f>
        <v/>
      </c>
      <c r="AA77" s="454" t="str">
        <f t="shared" ref="AA77:AA140" si="29">IF(OR($B77=0,Z77=0),"",Z77/$B77)</f>
        <v/>
      </c>
      <c r="AC77" s="454" t="str">
        <f t="shared" ref="AC77:AC140" si="30">IF(OR($B77=0,AB77=0),"",AB77/$B77)</f>
        <v/>
      </c>
      <c r="AE77" s="454" t="str">
        <f t="shared" ref="AE77:AE140" si="31">IF(OR($B77=0,AD77=0),"",AD77/$B77)</f>
        <v/>
      </c>
      <c r="AG77" s="454" t="str">
        <f t="shared" ref="AG77:AG140" si="32">IF(OR($B77=0,AF77=0),"",AF77/$B77)</f>
        <v/>
      </c>
      <c r="AI77" s="454" t="str">
        <f t="shared" ref="AI77:AI140" si="33">IF(OR($B77=0,AH77=0),"",AH77/$B77)</f>
        <v/>
      </c>
      <c r="AK77" s="454" t="str">
        <f t="shared" ref="AK77:AK140" si="34">IF(OR($B77=0,AJ77=0),"",AJ77/$B77)</f>
        <v/>
      </c>
      <c r="AM77" s="454" t="str">
        <f t="shared" ref="AM77:AM140" si="35">IF(OR($B77=0,AL77=0),"",AL77/$B77)</f>
        <v/>
      </c>
      <c r="AO77" s="454" t="str">
        <f t="shared" ref="AO77:AO140" si="36">IF(OR($B77=0,AN77=0),"",AN77/$B77)</f>
        <v/>
      </c>
      <c r="AQ77" s="454" t="str">
        <f t="shared" ref="AQ77:AQ140" si="37">IF(OR($B77=0,AP77=0),"",AP77/$B77)</f>
        <v/>
      </c>
    </row>
    <row r="78" spans="5:43">
      <c r="E78" s="454" t="str">
        <f t="shared" si="19"/>
        <v/>
      </c>
      <c r="G78" s="454" t="str">
        <f t="shared" si="19"/>
        <v/>
      </c>
      <c r="I78" s="454" t="str">
        <f t="shared" si="20"/>
        <v/>
      </c>
      <c r="K78" s="454" t="str">
        <f t="shared" si="21"/>
        <v/>
      </c>
      <c r="M78" s="454" t="str">
        <f t="shared" si="22"/>
        <v/>
      </c>
      <c r="O78" s="454" t="str">
        <f t="shared" si="23"/>
        <v/>
      </c>
      <c r="Q78" s="454" t="str">
        <f t="shared" si="24"/>
        <v/>
      </c>
      <c r="S78" s="454" t="str">
        <f t="shared" si="25"/>
        <v/>
      </c>
      <c r="U78" s="454" t="str">
        <f t="shared" si="26"/>
        <v/>
      </c>
      <c r="W78" s="454" t="str">
        <f t="shared" si="27"/>
        <v/>
      </c>
      <c r="Y78" s="454" t="str">
        <f t="shared" si="28"/>
        <v/>
      </c>
      <c r="AA78" s="454" t="str">
        <f t="shared" si="29"/>
        <v/>
      </c>
      <c r="AC78" s="454" t="str">
        <f t="shared" si="30"/>
        <v/>
      </c>
      <c r="AE78" s="454" t="str">
        <f t="shared" si="31"/>
        <v/>
      </c>
      <c r="AG78" s="454" t="str">
        <f t="shared" si="32"/>
        <v/>
      </c>
      <c r="AI78" s="454" t="str">
        <f t="shared" si="33"/>
        <v/>
      </c>
      <c r="AK78" s="454" t="str">
        <f t="shared" si="34"/>
        <v/>
      </c>
      <c r="AM78" s="454" t="str">
        <f t="shared" si="35"/>
        <v/>
      </c>
      <c r="AO78" s="454" t="str">
        <f t="shared" si="36"/>
        <v/>
      </c>
      <c r="AQ78" s="454" t="str">
        <f t="shared" si="37"/>
        <v/>
      </c>
    </row>
    <row r="79" spans="5:43">
      <c r="E79" s="454" t="str">
        <f t="shared" si="19"/>
        <v/>
      </c>
      <c r="G79" s="454" t="str">
        <f t="shared" si="19"/>
        <v/>
      </c>
      <c r="I79" s="454" t="str">
        <f t="shared" si="20"/>
        <v/>
      </c>
      <c r="K79" s="454" t="str">
        <f t="shared" si="21"/>
        <v/>
      </c>
      <c r="M79" s="454" t="str">
        <f t="shared" si="22"/>
        <v/>
      </c>
      <c r="O79" s="454" t="str">
        <f t="shared" si="23"/>
        <v/>
      </c>
      <c r="Q79" s="454" t="str">
        <f t="shared" si="24"/>
        <v/>
      </c>
      <c r="S79" s="454" t="str">
        <f t="shared" si="25"/>
        <v/>
      </c>
      <c r="U79" s="454" t="str">
        <f t="shared" si="26"/>
        <v/>
      </c>
      <c r="W79" s="454" t="str">
        <f t="shared" si="27"/>
        <v/>
      </c>
      <c r="Y79" s="454" t="str">
        <f t="shared" si="28"/>
        <v/>
      </c>
      <c r="AA79" s="454" t="str">
        <f t="shared" si="29"/>
        <v/>
      </c>
      <c r="AC79" s="454" t="str">
        <f t="shared" si="30"/>
        <v/>
      </c>
      <c r="AE79" s="454" t="str">
        <f t="shared" si="31"/>
        <v/>
      </c>
      <c r="AG79" s="454" t="str">
        <f t="shared" si="32"/>
        <v/>
      </c>
      <c r="AI79" s="454" t="str">
        <f t="shared" si="33"/>
        <v/>
      </c>
      <c r="AK79" s="454" t="str">
        <f t="shared" si="34"/>
        <v/>
      </c>
      <c r="AM79" s="454" t="str">
        <f t="shared" si="35"/>
        <v/>
      </c>
      <c r="AO79" s="454" t="str">
        <f t="shared" si="36"/>
        <v/>
      </c>
      <c r="AQ79" s="454" t="str">
        <f t="shared" si="37"/>
        <v/>
      </c>
    </row>
    <row r="80" spans="5:43">
      <c r="E80" s="454" t="str">
        <f t="shared" si="19"/>
        <v/>
      </c>
      <c r="G80" s="454" t="str">
        <f t="shared" si="19"/>
        <v/>
      </c>
      <c r="I80" s="454" t="str">
        <f t="shared" si="20"/>
        <v/>
      </c>
      <c r="K80" s="454" t="str">
        <f t="shared" si="21"/>
        <v/>
      </c>
      <c r="M80" s="454" t="str">
        <f t="shared" si="22"/>
        <v/>
      </c>
      <c r="O80" s="454" t="str">
        <f t="shared" si="23"/>
        <v/>
      </c>
      <c r="Q80" s="454" t="str">
        <f t="shared" si="24"/>
        <v/>
      </c>
      <c r="S80" s="454" t="str">
        <f t="shared" si="25"/>
        <v/>
      </c>
      <c r="U80" s="454" t="str">
        <f t="shared" si="26"/>
        <v/>
      </c>
      <c r="W80" s="454" t="str">
        <f t="shared" si="27"/>
        <v/>
      </c>
      <c r="Y80" s="454" t="str">
        <f t="shared" si="28"/>
        <v/>
      </c>
      <c r="AA80" s="454" t="str">
        <f t="shared" si="29"/>
        <v/>
      </c>
      <c r="AC80" s="454" t="str">
        <f t="shared" si="30"/>
        <v/>
      </c>
      <c r="AE80" s="454" t="str">
        <f t="shared" si="31"/>
        <v/>
      </c>
      <c r="AG80" s="454" t="str">
        <f t="shared" si="32"/>
        <v/>
      </c>
      <c r="AI80" s="454" t="str">
        <f t="shared" si="33"/>
        <v/>
      </c>
      <c r="AK80" s="454" t="str">
        <f t="shared" si="34"/>
        <v/>
      </c>
      <c r="AM80" s="454" t="str">
        <f t="shared" si="35"/>
        <v/>
      </c>
      <c r="AO80" s="454" t="str">
        <f t="shared" si="36"/>
        <v/>
      </c>
      <c r="AQ80" s="454" t="str">
        <f t="shared" si="37"/>
        <v/>
      </c>
    </row>
    <row r="81" spans="5:43">
      <c r="E81" s="454" t="str">
        <f t="shared" si="19"/>
        <v/>
      </c>
      <c r="G81" s="454" t="str">
        <f t="shared" si="19"/>
        <v/>
      </c>
      <c r="I81" s="454" t="str">
        <f t="shared" si="20"/>
        <v/>
      </c>
      <c r="K81" s="454" t="str">
        <f t="shared" si="21"/>
        <v/>
      </c>
      <c r="M81" s="454" t="str">
        <f t="shared" si="22"/>
        <v/>
      </c>
      <c r="O81" s="454" t="str">
        <f t="shared" si="23"/>
        <v/>
      </c>
      <c r="Q81" s="454" t="str">
        <f t="shared" si="24"/>
        <v/>
      </c>
      <c r="S81" s="454" t="str">
        <f t="shared" si="25"/>
        <v/>
      </c>
      <c r="U81" s="454" t="str">
        <f t="shared" si="26"/>
        <v/>
      </c>
      <c r="W81" s="454" t="str">
        <f t="shared" si="27"/>
        <v/>
      </c>
      <c r="Y81" s="454" t="str">
        <f t="shared" si="28"/>
        <v/>
      </c>
      <c r="AA81" s="454" t="str">
        <f t="shared" si="29"/>
        <v/>
      </c>
      <c r="AC81" s="454" t="str">
        <f t="shared" si="30"/>
        <v/>
      </c>
      <c r="AE81" s="454" t="str">
        <f t="shared" si="31"/>
        <v/>
      </c>
      <c r="AG81" s="454" t="str">
        <f t="shared" si="32"/>
        <v/>
      </c>
      <c r="AI81" s="454" t="str">
        <f t="shared" si="33"/>
        <v/>
      </c>
      <c r="AK81" s="454" t="str">
        <f t="shared" si="34"/>
        <v/>
      </c>
      <c r="AM81" s="454" t="str">
        <f t="shared" si="35"/>
        <v/>
      </c>
      <c r="AO81" s="454" t="str">
        <f t="shared" si="36"/>
        <v/>
      </c>
      <c r="AQ81" s="454" t="str">
        <f t="shared" si="37"/>
        <v/>
      </c>
    </row>
    <row r="82" spans="5:43">
      <c r="E82" s="454" t="str">
        <f t="shared" si="19"/>
        <v/>
      </c>
      <c r="G82" s="454" t="str">
        <f t="shared" si="19"/>
        <v/>
      </c>
      <c r="I82" s="454" t="str">
        <f t="shared" si="20"/>
        <v/>
      </c>
      <c r="K82" s="454" t="str">
        <f t="shared" si="21"/>
        <v/>
      </c>
      <c r="M82" s="454" t="str">
        <f t="shared" si="22"/>
        <v/>
      </c>
      <c r="O82" s="454" t="str">
        <f t="shared" si="23"/>
        <v/>
      </c>
      <c r="Q82" s="454" t="str">
        <f t="shared" si="24"/>
        <v/>
      </c>
      <c r="S82" s="454" t="str">
        <f t="shared" si="25"/>
        <v/>
      </c>
      <c r="U82" s="454" t="str">
        <f t="shared" si="26"/>
        <v/>
      </c>
      <c r="W82" s="454" t="str">
        <f t="shared" si="27"/>
        <v/>
      </c>
      <c r="Y82" s="454" t="str">
        <f t="shared" si="28"/>
        <v/>
      </c>
      <c r="AA82" s="454" t="str">
        <f t="shared" si="29"/>
        <v/>
      </c>
      <c r="AC82" s="454" t="str">
        <f t="shared" si="30"/>
        <v/>
      </c>
      <c r="AE82" s="454" t="str">
        <f t="shared" si="31"/>
        <v/>
      </c>
      <c r="AG82" s="454" t="str">
        <f t="shared" si="32"/>
        <v/>
      </c>
      <c r="AI82" s="454" t="str">
        <f t="shared" si="33"/>
        <v/>
      </c>
      <c r="AK82" s="454" t="str">
        <f t="shared" si="34"/>
        <v/>
      </c>
      <c r="AM82" s="454" t="str">
        <f t="shared" si="35"/>
        <v/>
      </c>
      <c r="AO82" s="454" t="str">
        <f t="shared" si="36"/>
        <v/>
      </c>
      <c r="AQ82" s="454" t="str">
        <f t="shared" si="37"/>
        <v/>
      </c>
    </row>
    <row r="83" spans="5:43">
      <c r="E83" s="454" t="str">
        <f t="shared" si="19"/>
        <v/>
      </c>
      <c r="G83" s="454" t="str">
        <f t="shared" si="19"/>
        <v/>
      </c>
      <c r="I83" s="454" t="str">
        <f t="shared" si="20"/>
        <v/>
      </c>
      <c r="K83" s="454" t="str">
        <f t="shared" si="21"/>
        <v/>
      </c>
      <c r="M83" s="454" t="str">
        <f t="shared" si="22"/>
        <v/>
      </c>
      <c r="O83" s="454" t="str">
        <f t="shared" si="23"/>
        <v/>
      </c>
      <c r="Q83" s="454" t="str">
        <f t="shared" si="24"/>
        <v/>
      </c>
      <c r="S83" s="454" t="str">
        <f t="shared" si="25"/>
        <v/>
      </c>
      <c r="U83" s="454" t="str">
        <f t="shared" si="26"/>
        <v/>
      </c>
      <c r="W83" s="454" t="str">
        <f t="shared" si="27"/>
        <v/>
      </c>
      <c r="Y83" s="454" t="str">
        <f t="shared" si="28"/>
        <v/>
      </c>
      <c r="AA83" s="454" t="str">
        <f t="shared" si="29"/>
        <v/>
      </c>
      <c r="AC83" s="454" t="str">
        <f t="shared" si="30"/>
        <v/>
      </c>
      <c r="AE83" s="454" t="str">
        <f t="shared" si="31"/>
        <v/>
      </c>
      <c r="AG83" s="454" t="str">
        <f t="shared" si="32"/>
        <v/>
      </c>
      <c r="AI83" s="454" t="str">
        <f t="shared" si="33"/>
        <v/>
      </c>
      <c r="AK83" s="454" t="str">
        <f t="shared" si="34"/>
        <v/>
      </c>
      <c r="AM83" s="454" t="str">
        <f t="shared" si="35"/>
        <v/>
      </c>
      <c r="AO83" s="454" t="str">
        <f t="shared" si="36"/>
        <v/>
      </c>
      <c r="AQ83" s="454" t="str">
        <f t="shared" si="37"/>
        <v/>
      </c>
    </row>
    <row r="84" spans="5:43">
      <c r="E84" s="454" t="str">
        <f t="shared" si="19"/>
        <v/>
      </c>
      <c r="G84" s="454" t="str">
        <f t="shared" si="19"/>
        <v/>
      </c>
      <c r="I84" s="454" t="str">
        <f t="shared" si="20"/>
        <v/>
      </c>
      <c r="K84" s="454" t="str">
        <f t="shared" si="21"/>
        <v/>
      </c>
      <c r="M84" s="454" t="str">
        <f t="shared" si="22"/>
        <v/>
      </c>
      <c r="O84" s="454" t="str">
        <f t="shared" si="23"/>
        <v/>
      </c>
      <c r="Q84" s="454" t="str">
        <f t="shared" si="24"/>
        <v/>
      </c>
      <c r="S84" s="454" t="str">
        <f t="shared" si="25"/>
        <v/>
      </c>
      <c r="U84" s="454" t="str">
        <f t="shared" si="26"/>
        <v/>
      </c>
      <c r="W84" s="454" t="str">
        <f t="shared" si="27"/>
        <v/>
      </c>
      <c r="Y84" s="454" t="str">
        <f t="shared" si="28"/>
        <v/>
      </c>
      <c r="AA84" s="454" t="str">
        <f t="shared" si="29"/>
        <v/>
      </c>
      <c r="AC84" s="454" t="str">
        <f t="shared" si="30"/>
        <v/>
      </c>
      <c r="AE84" s="454" t="str">
        <f t="shared" si="31"/>
        <v/>
      </c>
      <c r="AG84" s="454" t="str">
        <f t="shared" si="32"/>
        <v/>
      </c>
      <c r="AI84" s="454" t="str">
        <f t="shared" si="33"/>
        <v/>
      </c>
      <c r="AK84" s="454" t="str">
        <f t="shared" si="34"/>
        <v/>
      </c>
      <c r="AM84" s="454" t="str">
        <f t="shared" si="35"/>
        <v/>
      </c>
      <c r="AO84" s="454" t="str">
        <f t="shared" si="36"/>
        <v/>
      </c>
      <c r="AQ84" s="454" t="str">
        <f t="shared" si="37"/>
        <v/>
      </c>
    </row>
    <row r="85" spans="5:43">
      <c r="E85" s="454" t="str">
        <f t="shared" si="19"/>
        <v/>
      </c>
      <c r="G85" s="454" t="str">
        <f t="shared" si="19"/>
        <v/>
      </c>
      <c r="I85" s="454" t="str">
        <f t="shared" si="20"/>
        <v/>
      </c>
      <c r="K85" s="454" t="str">
        <f t="shared" si="21"/>
        <v/>
      </c>
      <c r="M85" s="454" t="str">
        <f t="shared" si="22"/>
        <v/>
      </c>
      <c r="O85" s="454" t="str">
        <f t="shared" si="23"/>
        <v/>
      </c>
      <c r="Q85" s="454" t="str">
        <f t="shared" si="24"/>
        <v/>
      </c>
      <c r="S85" s="454" t="str">
        <f t="shared" si="25"/>
        <v/>
      </c>
      <c r="U85" s="454" t="str">
        <f t="shared" si="26"/>
        <v/>
      </c>
      <c r="W85" s="454" t="str">
        <f t="shared" si="27"/>
        <v/>
      </c>
      <c r="Y85" s="454" t="str">
        <f t="shared" si="28"/>
        <v/>
      </c>
      <c r="AA85" s="454" t="str">
        <f t="shared" si="29"/>
        <v/>
      </c>
      <c r="AC85" s="454" t="str">
        <f t="shared" si="30"/>
        <v/>
      </c>
      <c r="AE85" s="454" t="str">
        <f t="shared" si="31"/>
        <v/>
      </c>
      <c r="AG85" s="454" t="str">
        <f t="shared" si="32"/>
        <v/>
      </c>
      <c r="AI85" s="454" t="str">
        <f t="shared" si="33"/>
        <v/>
      </c>
      <c r="AK85" s="454" t="str">
        <f t="shared" si="34"/>
        <v/>
      </c>
      <c r="AM85" s="454" t="str">
        <f t="shared" si="35"/>
        <v/>
      </c>
      <c r="AO85" s="454" t="str">
        <f t="shared" si="36"/>
        <v/>
      </c>
      <c r="AQ85" s="454" t="str">
        <f t="shared" si="37"/>
        <v/>
      </c>
    </row>
    <row r="86" spans="5:43">
      <c r="E86" s="454" t="str">
        <f t="shared" si="19"/>
        <v/>
      </c>
      <c r="G86" s="454" t="str">
        <f t="shared" si="19"/>
        <v/>
      </c>
      <c r="I86" s="454" t="str">
        <f t="shared" si="20"/>
        <v/>
      </c>
      <c r="K86" s="454" t="str">
        <f t="shared" si="21"/>
        <v/>
      </c>
      <c r="M86" s="454" t="str">
        <f t="shared" si="22"/>
        <v/>
      </c>
      <c r="O86" s="454" t="str">
        <f t="shared" si="23"/>
        <v/>
      </c>
      <c r="Q86" s="454" t="str">
        <f t="shared" si="24"/>
        <v/>
      </c>
      <c r="S86" s="454" t="str">
        <f t="shared" si="25"/>
        <v/>
      </c>
      <c r="U86" s="454" t="str">
        <f t="shared" si="26"/>
        <v/>
      </c>
      <c r="W86" s="454" t="str">
        <f t="shared" si="27"/>
        <v/>
      </c>
      <c r="Y86" s="454" t="str">
        <f t="shared" si="28"/>
        <v/>
      </c>
      <c r="AA86" s="454" t="str">
        <f t="shared" si="29"/>
        <v/>
      </c>
      <c r="AC86" s="454" t="str">
        <f t="shared" si="30"/>
        <v/>
      </c>
      <c r="AE86" s="454" t="str">
        <f t="shared" si="31"/>
        <v/>
      </c>
      <c r="AG86" s="454" t="str">
        <f t="shared" si="32"/>
        <v/>
      </c>
      <c r="AI86" s="454" t="str">
        <f t="shared" si="33"/>
        <v/>
      </c>
      <c r="AK86" s="454" t="str">
        <f t="shared" si="34"/>
        <v/>
      </c>
      <c r="AM86" s="454" t="str">
        <f t="shared" si="35"/>
        <v/>
      </c>
      <c r="AO86" s="454" t="str">
        <f t="shared" si="36"/>
        <v/>
      </c>
      <c r="AQ86" s="454" t="str">
        <f t="shared" si="37"/>
        <v/>
      </c>
    </row>
    <row r="87" spans="5:43">
      <c r="E87" s="454" t="str">
        <f t="shared" si="19"/>
        <v/>
      </c>
      <c r="G87" s="454" t="str">
        <f t="shared" si="19"/>
        <v/>
      </c>
      <c r="I87" s="454" t="str">
        <f t="shared" si="20"/>
        <v/>
      </c>
      <c r="K87" s="454" t="str">
        <f t="shared" si="21"/>
        <v/>
      </c>
      <c r="M87" s="454" t="str">
        <f t="shared" si="22"/>
        <v/>
      </c>
      <c r="O87" s="454" t="str">
        <f t="shared" si="23"/>
        <v/>
      </c>
      <c r="Q87" s="454" t="str">
        <f t="shared" si="24"/>
        <v/>
      </c>
      <c r="S87" s="454" t="str">
        <f t="shared" si="25"/>
        <v/>
      </c>
      <c r="U87" s="454" t="str">
        <f t="shared" si="26"/>
        <v/>
      </c>
      <c r="W87" s="454" t="str">
        <f t="shared" si="27"/>
        <v/>
      </c>
      <c r="Y87" s="454" t="str">
        <f t="shared" si="28"/>
        <v/>
      </c>
      <c r="AA87" s="454" t="str">
        <f t="shared" si="29"/>
        <v/>
      </c>
      <c r="AC87" s="454" t="str">
        <f t="shared" si="30"/>
        <v/>
      </c>
      <c r="AE87" s="454" t="str">
        <f t="shared" si="31"/>
        <v/>
      </c>
      <c r="AG87" s="454" t="str">
        <f t="shared" si="32"/>
        <v/>
      </c>
      <c r="AI87" s="454" t="str">
        <f t="shared" si="33"/>
        <v/>
      </c>
      <c r="AK87" s="454" t="str">
        <f t="shared" si="34"/>
        <v/>
      </c>
      <c r="AM87" s="454" t="str">
        <f t="shared" si="35"/>
        <v/>
      </c>
      <c r="AO87" s="454" t="str">
        <f t="shared" si="36"/>
        <v/>
      </c>
      <c r="AQ87" s="454" t="str">
        <f t="shared" si="37"/>
        <v/>
      </c>
    </row>
    <row r="88" spans="5:43">
      <c r="E88" s="454" t="str">
        <f t="shared" si="19"/>
        <v/>
      </c>
      <c r="G88" s="454" t="str">
        <f t="shared" si="19"/>
        <v/>
      </c>
      <c r="I88" s="454" t="str">
        <f t="shared" si="20"/>
        <v/>
      </c>
      <c r="K88" s="454" t="str">
        <f t="shared" si="21"/>
        <v/>
      </c>
      <c r="M88" s="454" t="str">
        <f t="shared" si="22"/>
        <v/>
      </c>
      <c r="O88" s="454" t="str">
        <f t="shared" si="23"/>
        <v/>
      </c>
      <c r="Q88" s="454" t="str">
        <f t="shared" si="24"/>
        <v/>
      </c>
      <c r="S88" s="454" t="str">
        <f t="shared" si="25"/>
        <v/>
      </c>
      <c r="U88" s="454" t="str">
        <f t="shared" si="26"/>
        <v/>
      </c>
      <c r="W88" s="454" t="str">
        <f t="shared" si="27"/>
        <v/>
      </c>
      <c r="Y88" s="454" t="str">
        <f t="shared" si="28"/>
        <v/>
      </c>
      <c r="AA88" s="454" t="str">
        <f t="shared" si="29"/>
        <v/>
      </c>
      <c r="AC88" s="454" t="str">
        <f t="shared" si="30"/>
        <v/>
      </c>
      <c r="AE88" s="454" t="str">
        <f t="shared" si="31"/>
        <v/>
      </c>
      <c r="AG88" s="454" t="str">
        <f t="shared" si="32"/>
        <v/>
      </c>
      <c r="AI88" s="454" t="str">
        <f t="shared" si="33"/>
        <v/>
      </c>
      <c r="AK88" s="454" t="str">
        <f t="shared" si="34"/>
        <v/>
      </c>
      <c r="AM88" s="454" t="str">
        <f t="shared" si="35"/>
        <v/>
      </c>
      <c r="AO88" s="454" t="str">
        <f t="shared" si="36"/>
        <v/>
      </c>
      <c r="AQ88" s="454" t="str">
        <f t="shared" si="37"/>
        <v/>
      </c>
    </row>
    <row r="89" spans="5:43">
      <c r="E89" s="454" t="str">
        <f t="shared" si="19"/>
        <v/>
      </c>
      <c r="G89" s="454" t="str">
        <f t="shared" si="19"/>
        <v/>
      </c>
      <c r="I89" s="454" t="str">
        <f t="shared" si="20"/>
        <v/>
      </c>
      <c r="K89" s="454" t="str">
        <f t="shared" si="21"/>
        <v/>
      </c>
      <c r="M89" s="454" t="str">
        <f t="shared" si="22"/>
        <v/>
      </c>
      <c r="O89" s="454" t="str">
        <f t="shared" si="23"/>
        <v/>
      </c>
      <c r="Q89" s="454" t="str">
        <f t="shared" si="24"/>
        <v/>
      </c>
      <c r="S89" s="454" t="str">
        <f t="shared" si="25"/>
        <v/>
      </c>
      <c r="U89" s="454" t="str">
        <f t="shared" si="26"/>
        <v/>
      </c>
      <c r="W89" s="454" t="str">
        <f t="shared" si="27"/>
        <v/>
      </c>
      <c r="Y89" s="454" t="str">
        <f t="shared" si="28"/>
        <v/>
      </c>
      <c r="AA89" s="454" t="str">
        <f t="shared" si="29"/>
        <v/>
      </c>
      <c r="AC89" s="454" t="str">
        <f t="shared" si="30"/>
        <v/>
      </c>
      <c r="AE89" s="454" t="str">
        <f t="shared" si="31"/>
        <v/>
      </c>
      <c r="AG89" s="454" t="str">
        <f t="shared" si="32"/>
        <v/>
      </c>
      <c r="AI89" s="454" t="str">
        <f t="shared" si="33"/>
        <v/>
      </c>
      <c r="AK89" s="454" t="str">
        <f t="shared" si="34"/>
        <v/>
      </c>
      <c r="AM89" s="454" t="str">
        <f t="shared" si="35"/>
        <v/>
      </c>
      <c r="AO89" s="454" t="str">
        <f t="shared" si="36"/>
        <v/>
      </c>
      <c r="AQ89" s="454" t="str">
        <f t="shared" si="37"/>
        <v/>
      </c>
    </row>
    <row r="90" spans="5:43">
      <c r="E90" s="454" t="str">
        <f t="shared" si="19"/>
        <v/>
      </c>
      <c r="G90" s="454" t="str">
        <f t="shared" si="19"/>
        <v/>
      </c>
      <c r="I90" s="454" t="str">
        <f t="shared" si="20"/>
        <v/>
      </c>
      <c r="K90" s="454" t="str">
        <f t="shared" si="21"/>
        <v/>
      </c>
      <c r="M90" s="454" t="str">
        <f t="shared" si="22"/>
        <v/>
      </c>
      <c r="O90" s="454" t="str">
        <f t="shared" si="23"/>
        <v/>
      </c>
      <c r="Q90" s="454" t="str">
        <f t="shared" si="24"/>
        <v/>
      </c>
      <c r="S90" s="454" t="str">
        <f t="shared" si="25"/>
        <v/>
      </c>
      <c r="U90" s="454" t="str">
        <f t="shared" si="26"/>
        <v/>
      </c>
      <c r="W90" s="454" t="str">
        <f t="shared" si="27"/>
        <v/>
      </c>
      <c r="Y90" s="454" t="str">
        <f t="shared" si="28"/>
        <v/>
      </c>
      <c r="AA90" s="454" t="str">
        <f t="shared" si="29"/>
        <v/>
      </c>
      <c r="AC90" s="454" t="str">
        <f t="shared" si="30"/>
        <v/>
      </c>
      <c r="AE90" s="454" t="str">
        <f t="shared" si="31"/>
        <v/>
      </c>
      <c r="AG90" s="454" t="str">
        <f t="shared" si="32"/>
        <v/>
      </c>
      <c r="AI90" s="454" t="str">
        <f t="shared" si="33"/>
        <v/>
      </c>
      <c r="AK90" s="454" t="str">
        <f t="shared" si="34"/>
        <v/>
      </c>
      <c r="AM90" s="454" t="str">
        <f t="shared" si="35"/>
        <v/>
      </c>
      <c r="AO90" s="454" t="str">
        <f t="shared" si="36"/>
        <v/>
      </c>
      <c r="AQ90" s="454" t="str">
        <f t="shared" si="37"/>
        <v/>
      </c>
    </row>
    <row r="91" spans="5:43">
      <c r="E91" s="454" t="str">
        <f t="shared" si="19"/>
        <v/>
      </c>
      <c r="G91" s="454" t="str">
        <f t="shared" si="19"/>
        <v/>
      </c>
      <c r="I91" s="454" t="str">
        <f t="shared" si="20"/>
        <v/>
      </c>
      <c r="K91" s="454" t="str">
        <f t="shared" si="21"/>
        <v/>
      </c>
      <c r="M91" s="454" t="str">
        <f t="shared" si="22"/>
        <v/>
      </c>
      <c r="O91" s="454" t="str">
        <f t="shared" si="23"/>
        <v/>
      </c>
      <c r="Q91" s="454" t="str">
        <f t="shared" si="24"/>
        <v/>
      </c>
      <c r="S91" s="454" t="str">
        <f t="shared" si="25"/>
        <v/>
      </c>
      <c r="U91" s="454" t="str">
        <f t="shared" si="26"/>
        <v/>
      </c>
      <c r="W91" s="454" t="str">
        <f t="shared" si="27"/>
        <v/>
      </c>
      <c r="Y91" s="454" t="str">
        <f t="shared" si="28"/>
        <v/>
      </c>
      <c r="AA91" s="454" t="str">
        <f t="shared" si="29"/>
        <v/>
      </c>
      <c r="AC91" s="454" t="str">
        <f t="shared" si="30"/>
        <v/>
      </c>
      <c r="AE91" s="454" t="str">
        <f t="shared" si="31"/>
        <v/>
      </c>
      <c r="AG91" s="454" t="str">
        <f t="shared" si="32"/>
        <v/>
      </c>
      <c r="AI91" s="454" t="str">
        <f t="shared" si="33"/>
        <v/>
      </c>
      <c r="AK91" s="454" t="str">
        <f t="shared" si="34"/>
        <v/>
      </c>
      <c r="AM91" s="454" t="str">
        <f t="shared" si="35"/>
        <v/>
      </c>
      <c r="AO91" s="454" t="str">
        <f t="shared" si="36"/>
        <v/>
      </c>
      <c r="AQ91" s="454" t="str">
        <f t="shared" si="37"/>
        <v/>
      </c>
    </row>
    <row r="92" spans="5:43">
      <c r="E92" s="454" t="str">
        <f t="shared" si="19"/>
        <v/>
      </c>
      <c r="G92" s="454" t="str">
        <f t="shared" si="19"/>
        <v/>
      </c>
      <c r="I92" s="454" t="str">
        <f t="shared" si="20"/>
        <v/>
      </c>
      <c r="K92" s="454" t="str">
        <f t="shared" si="21"/>
        <v/>
      </c>
      <c r="M92" s="454" t="str">
        <f t="shared" si="22"/>
        <v/>
      </c>
      <c r="O92" s="454" t="str">
        <f t="shared" si="23"/>
        <v/>
      </c>
      <c r="Q92" s="454" t="str">
        <f t="shared" si="24"/>
        <v/>
      </c>
      <c r="S92" s="454" t="str">
        <f t="shared" si="25"/>
        <v/>
      </c>
      <c r="U92" s="454" t="str">
        <f t="shared" si="26"/>
        <v/>
      </c>
      <c r="W92" s="454" t="str">
        <f t="shared" si="27"/>
        <v/>
      </c>
      <c r="Y92" s="454" t="str">
        <f t="shared" si="28"/>
        <v/>
      </c>
      <c r="AA92" s="454" t="str">
        <f t="shared" si="29"/>
        <v/>
      </c>
      <c r="AC92" s="454" t="str">
        <f t="shared" si="30"/>
        <v/>
      </c>
      <c r="AE92" s="454" t="str">
        <f t="shared" si="31"/>
        <v/>
      </c>
      <c r="AG92" s="454" t="str">
        <f t="shared" si="32"/>
        <v/>
      </c>
      <c r="AI92" s="454" t="str">
        <f t="shared" si="33"/>
        <v/>
      </c>
      <c r="AK92" s="454" t="str">
        <f t="shared" si="34"/>
        <v/>
      </c>
      <c r="AM92" s="454" t="str">
        <f t="shared" si="35"/>
        <v/>
      </c>
      <c r="AO92" s="454" t="str">
        <f t="shared" si="36"/>
        <v/>
      </c>
      <c r="AQ92" s="454" t="str">
        <f t="shared" si="37"/>
        <v/>
      </c>
    </row>
    <row r="93" spans="5:43">
      <c r="E93" s="454" t="str">
        <f t="shared" si="19"/>
        <v/>
      </c>
      <c r="G93" s="454" t="str">
        <f t="shared" si="19"/>
        <v/>
      </c>
      <c r="I93" s="454" t="str">
        <f t="shared" si="20"/>
        <v/>
      </c>
      <c r="K93" s="454" t="str">
        <f t="shared" si="21"/>
        <v/>
      </c>
      <c r="M93" s="454" t="str">
        <f t="shared" si="22"/>
        <v/>
      </c>
      <c r="O93" s="454" t="str">
        <f t="shared" si="23"/>
        <v/>
      </c>
      <c r="Q93" s="454" t="str">
        <f t="shared" si="24"/>
        <v/>
      </c>
      <c r="S93" s="454" t="str">
        <f t="shared" si="25"/>
        <v/>
      </c>
      <c r="U93" s="454" t="str">
        <f t="shared" si="26"/>
        <v/>
      </c>
      <c r="W93" s="454" t="str">
        <f t="shared" si="27"/>
        <v/>
      </c>
      <c r="Y93" s="454" t="str">
        <f t="shared" si="28"/>
        <v/>
      </c>
      <c r="AA93" s="454" t="str">
        <f t="shared" si="29"/>
        <v/>
      </c>
      <c r="AC93" s="454" t="str">
        <f t="shared" si="30"/>
        <v/>
      </c>
      <c r="AE93" s="454" t="str">
        <f t="shared" si="31"/>
        <v/>
      </c>
      <c r="AG93" s="454" t="str">
        <f t="shared" si="32"/>
        <v/>
      </c>
      <c r="AI93" s="454" t="str">
        <f t="shared" si="33"/>
        <v/>
      </c>
      <c r="AK93" s="454" t="str">
        <f t="shared" si="34"/>
        <v/>
      </c>
      <c r="AM93" s="454" t="str">
        <f t="shared" si="35"/>
        <v/>
      </c>
      <c r="AO93" s="454" t="str">
        <f t="shared" si="36"/>
        <v/>
      </c>
      <c r="AQ93" s="454" t="str">
        <f t="shared" si="37"/>
        <v/>
      </c>
    </row>
    <row r="94" spans="5:43">
      <c r="E94" s="454" t="str">
        <f t="shared" si="19"/>
        <v/>
      </c>
      <c r="G94" s="454" t="str">
        <f t="shared" si="19"/>
        <v/>
      </c>
      <c r="I94" s="454" t="str">
        <f t="shared" si="20"/>
        <v/>
      </c>
      <c r="K94" s="454" t="str">
        <f t="shared" si="21"/>
        <v/>
      </c>
      <c r="M94" s="454" t="str">
        <f t="shared" si="22"/>
        <v/>
      </c>
      <c r="O94" s="454" t="str">
        <f t="shared" si="23"/>
        <v/>
      </c>
      <c r="Q94" s="454" t="str">
        <f t="shared" si="24"/>
        <v/>
      </c>
      <c r="S94" s="454" t="str">
        <f t="shared" si="25"/>
        <v/>
      </c>
      <c r="U94" s="454" t="str">
        <f t="shared" si="26"/>
        <v/>
      </c>
      <c r="W94" s="454" t="str">
        <f t="shared" si="27"/>
        <v/>
      </c>
      <c r="Y94" s="454" t="str">
        <f t="shared" si="28"/>
        <v/>
      </c>
      <c r="AA94" s="454" t="str">
        <f t="shared" si="29"/>
        <v/>
      </c>
      <c r="AC94" s="454" t="str">
        <f t="shared" si="30"/>
        <v/>
      </c>
      <c r="AE94" s="454" t="str">
        <f t="shared" si="31"/>
        <v/>
      </c>
      <c r="AG94" s="454" t="str">
        <f t="shared" si="32"/>
        <v/>
      </c>
      <c r="AI94" s="454" t="str">
        <f t="shared" si="33"/>
        <v/>
      </c>
      <c r="AK94" s="454" t="str">
        <f t="shared" si="34"/>
        <v/>
      </c>
      <c r="AM94" s="454" t="str">
        <f t="shared" si="35"/>
        <v/>
      </c>
      <c r="AO94" s="454" t="str">
        <f t="shared" si="36"/>
        <v/>
      </c>
      <c r="AQ94" s="454" t="str">
        <f t="shared" si="37"/>
        <v/>
      </c>
    </row>
    <row r="95" spans="5:43">
      <c r="E95" s="454" t="str">
        <f t="shared" si="19"/>
        <v/>
      </c>
      <c r="G95" s="454" t="str">
        <f t="shared" si="19"/>
        <v/>
      </c>
      <c r="I95" s="454" t="str">
        <f t="shared" si="20"/>
        <v/>
      </c>
      <c r="K95" s="454" t="str">
        <f t="shared" si="21"/>
        <v/>
      </c>
      <c r="M95" s="454" t="str">
        <f t="shared" si="22"/>
        <v/>
      </c>
      <c r="O95" s="454" t="str">
        <f t="shared" si="23"/>
        <v/>
      </c>
      <c r="Q95" s="454" t="str">
        <f t="shared" si="24"/>
        <v/>
      </c>
      <c r="S95" s="454" t="str">
        <f t="shared" si="25"/>
        <v/>
      </c>
      <c r="U95" s="454" t="str">
        <f t="shared" si="26"/>
        <v/>
      </c>
      <c r="W95" s="454" t="str">
        <f t="shared" si="27"/>
        <v/>
      </c>
      <c r="Y95" s="454" t="str">
        <f t="shared" si="28"/>
        <v/>
      </c>
      <c r="AA95" s="454" t="str">
        <f t="shared" si="29"/>
        <v/>
      </c>
      <c r="AC95" s="454" t="str">
        <f t="shared" si="30"/>
        <v/>
      </c>
      <c r="AE95" s="454" t="str">
        <f t="shared" si="31"/>
        <v/>
      </c>
      <c r="AG95" s="454" t="str">
        <f t="shared" si="32"/>
        <v/>
      </c>
      <c r="AI95" s="454" t="str">
        <f t="shared" si="33"/>
        <v/>
      </c>
      <c r="AK95" s="454" t="str">
        <f t="shared" si="34"/>
        <v/>
      </c>
      <c r="AM95" s="454" t="str">
        <f t="shared" si="35"/>
        <v/>
      </c>
      <c r="AO95" s="454" t="str">
        <f t="shared" si="36"/>
        <v/>
      </c>
      <c r="AQ95" s="454" t="str">
        <f t="shared" si="37"/>
        <v/>
      </c>
    </row>
    <row r="96" spans="5:43">
      <c r="E96" s="454" t="str">
        <f t="shared" si="19"/>
        <v/>
      </c>
      <c r="G96" s="454" t="str">
        <f t="shared" si="19"/>
        <v/>
      </c>
      <c r="I96" s="454" t="str">
        <f t="shared" si="20"/>
        <v/>
      </c>
      <c r="K96" s="454" t="str">
        <f t="shared" si="21"/>
        <v/>
      </c>
      <c r="M96" s="454" t="str">
        <f t="shared" si="22"/>
        <v/>
      </c>
      <c r="O96" s="454" t="str">
        <f t="shared" si="23"/>
        <v/>
      </c>
      <c r="Q96" s="454" t="str">
        <f t="shared" si="24"/>
        <v/>
      </c>
      <c r="S96" s="454" t="str">
        <f t="shared" si="25"/>
        <v/>
      </c>
      <c r="U96" s="454" t="str">
        <f t="shared" si="26"/>
        <v/>
      </c>
      <c r="W96" s="454" t="str">
        <f t="shared" si="27"/>
        <v/>
      </c>
      <c r="Y96" s="454" t="str">
        <f t="shared" si="28"/>
        <v/>
      </c>
      <c r="AA96" s="454" t="str">
        <f t="shared" si="29"/>
        <v/>
      </c>
      <c r="AC96" s="454" t="str">
        <f t="shared" si="30"/>
        <v/>
      </c>
      <c r="AE96" s="454" t="str">
        <f t="shared" si="31"/>
        <v/>
      </c>
      <c r="AG96" s="454" t="str">
        <f t="shared" si="32"/>
        <v/>
      </c>
      <c r="AI96" s="454" t="str">
        <f t="shared" si="33"/>
        <v/>
      </c>
      <c r="AK96" s="454" t="str">
        <f t="shared" si="34"/>
        <v/>
      </c>
      <c r="AM96" s="454" t="str">
        <f t="shared" si="35"/>
        <v/>
      </c>
      <c r="AO96" s="454" t="str">
        <f t="shared" si="36"/>
        <v/>
      </c>
      <c r="AQ96" s="454" t="str">
        <f t="shared" si="37"/>
        <v/>
      </c>
    </row>
    <row r="97" spans="5:43">
      <c r="E97" s="454" t="str">
        <f t="shared" si="19"/>
        <v/>
      </c>
      <c r="G97" s="454" t="str">
        <f t="shared" si="19"/>
        <v/>
      </c>
      <c r="I97" s="454" t="str">
        <f t="shared" si="20"/>
        <v/>
      </c>
      <c r="K97" s="454" t="str">
        <f t="shared" si="21"/>
        <v/>
      </c>
      <c r="M97" s="454" t="str">
        <f t="shared" si="22"/>
        <v/>
      </c>
      <c r="O97" s="454" t="str">
        <f t="shared" si="23"/>
        <v/>
      </c>
      <c r="Q97" s="454" t="str">
        <f t="shared" si="24"/>
        <v/>
      </c>
      <c r="S97" s="454" t="str">
        <f t="shared" si="25"/>
        <v/>
      </c>
      <c r="U97" s="454" t="str">
        <f t="shared" si="26"/>
        <v/>
      </c>
      <c r="W97" s="454" t="str">
        <f t="shared" si="27"/>
        <v/>
      </c>
      <c r="Y97" s="454" t="str">
        <f t="shared" si="28"/>
        <v/>
      </c>
      <c r="AA97" s="454" t="str">
        <f t="shared" si="29"/>
        <v/>
      </c>
      <c r="AC97" s="454" t="str">
        <f t="shared" si="30"/>
        <v/>
      </c>
      <c r="AE97" s="454" t="str">
        <f t="shared" si="31"/>
        <v/>
      </c>
      <c r="AG97" s="454" t="str">
        <f t="shared" si="32"/>
        <v/>
      </c>
      <c r="AI97" s="454" t="str">
        <f t="shared" si="33"/>
        <v/>
      </c>
      <c r="AK97" s="454" t="str">
        <f t="shared" si="34"/>
        <v/>
      </c>
      <c r="AM97" s="454" t="str">
        <f t="shared" si="35"/>
        <v/>
      </c>
      <c r="AO97" s="454" t="str">
        <f t="shared" si="36"/>
        <v/>
      </c>
      <c r="AQ97" s="454" t="str">
        <f t="shared" si="37"/>
        <v/>
      </c>
    </row>
    <row r="98" spans="5:43">
      <c r="E98" s="454" t="str">
        <f t="shared" si="19"/>
        <v/>
      </c>
      <c r="G98" s="454" t="str">
        <f t="shared" si="19"/>
        <v/>
      </c>
      <c r="I98" s="454" t="str">
        <f t="shared" si="20"/>
        <v/>
      </c>
      <c r="K98" s="454" t="str">
        <f t="shared" si="21"/>
        <v/>
      </c>
      <c r="M98" s="454" t="str">
        <f t="shared" si="22"/>
        <v/>
      </c>
      <c r="O98" s="454" t="str">
        <f t="shared" si="23"/>
        <v/>
      </c>
      <c r="Q98" s="454" t="str">
        <f t="shared" si="24"/>
        <v/>
      </c>
      <c r="S98" s="454" t="str">
        <f t="shared" si="25"/>
        <v/>
      </c>
      <c r="U98" s="454" t="str">
        <f t="shared" si="26"/>
        <v/>
      </c>
      <c r="W98" s="454" t="str">
        <f t="shared" si="27"/>
        <v/>
      </c>
      <c r="Y98" s="454" t="str">
        <f t="shared" si="28"/>
        <v/>
      </c>
      <c r="AA98" s="454" t="str">
        <f t="shared" si="29"/>
        <v/>
      </c>
      <c r="AC98" s="454" t="str">
        <f t="shared" si="30"/>
        <v/>
      </c>
      <c r="AE98" s="454" t="str">
        <f t="shared" si="31"/>
        <v/>
      </c>
      <c r="AG98" s="454" t="str">
        <f t="shared" si="32"/>
        <v/>
      </c>
      <c r="AI98" s="454" t="str">
        <f t="shared" si="33"/>
        <v/>
      </c>
      <c r="AK98" s="454" t="str">
        <f t="shared" si="34"/>
        <v/>
      </c>
      <c r="AM98" s="454" t="str">
        <f t="shared" si="35"/>
        <v/>
      </c>
      <c r="AO98" s="454" t="str">
        <f t="shared" si="36"/>
        <v/>
      </c>
      <c r="AQ98" s="454" t="str">
        <f t="shared" si="37"/>
        <v/>
      </c>
    </row>
    <row r="99" spans="5:43">
      <c r="E99" s="454" t="str">
        <f t="shared" si="19"/>
        <v/>
      </c>
      <c r="G99" s="454" t="str">
        <f t="shared" si="19"/>
        <v/>
      </c>
      <c r="I99" s="454" t="str">
        <f t="shared" si="20"/>
        <v/>
      </c>
      <c r="K99" s="454" t="str">
        <f t="shared" si="21"/>
        <v/>
      </c>
      <c r="M99" s="454" t="str">
        <f t="shared" si="22"/>
        <v/>
      </c>
      <c r="O99" s="454" t="str">
        <f t="shared" si="23"/>
        <v/>
      </c>
      <c r="Q99" s="454" t="str">
        <f t="shared" si="24"/>
        <v/>
      </c>
      <c r="S99" s="454" t="str">
        <f t="shared" si="25"/>
        <v/>
      </c>
      <c r="U99" s="454" t="str">
        <f t="shared" si="26"/>
        <v/>
      </c>
      <c r="W99" s="454" t="str">
        <f t="shared" si="27"/>
        <v/>
      </c>
      <c r="Y99" s="454" t="str">
        <f t="shared" si="28"/>
        <v/>
      </c>
      <c r="AA99" s="454" t="str">
        <f t="shared" si="29"/>
        <v/>
      </c>
      <c r="AC99" s="454" t="str">
        <f t="shared" si="30"/>
        <v/>
      </c>
      <c r="AE99" s="454" t="str">
        <f t="shared" si="31"/>
        <v/>
      </c>
      <c r="AG99" s="454" t="str">
        <f t="shared" si="32"/>
        <v/>
      </c>
      <c r="AI99" s="454" t="str">
        <f t="shared" si="33"/>
        <v/>
      </c>
      <c r="AK99" s="454" t="str">
        <f t="shared" si="34"/>
        <v/>
      </c>
      <c r="AM99" s="454" t="str">
        <f t="shared" si="35"/>
        <v/>
      </c>
      <c r="AO99" s="454" t="str">
        <f t="shared" si="36"/>
        <v/>
      </c>
      <c r="AQ99" s="454" t="str">
        <f t="shared" si="37"/>
        <v/>
      </c>
    </row>
    <row r="100" spans="5:43">
      <c r="E100" s="454" t="str">
        <f t="shared" si="19"/>
        <v/>
      </c>
      <c r="G100" s="454" t="str">
        <f t="shared" si="19"/>
        <v/>
      </c>
      <c r="I100" s="454" t="str">
        <f t="shared" si="20"/>
        <v/>
      </c>
      <c r="K100" s="454" t="str">
        <f t="shared" si="21"/>
        <v/>
      </c>
      <c r="M100" s="454" t="str">
        <f t="shared" si="22"/>
        <v/>
      </c>
      <c r="O100" s="454" t="str">
        <f t="shared" si="23"/>
        <v/>
      </c>
      <c r="Q100" s="454" t="str">
        <f t="shared" si="24"/>
        <v/>
      </c>
      <c r="S100" s="454" t="str">
        <f t="shared" si="25"/>
        <v/>
      </c>
      <c r="U100" s="454" t="str">
        <f t="shared" si="26"/>
        <v/>
      </c>
      <c r="W100" s="454" t="str">
        <f t="shared" si="27"/>
        <v/>
      </c>
      <c r="Y100" s="454" t="str">
        <f t="shared" si="28"/>
        <v/>
      </c>
      <c r="AA100" s="454" t="str">
        <f t="shared" si="29"/>
        <v/>
      </c>
      <c r="AC100" s="454" t="str">
        <f t="shared" si="30"/>
        <v/>
      </c>
      <c r="AE100" s="454" t="str">
        <f t="shared" si="31"/>
        <v/>
      </c>
      <c r="AG100" s="454" t="str">
        <f t="shared" si="32"/>
        <v/>
      </c>
      <c r="AI100" s="454" t="str">
        <f t="shared" si="33"/>
        <v/>
      </c>
      <c r="AK100" s="454" t="str">
        <f t="shared" si="34"/>
        <v/>
      </c>
      <c r="AM100" s="454" t="str">
        <f t="shared" si="35"/>
        <v/>
      </c>
      <c r="AO100" s="454" t="str">
        <f t="shared" si="36"/>
        <v/>
      </c>
      <c r="AQ100" s="454" t="str">
        <f t="shared" si="37"/>
        <v/>
      </c>
    </row>
    <row r="101" spans="5:43">
      <c r="E101" s="454" t="str">
        <f t="shared" si="19"/>
        <v/>
      </c>
      <c r="G101" s="454" t="str">
        <f t="shared" si="19"/>
        <v/>
      </c>
      <c r="I101" s="454" t="str">
        <f t="shared" si="20"/>
        <v/>
      </c>
      <c r="K101" s="454" t="str">
        <f t="shared" si="21"/>
        <v/>
      </c>
      <c r="M101" s="454" t="str">
        <f t="shared" si="22"/>
        <v/>
      </c>
      <c r="O101" s="454" t="str">
        <f t="shared" si="23"/>
        <v/>
      </c>
      <c r="Q101" s="454" t="str">
        <f t="shared" si="24"/>
        <v/>
      </c>
      <c r="S101" s="454" t="str">
        <f t="shared" si="25"/>
        <v/>
      </c>
      <c r="U101" s="454" t="str">
        <f t="shared" si="26"/>
        <v/>
      </c>
      <c r="W101" s="454" t="str">
        <f t="shared" si="27"/>
        <v/>
      </c>
      <c r="Y101" s="454" t="str">
        <f t="shared" si="28"/>
        <v/>
      </c>
      <c r="AA101" s="454" t="str">
        <f t="shared" si="29"/>
        <v/>
      </c>
      <c r="AC101" s="454" t="str">
        <f t="shared" si="30"/>
        <v/>
      </c>
      <c r="AE101" s="454" t="str">
        <f t="shared" si="31"/>
        <v/>
      </c>
      <c r="AG101" s="454" t="str">
        <f t="shared" si="32"/>
        <v/>
      </c>
      <c r="AI101" s="454" t="str">
        <f t="shared" si="33"/>
        <v/>
      </c>
      <c r="AK101" s="454" t="str">
        <f t="shared" si="34"/>
        <v/>
      </c>
      <c r="AM101" s="454" t="str">
        <f t="shared" si="35"/>
        <v/>
      </c>
      <c r="AO101" s="454" t="str">
        <f t="shared" si="36"/>
        <v/>
      </c>
      <c r="AQ101" s="454" t="str">
        <f t="shared" si="37"/>
        <v/>
      </c>
    </row>
    <row r="102" spans="5:43">
      <c r="E102" s="454" t="str">
        <f t="shared" si="19"/>
        <v/>
      </c>
      <c r="G102" s="454" t="str">
        <f t="shared" si="19"/>
        <v/>
      </c>
      <c r="I102" s="454" t="str">
        <f t="shared" si="20"/>
        <v/>
      </c>
      <c r="K102" s="454" t="str">
        <f t="shared" si="21"/>
        <v/>
      </c>
      <c r="M102" s="454" t="str">
        <f t="shared" si="22"/>
        <v/>
      </c>
      <c r="O102" s="454" t="str">
        <f t="shared" si="23"/>
        <v/>
      </c>
      <c r="Q102" s="454" t="str">
        <f t="shared" si="24"/>
        <v/>
      </c>
      <c r="S102" s="454" t="str">
        <f t="shared" si="25"/>
        <v/>
      </c>
      <c r="U102" s="454" t="str">
        <f t="shared" si="26"/>
        <v/>
      </c>
      <c r="W102" s="454" t="str">
        <f t="shared" si="27"/>
        <v/>
      </c>
      <c r="Y102" s="454" t="str">
        <f t="shared" si="28"/>
        <v/>
      </c>
      <c r="AA102" s="454" t="str">
        <f t="shared" si="29"/>
        <v/>
      </c>
      <c r="AC102" s="454" t="str">
        <f t="shared" si="30"/>
        <v/>
      </c>
      <c r="AE102" s="454" t="str">
        <f t="shared" si="31"/>
        <v/>
      </c>
      <c r="AG102" s="454" t="str">
        <f t="shared" si="32"/>
        <v/>
      </c>
      <c r="AI102" s="454" t="str">
        <f t="shared" si="33"/>
        <v/>
      </c>
      <c r="AK102" s="454" t="str">
        <f t="shared" si="34"/>
        <v/>
      </c>
      <c r="AM102" s="454" t="str">
        <f t="shared" si="35"/>
        <v/>
      </c>
      <c r="AO102" s="454" t="str">
        <f t="shared" si="36"/>
        <v/>
      </c>
      <c r="AQ102" s="454" t="str">
        <f t="shared" si="37"/>
        <v/>
      </c>
    </row>
    <row r="103" spans="5:43">
      <c r="E103" s="454" t="str">
        <f t="shared" si="19"/>
        <v/>
      </c>
      <c r="G103" s="454" t="str">
        <f t="shared" si="19"/>
        <v/>
      </c>
      <c r="I103" s="454" t="str">
        <f t="shared" si="20"/>
        <v/>
      </c>
      <c r="K103" s="454" t="str">
        <f t="shared" si="21"/>
        <v/>
      </c>
      <c r="M103" s="454" t="str">
        <f t="shared" si="22"/>
        <v/>
      </c>
      <c r="O103" s="454" t="str">
        <f t="shared" si="23"/>
        <v/>
      </c>
      <c r="Q103" s="454" t="str">
        <f t="shared" si="24"/>
        <v/>
      </c>
      <c r="S103" s="454" t="str">
        <f t="shared" si="25"/>
        <v/>
      </c>
      <c r="U103" s="454" t="str">
        <f t="shared" si="26"/>
        <v/>
      </c>
      <c r="W103" s="454" t="str">
        <f t="shared" si="27"/>
        <v/>
      </c>
      <c r="Y103" s="454" t="str">
        <f t="shared" si="28"/>
        <v/>
      </c>
      <c r="AA103" s="454" t="str">
        <f t="shared" si="29"/>
        <v/>
      </c>
      <c r="AC103" s="454" t="str">
        <f t="shared" si="30"/>
        <v/>
      </c>
      <c r="AE103" s="454" t="str">
        <f t="shared" si="31"/>
        <v/>
      </c>
      <c r="AG103" s="454" t="str">
        <f t="shared" si="32"/>
        <v/>
      </c>
      <c r="AI103" s="454" t="str">
        <f t="shared" si="33"/>
        <v/>
      </c>
      <c r="AK103" s="454" t="str">
        <f t="shared" si="34"/>
        <v/>
      </c>
      <c r="AM103" s="454" t="str">
        <f t="shared" si="35"/>
        <v/>
      </c>
      <c r="AO103" s="454" t="str">
        <f t="shared" si="36"/>
        <v/>
      </c>
      <c r="AQ103" s="454" t="str">
        <f t="shared" si="37"/>
        <v/>
      </c>
    </row>
    <row r="104" spans="5:43">
      <c r="E104" s="454" t="str">
        <f t="shared" si="19"/>
        <v/>
      </c>
      <c r="G104" s="454" t="str">
        <f t="shared" si="19"/>
        <v/>
      </c>
      <c r="I104" s="454" t="str">
        <f t="shared" si="20"/>
        <v/>
      </c>
      <c r="K104" s="454" t="str">
        <f t="shared" si="21"/>
        <v/>
      </c>
      <c r="M104" s="454" t="str">
        <f t="shared" si="22"/>
        <v/>
      </c>
      <c r="O104" s="454" t="str">
        <f t="shared" si="23"/>
        <v/>
      </c>
      <c r="Q104" s="454" t="str">
        <f t="shared" si="24"/>
        <v/>
      </c>
      <c r="S104" s="454" t="str">
        <f t="shared" si="25"/>
        <v/>
      </c>
      <c r="U104" s="454" t="str">
        <f t="shared" si="26"/>
        <v/>
      </c>
      <c r="W104" s="454" t="str">
        <f t="shared" si="27"/>
        <v/>
      </c>
      <c r="Y104" s="454" t="str">
        <f t="shared" si="28"/>
        <v/>
      </c>
      <c r="AA104" s="454" t="str">
        <f t="shared" si="29"/>
        <v/>
      </c>
      <c r="AC104" s="454" t="str">
        <f t="shared" si="30"/>
        <v/>
      </c>
      <c r="AE104" s="454" t="str">
        <f t="shared" si="31"/>
        <v/>
      </c>
      <c r="AG104" s="454" t="str">
        <f t="shared" si="32"/>
        <v/>
      </c>
      <c r="AI104" s="454" t="str">
        <f t="shared" si="33"/>
        <v/>
      </c>
      <c r="AK104" s="454" t="str">
        <f t="shared" si="34"/>
        <v/>
      </c>
      <c r="AM104" s="454" t="str">
        <f t="shared" si="35"/>
        <v/>
      </c>
      <c r="AO104" s="454" t="str">
        <f t="shared" si="36"/>
        <v/>
      </c>
      <c r="AQ104" s="454" t="str">
        <f t="shared" si="37"/>
        <v/>
      </c>
    </row>
    <row r="105" spans="5:43">
      <c r="E105" s="454" t="str">
        <f t="shared" si="19"/>
        <v/>
      </c>
      <c r="G105" s="454" t="str">
        <f t="shared" si="19"/>
        <v/>
      </c>
      <c r="I105" s="454" t="str">
        <f t="shared" si="20"/>
        <v/>
      </c>
      <c r="K105" s="454" t="str">
        <f t="shared" si="21"/>
        <v/>
      </c>
      <c r="M105" s="454" t="str">
        <f t="shared" si="22"/>
        <v/>
      </c>
      <c r="O105" s="454" t="str">
        <f t="shared" si="23"/>
        <v/>
      </c>
      <c r="Q105" s="454" t="str">
        <f t="shared" si="24"/>
        <v/>
      </c>
      <c r="S105" s="454" t="str">
        <f t="shared" si="25"/>
        <v/>
      </c>
      <c r="U105" s="454" t="str">
        <f t="shared" si="26"/>
        <v/>
      </c>
      <c r="W105" s="454" t="str">
        <f t="shared" si="27"/>
        <v/>
      </c>
      <c r="Y105" s="454" t="str">
        <f t="shared" si="28"/>
        <v/>
      </c>
      <c r="AA105" s="454" t="str">
        <f t="shared" si="29"/>
        <v/>
      </c>
      <c r="AC105" s="454" t="str">
        <f t="shared" si="30"/>
        <v/>
      </c>
      <c r="AE105" s="454" t="str">
        <f t="shared" si="31"/>
        <v/>
      </c>
      <c r="AG105" s="454" t="str">
        <f t="shared" si="32"/>
        <v/>
      </c>
      <c r="AI105" s="454" t="str">
        <f t="shared" si="33"/>
        <v/>
      </c>
      <c r="AK105" s="454" t="str">
        <f t="shared" si="34"/>
        <v/>
      </c>
      <c r="AM105" s="454" t="str">
        <f t="shared" si="35"/>
        <v/>
      </c>
      <c r="AO105" s="454" t="str">
        <f t="shared" si="36"/>
        <v/>
      </c>
      <c r="AQ105" s="454" t="str">
        <f t="shared" si="37"/>
        <v/>
      </c>
    </row>
    <row r="106" spans="5:43">
      <c r="E106" s="454" t="str">
        <f t="shared" si="19"/>
        <v/>
      </c>
      <c r="G106" s="454" t="str">
        <f t="shared" si="19"/>
        <v/>
      </c>
      <c r="I106" s="454" t="str">
        <f t="shared" si="20"/>
        <v/>
      </c>
      <c r="K106" s="454" t="str">
        <f t="shared" si="21"/>
        <v/>
      </c>
      <c r="M106" s="454" t="str">
        <f t="shared" si="22"/>
        <v/>
      </c>
      <c r="O106" s="454" t="str">
        <f t="shared" si="23"/>
        <v/>
      </c>
      <c r="Q106" s="454" t="str">
        <f t="shared" si="24"/>
        <v/>
      </c>
      <c r="S106" s="454" t="str">
        <f t="shared" si="25"/>
        <v/>
      </c>
      <c r="U106" s="454" t="str">
        <f t="shared" si="26"/>
        <v/>
      </c>
      <c r="W106" s="454" t="str">
        <f t="shared" si="27"/>
        <v/>
      </c>
      <c r="Y106" s="454" t="str">
        <f t="shared" si="28"/>
        <v/>
      </c>
      <c r="AA106" s="454" t="str">
        <f t="shared" si="29"/>
        <v/>
      </c>
      <c r="AC106" s="454" t="str">
        <f t="shared" si="30"/>
        <v/>
      </c>
      <c r="AE106" s="454" t="str">
        <f t="shared" si="31"/>
        <v/>
      </c>
      <c r="AG106" s="454" t="str">
        <f t="shared" si="32"/>
        <v/>
      </c>
      <c r="AI106" s="454" t="str">
        <f t="shared" si="33"/>
        <v/>
      </c>
      <c r="AK106" s="454" t="str">
        <f t="shared" si="34"/>
        <v/>
      </c>
      <c r="AM106" s="454" t="str">
        <f t="shared" si="35"/>
        <v/>
      </c>
      <c r="AO106" s="454" t="str">
        <f t="shared" si="36"/>
        <v/>
      </c>
      <c r="AQ106" s="454" t="str">
        <f t="shared" si="37"/>
        <v/>
      </c>
    </row>
    <row r="107" spans="5:43">
      <c r="E107" s="454" t="str">
        <f t="shared" si="19"/>
        <v/>
      </c>
      <c r="G107" s="454" t="str">
        <f t="shared" si="19"/>
        <v/>
      </c>
      <c r="I107" s="454" t="str">
        <f t="shared" si="20"/>
        <v/>
      </c>
      <c r="K107" s="454" t="str">
        <f t="shared" si="21"/>
        <v/>
      </c>
      <c r="M107" s="454" t="str">
        <f t="shared" si="22"/>
        <v/>
      </c>
      <c r="O107" s="454" t="str">
        <f t="shared" si="23"/>
        <v/>
      </c>
      <c r="Q107" s="454" t="str">
        <f t="shared" si="24"/>
        <v/>
      </c>
      <c r="S107" s="454" t="str">
        <f t="shared" si="25"/>
        <v/>
      </c>
      <c r="U107" s="454" t="str">
        <f t="shared" si="26"/>
        <v/>
      </c>
      <c r="W107" s="454" t="str">
        <f t="shared" si="27"/>
        <v/>
      </c>
      <c r="Y107" s="454" t="str">
        <f t="shared" si="28"/>
        <v/>
      </c>
      <c r="AA107" s="454" t="str">
        <f t="shared" si="29"/>
        <v/>
      </c>
      <c r="AC107" s="454" t="str">
        <f t="shared" si="30"/>
        <v/>
      </c>
      <c r="AE107" s="454" t="str">
        <f t="shared" si="31"/>
        <v/>
      </c>
      <c r="AG107" s="454" t="str">
        <f t="shared" si="32"/>
        <v/>
      </c>
      <c r="AI107" s="454" t="str">
        <f t="shared" si="33"/>
        <v/>
      </c>
      <c r="AK107" s="454" t="str">
        <f t="shared" si="34"/>
        <v/>
      </c>
      <c r="AM107" s="454" t="str">
        <f t="shared" si="35"/>
        <v/>
      </c>
      <c r="AO107" s="454" t="str">
        <f t="shared" si="36"/>
        <v/>
      </c>
      <c r="AQ107" s="454" t="str">
        <f t="shared" si="37"/>
        <v/>
      </c>
    </row>
    <row r="108" spans="5:43">
      <c r="E108" s="454" t="str">
        <f t="shared" si="19"/>
        <v/>
      </c>
      <c r="G108" s="454" t="str">
        <f t="shared" si="19"/>
        <v/>
      </c>
      <c r="I108" s="454" t="str">
        <f t="shared" si="20"/>
        <v/>
      </c>
      <c r="K108" s="454" t="str">
        <f t="shared" si="21"/>
        <v/>
      </c>
      <c r="M108" s="454" t="str">
        <f t="shared" si="22"/>
        <v/>
      </c>
      <c r="O108" s="454" t="str">
        <f t="shared" si="23"/>
        <v/>
      </c>
      <c r="Q108" s="454" t="str">
        <f t="shared" si="24"/>
        <v/>
      </c>
      <c r="S108" s="454" t="str">
        <f t="shared" si="25"/>
        <v/>
      </c>
      <c r="U108" s="454" t="str">
        <f t="shared" si="26"/>
        <v/>
      </c>
      <c r="W108" s="454" t="str">
        <f t="shared" si="27"/>
        <v/>
      </c>
      <c r="Y108" s="454" t="str">
        <f t="shared" si="28"/>
        <v/>
      </c>
      <c r="AA108" s="454" t="str">
        <f t="shared" si="29"/>
        <v/>
      </c>
      <c r="AC108" s="454" t="str">
        <f t="shared" si="30"/>
        <v/>
      </c>
      <c r="AE108" s="454" t="str">
        <f t="shared" si="31"/>
        <v/>
      </c>
      <c r="AG108" s="454" t="str">
        <f t="shared" si="32"/>
        <v/>
      </c>
      <c r="AI108" s="454" t="str">
        <f t="shared" si="33"/>
        <v/>
      </c>
      <c r="AK108" s="454" t="str">
        <f t="shared" si="34"/>
        <v/>
      </c>
      <c r="AM108" s="454" t="str">
        <f t="shared" si="35"/>
        <v/>
      </c>
      <c r="AO108" s="454" t="str">
        <f t="shared" si="36"/>
        <v/>
      </c>
      <c r="AQ108" s="454" t="str">
        <f t="shared" si="37"/>
        <v/>
      </c>
    </row>
    <row r="109" spans="5:43">
      <c r="E109" s="454" t="str">
        <f t="shared" si="19"/>
        <v/>
      </c>
      <c r="G109" s="454" t="str">
        <f t="shared" si="19"/>
        <v/>
      </c>
      <c r="I109" s="454" t="str">
        <f t="shared" si="20"/>
        <v/>
      </c>
      <c r="K109" s="454" t="str">
        <f t="shared" si="21"/>
        <v/>
      </c>
      <c r="M109" s="454" t="str">
        <f t="shared" si="22"/>
        <v/>
      </c>
      <c r="O109" s="454" t="str">
        <f t="shared" si="23"/>
        <v/>
      </c>
      <c r="Q109" s="454" t="str">
        <f t="shared" si="24"/>
        <v/>
      </c>
      <c r="S109" s="454" t="str">
        <f t="shared" si="25"/>
        <v/>
      </c>
      <c r="U109" s="454" t="str">
        <f t="shared" si="26"/>
        <v/>
      </c>
      <c r="W109" s="454" t="str">
        <f t="shared" si="27"/>
        <v/>
      </c>
      <c r="Y109" s="454" t="str">
        <f t="shared" si="28"/>
        <v/>
      </c>
      <c r="AA109" s="454" t="str">
        <f t="shared" si="29"/>
        <v/>
      </c>
      <c r="AC109" s="454" t="str">
        <f t="shared" si="30"/>
        <v/>
      </c>
      <c r="AE109" s="454" t="str">
        <f t="shared" si="31"/>
        <v/>
      </c>
      <c r="AG109" s="454" t="str">
        <f t="shared" si="32"/>
        <v/>
      </c>
      <c r="AI109" s="454" t="str">
        <f t="shared" si="33"/>
        <v/>
      </c>
      <c r="AK109" s="454" t="str">
        <f t="shared" si="34"/>
        <v/>
      </c>
      <c r="AM109" s="454" t="str">
        <f t="shared" si="35"/>
        <v/>
      </c>
      <c r="AO109" s="454" t="str">
        <f t="shared" si="36"/>
        <v/>
      </c>
      <c r="AQ109" s="454" t="str">
        <f t="shared" si="37"/>
        <v/>
      </c>
    </row>
    <row r="110" spans="5:43">
      <c r="E110" s="454" t="str">
        <f t="shared" si="19"/>
        <v/>
      </c>
      <c r="G110" s="454" t="str">
        <f t="shared" si="19"/>
        <v/>
      </c>
      <c r="I110" s="454" t="str">
        <f t="shared" si="20"/>
        <v/>
      </c>
      <c r="K110" s="454" t="str">
        <f t="shared" si="21"/>
        <v/>
      </c>
      <c r="M110" s="454" t="str">
        <f t="shared" si="22"/>
        <v/>
      </c>
      <c r="O110" s="454" t="str">
        <f t="shared" si="23"/>
        <v/>
      </c>
      <c r="Q110" s="454" t="str">
        <f t="shared" si="24"/>
        <v/>
      </c>
      <c r="S110" s="454" t="str">
        <f t="shared" si="25"/>
        <v/>
      </c>
      <c r="U110" s="454" t="str">
        <f t="shared" si="26"/>
        <v/>
      </c>
      <c r="W110" s="454" t="str">
        <f t="shared" si="27"/>
        <v/>
      </c>
      <c r="Y110" s="454" t="str">
        <f t="shared" si="28"/>
        <v/>
      </c>
      <c r="AA110" s="454" t="str">
        <f t="shared" si="29"/>
        <v/>
      </c>
      <c r="AC110" s="454" t="str">
        <f t="shared" si="30"/>
        <v/>
      </c>
      <c r="AE110" s="454" t="str">
        <f t="shared" si="31"/>
        <v/>
      </c>
      <c r="AG110" s="454" t="str">
        <f t="shared" si="32"/>
        <v/>
      </c>
      <c r="AI110" s="454" t="str">
        <f t="shared" si="33"/>
        <v/>
      </c>
      <c r="AK110" s="454" t="str">
        <f t="shared" si="34"/>
        <v/>
      </c>
      <c r="AM110" s="454" t="str">
        <f t="shared" si="35"/>
        <v/>
      </c>
      <c r="AO110" s="454" t="str">
        <f t="shared" si="36"/>
        <v/>
      </c>
      <c r="AQ110" s="454" t="str">
        <f t="shared" si="37"/>
        <v/>
      </c>
    </row>
    <row r="111" spans="5:43">
      <c r="E111" s="454" t="str">
        <f t="shared" si="19"/>
        <v/>
      </c>
      <c r="G111" s="454" t="str">
        <f t="shared" si="19"/>
        <v/>
      </c>
      <c r="I111" s="454" t="str">
        <f t="shared" si="20"/>
        <v/>
      </c>
      <c r="K111" s="454" t="str">
        <f t="shared" si="21"/>
        <v/>
      </c>
      <c r="M111" s="454" t="str">
        <f t="shared" si="22"/>
        <v/>
      </c>
      <c r="O111" s="454" t="str">
        <f t="shared" si="23"/>
        <v/>
      </c>
      <c r="Q111" s="454" t="str">
        <f t="shared" si="24"/>
        <v/>
      </c>
      <c r="S111" s="454" t="str">
        <f t="shared" si="25"/>
        <v/>
      </c>
      <c r="U111" s="454" t="str">
        <f t="shared" si="26"/>
        <v/>
      </c>
      <c r="W111" s="454" t="str">
        <f t="shared" si="27"/>
        <v/>
      </c>
      <c r="Y111" s="454" t="str">
        <f t="shared" si="28"/>
        <v/>
      </c>
      <c r="AA111" s="454" t="str">
        <f t="shared" si="29"/>
        <v/>
      </c>
      <c r="AC111" s="454" t="str">
        <f t="shared" si="30"/>
        <v/>
      </c>
      <c r="AE111" s="454" t="str">
        <f t="shared" si="31"/>
        <v/>
      </c>
      <c r="AG111" s="454" t="str">
        <f t="shared" si="32"/>
        <v/>
      </c>
      <c r="AI111" s="454" t="str">
        <f t="shared" si="33"/>
        <v/>
      </c>
      <c r="AK111" s="454" t="str">
        <f t="shared" si="34"/>
        <v/>
      </c>
      <c r="AM111" s="454" t="str">
        <f t="shared" si="35"/>
        <v/>
      </c>
      <c r="AO111" s="454" t="str">
        <f t="shared" si="36"/>
        <v/>
      </c>
      <c r="AQ111" s="454" t="str">
        <f t="shared" si="37"/>
        <v/>
      </c>
    </row>
    <row r="112" spans="5:43">
      <c r="E112" s="454" t="str">
        <f t="shared" si="19"/>
        <v/>
      </c>
      <c r="G112" s="454" t="str">
        <f t="shared" si="19"/>
        <v/>
      </c>
      <c r="I112" s="454" t="str">
        <f t="shared" si="20"/>
        <v/>
      </c>
      <c r="K112" s="454" t="str">
        <f t="shared" si="21"/>
        <v/>
      </c>
      <c r="M112" s="454" t="str">
        <f t="shared" si="22"/>
        <v/>
      </c>
      <c r="O112" s="454" t="str">
        <f t="shared" si="23"/>
        <v/>
      </c>
      <c r="Q112" s="454" t="str">
        <f t="shared" si="24"/>
        <v/>
      </c>
      <c r="S112" s="454" t="str">
        <f t="shared" si="25"/>
        <v/>
      </c>
      <c r="U112" s="454" t="str">
        <f t="shared" si="26"/>
        <v/>
      </c>
      <c r="W112" s="454" t="str">
        <f t="shared" si="27"/>
        <v/>
      </c>
      <c r="Y112" s="454" t="str">
        <f t="shared" si="28"/>
        <v/>
      </c>
      <c r="AA112" s="454" t="str">
        <f t="shared" si="29"/>
        <v/>
      </c>
      <c r="AC112" s="454" t="str">
        <f t="shared" si="30"/>
        <v/>
      </c>
      <c r="AE112" s="454" t="str">
        <f t="shared" si="31"/>
        <v/>
      </c>
      <c r="AG112" s="454" t="str">
        <f t="shared" si="32"/>
        <v/>
      </c>
      <c r="AI112" s="454" t="str">
        <f t="shared" si="33"/>
        <v/>
      </c>
      <c r="AK112" s="454" t="str">
        <f t="shared" si="34"/>
        <v/>
      </c>
      <c r="AM112" s="454" t="str">
        <f t="shared" si="35"/>
        <v/>
      </c>
      <c r="AO112" s="454" t="str">
        <f t="shared" si="36"/>
        <v/>
      </c>
      <c r="AQ112" s="454" t="str">
        <f t="shared" si="37"/>
        <v/>
      </c>
    </row>
    <row r="113" spans="5:43">
      <c r="E113" s="454" t="str">
        <f t="shared" si="19"/>
        <v/>
      </c>
      <c r="G113" s="454" t="str">
        <f t="shared" si="19"/>
        <v/>
      </c>
      <c r="I113" s="454" t="str">
        <f t="shared" si="20"/>
        <v/>
      </c>
      <c r="K113" s="454" t="str">
        <f t="shared" si="21"/>
        <v/>
      </c>
      <c r="M113" s="454" t="str">
        <f t="shared" si="22"/>
        <v/>
      </c>
      <c r="O113" s="454" t="str">
        <f t="shared" si="23"/>
        <v/>
      </c>
      <c r="Q113" s="454" t="str">
        <f t="shared" si="24"/>
        <v/>
      </c>
      <c r="S113" s="454" t="str">
        <f t="shared" si="25"/>
        <v/>
      </c>
      <c r="U113" s="454" t="str">
        <f t="shared" si="26"/>
        <v/>
      </c>
      <c r="W113" s="454" t="str">
        <f t="shared" si="27"/>
        <v/>
      </c>
      <c r="Y113" s="454" t="str">
        <f t="shared" si="28"/>
        <v/>
      </c>
      <c r="AA113" s="454" t="str">
        <f t="shared" si="29"/>
        <v/>
      </c>
      <c r="AC113" s="454" t="str">
        <f t="shared" si="30"/>
        <v/>
      </c>
      <c r="AE113" s="454" t="str">
        <f t="shared" si="31"/>
        <v/>
      </c>
      <c r="AG113" s="454" t="str">
        <f t="shared" si="32"/>
        <v/>
      </c>
      <c r="AI113" s="454" t="str">
        <f t="shared" si="33"/>
        <v/>
      </c>
      <c r="AK113" s="454" t="str">
        <f t="shared" si="34"/>
        <v/>
      </c>
      <c r="AM113" s="454" t="str">
        <f t="shared" si="35"/>
        <v/>
      </c>
      <c r="AO113" s="454" t="str">
        <f t="shared" si="36"/>
        <v/>
      </c>
      <c r="AQ113" s="454" t="str">
        <f t="shared" si="37"/>
        <v/>
      </c>
    </row>
    <row r="114" spans="5:43">
      <c r="E114" s="454" t="str">
        <f t="shared" si="19"/>
        <v/>
      </c>
      <c r="G114" s="454" t="str">
        <f t="shared" si="19"/>
        <v/>
      </c>
      <c r="I114" s="454" t="str">
        <f t="shared" si="20"/>
        <v/>
      </c>
      <c r="K114" s="454" t="str">
        <f t="shared" si="21"/>
        <v/>
      </c>
      <c r="M114" s="454" t="str">
        <f t="shared" si="22"/>
        <v/>
      </c>
      <c r="O114" s="454" t="str">
        <f t="shared" si="23"/>
        <v/>
      </c>
      <c r="Q114" s="454" t="str">
        <f t="shared" si="24"/>
        <v/>
      </c>
      <c r="S114" s="454" t="str">
        <f t="shared" si="25"/>
        <v/>
      </c>
      <c r="U114" s="454" t="str">
        <f t="shared" si="26"/>
        <v/>
      </c>
      <c r="W114" s="454" t="str">
        <f t="shared" si="27"/>
        <v/>
      </c>
      <c r="Y114" s="454" t="str">
        <f t="shared" si="28"/>
        <v/>
      </c>
      <c r="AA114" s="454" t="str">
        <f t="shared" si="29"/>
        <v/>
      </c>
      <c r="AC114" s="454" t="str">
        <f t="shared" si="30"/>
        <v/>
      </c>
      <c r="AE114" s="454" t="str">
        <f t="shared" si="31"/>
        <v/>
      </c>
      <c r="AG114" s="454" t="str">
        <f t="shared" si="32"/>
        <v/>
      </c>
      <c r="AI114" s="454" t="str">
        <f t="shared" si="33"/>
        <v/>
      </c>
      <c r="AK114" s="454" t="str">
        <f t="shared" si="34"/>
        <v/>
      </c>
      <c r="AM114" s="454" t="str">
        <f t="shared" si="35"/>
        <v/>
      </c>
      <c r="AO114" s="454" t="str">
        <f t="shared" si="36"/>
        <v/>
      </c>
      <c r="AQ114" s="454" t="str">
        <f t="shared" si="37"/>
        <v/>
      </c>
    </row>
    <row r="115" spans="5:43">
      <c r="E115" s="454" t="str">
        <f t="shared" si="19"/>
        <v/>
      </c>
      <c r="G115" s="454" t="str">
        <f t="shared" si="19"/>
        <v/>
      </c>
      <c r="I115" s="454" t="str">
        <f t="shared" si="20"/>
        <v/>
      </c>
      <c r="K115" s="454" t="str">
        <f t="shared" si="21"/>
        <v/>
      </c>
      <c r="M115" s="454" t="str">
        <f t="shared" si="22"/>
        <v/>
      </c>
      <c r="O115" s="454" t="str">
        <f t="shared" si="23"/>
        <v/>
      </c>
      <c r="Q115" s="454" t="str">
        <f t="shared" si="24"/>
        <v/>
      </c>
      <c r="S115" s="454" t="str">
        <f t="shared" si="25"/>
        <v/>
      </c>
      <c r="U115" s="454" t="str">
        <f t="shared" si="26"/>
        <v/>
      </c>
      <c r="W115" s="454" t="str">
        <f t="shared" si="27"/>
        <v/>
      </c>
      <c r="Y115" s="454" t="str">
        <f t="shared" si="28"/>
        <v/>
      </c>
      <c r="AA115" s="454" t="str">
        <f t="shared" si="29"/>
        <v/>
      </c>
      <c r="AC115" s="454" t="str">
        <f t="shared" si="30"/>
        <v/>
      </c>
      <c r="AE115" s="454" t="str">
        <f t="shared" si="31"/>
        <v/>
      </c>
      <c r="AG115" s="454" t="str">
        <f t="shared" si="32"/>
        <v/>
      </c>
      <c r="AI115" s="454" t="str">
        <f t="shared" si="33"/>
        <v/>
      </c>
      <c r="AK115" s="454" t="str">
        <f t="shared" si="34"/>
        <v/>
      </c>
      <c r="AM115" s="454" t="str">
        <f t="shared" si="35"/>
        <v/>
      </c>
      <c r="AO115" s="454" t="str">
        <f t="shared" si="36"/>
        <v/>
      </c>
      <c r="AQ115" s="454" t="str">
        <f t="shared" si="37"/>
        <v/>
      </c>
    </row>
    <row r="116" spans="5:43">
      <c r="E116" s="454" t="str">
        <f t="shared" si="19"/>
        <v/>
      </c>
      <c r="G116" s="454" t="str">
        <f t="shared" si="19"/>
        <v/>
      </c>
      <c r="I116" s="454" t="str">
        <f t="shared" si="20"/>
        <v/>
      </c>
      <c r="K116" s="454" t="str">
        <f t="shared" si="21"/>
        <v/>
      </c>
      <c r="M116" s="454" t="str">
        <f t="shared" si="22"/>
        <v/>
      </c>
      <c r="O116" s="454" t="str">
        <f t="shared" si="23"/>
        <v/>
      </c>
      <c r="Q116" s="454" t="str">
        <f t="shared" si="24"/>
        <v/>
      </c>
      <c r="S116" s="454" t="str">
        <f t="shared" si="25"/>
        <v/>
      </c>
      <c r="U116" s="454" t="str">
        <f t="shared" si="26"/>
        <v/>
      </c>
      <c r="W116" s="454" t="str">
        <f t="shared" si="27"/>
        <v/>
      </c>
      <c r="Y116" s="454" t="str">
        <f t="shared" si="28"/>
        <v/>
      </c>
      <c r="AA116" s="454" t="str">
        <f t="shared" si="29"/>
        <v/>
      </c>
      <c r="AC116" s="454" t="str">
        <f t="shared" si="30"/>
        <v/>
      </c>
      <c r="AE116" s="454" t="str">
        <f t="shared" si="31"/>
        <v/>
      </c>
      <c r="AG116" s="454" t="str">
        <f t="shared" si="32"/>
        <v/>
      </c>
      <c r="AI116" s="454" t="str">
        <f t="shared" si="33"/>
        <v/>
      </c>
      <c r="AK116" s="454" t="str">
        <f t="shared" si="34"/>
        <v/>
      </c>
      <c r="AM116" s="454" t="str">
        <f t="shared" si="35"/>
        <v/>
      </c>
      <c r="AO116" s="454" t="str">
        <f t="shared" si="36"/>
        <v/>
      </c>
      <c r="AQ116" s="454" t="str">
        <f t="shared" si="37"/>
        <v/>
      </c>
    </row>
    <row r="117" spans="5:43">
      <c r="E117" s="454" t="str">
        <f t="shared" si="19"/>
        <v/>
      </c>
      <c r="G117" s="454" t="str">
        <f t="shared" si="19"/>
        <v/>
      </c>
      <c r="I117" s="454" t="str">
        <f t="shared" si="20"/>
        <v/>
      </c>
      <c r="K117" s="454" t="str">
        <f t="shared" si="21"/>
        <v/>
      </c>
      <c r="M117" s="454" t="str">
        <f t="shared" si="22"/>
        <v/>
      </c>
      <c r="O117" s="454" t="str">
        <f t="shared" si="23"/>
        <v/>
      </c>
      <c r="Q117" s="454" t="str">
        <f t="shared" si="24"/>
        <v/>
      </c>
      <c r="S117" s="454" t="str">
        <f t="shared" si="25"/>
        <v/>
      </c>
      <c r="U117" s="454" t="str">
        <f t="shared" si="26"/>
        <v/>
      </c>
      <c r="W117" s="454" t="str">
        <f t="shared" si="27"/>
        <v/>
      </c>
      <c r="Y117" s="454" t="str">
        <f t="shared" si="28"/>
        <v/>
      </c>
      <c r="AA117" s="454" t="str">
        <f t="shared" si="29"/>
        <v/>
      </c>
      <c r="AC117" s="454" t="str">
        <f t="shared" si="30"/>
        <v/>
      </c>
      <c r="AE117" s="454" t="str">
        <f t="shared" si="31"/>
        <v/>
      </c>
      <c r="AG117" s="454" t="str">
        <f t="shared" si="32"/>
        <v/>
      </c>
      <c r="AI117" s="454" t="str">
        <f t="shared" si="33"/>
        <v/>
      </c>
      <c r="AK117" s="454" t="str">
        <f t="shared" si="34"/>
        <v/>
      </c>
      <c r="AM117" s="454" t="str">
        <f t="shared" si="35"/>
        <v/>
      </c>
      <c r="AO117" s="454" t="str">
        <f t="shared" si="36"/>
        <v/>
      </c>
      <c r="AQ117" s="454" t="str">
        <f t="shared" si="37"/>
        <v/>
      </c>
    </row>
    <row r="118" spans="5:43">
      <c r="E118" s="454" t="str">
        <f t="shared" si="19"/>
        <v/>
      </c>
      <c r="G118" s="454" t="str">
        <f t="shared" si="19"/>
        <v/>
      </c>
      <c r="I118" s="454" t="str">
        <f t="shared" si="20"/>
        <v/>
      </c>
      <c r="K118" s="454" t="str">
        <f t="shared" si="21"/>
        <v/>
      </c>
      <c r="M118" s="454" t="str">
        <f t="shared" si="22"/>
        <v/>
      </c>
      <c r="O118" s="454" t="str">
        <f t="shared" si="23"/>
        <v/>
      </c>
      <c r="Q118" s="454" t="str">
        <f t="shared" si="24"/>
        <v/>
      </c>
      <c r="S118" s="454" t="str">
        <f t="shared" si="25"/>
        <v/>
      </c>
      <c r="U118" s="454" t="str">
        <f t="shared" si="26"/>
        <v/>
      </c>
      <c r="W118" s="454" t="str">
        <f t="shared" si="27"/>
        <v/>
      </c>
      <c r="Y118" s="454" t="str">
        <f t="shared" si="28"/>
        <v/>
      </c>
      <c r="AA118" s="454" t="str">
        <f t="shared" si="29"/>
        <v/>
      </c>
      <c r="AC118" s="454" t="str">
        <f t="shared" si="30"/>
        <v/>
      </c>
      <c r="AE118" s="454" t="str">
        <f t="shared" si="31"/>
        <v/>
      </c>
      <c r="AG118" s="454" t="str">
        <f t="shared" si="32"/>
        <v/>
      </c>
      <c r="AI118" s="454" t="str">
        <f t="shared" si="33"/>
        <v/>
      </c>
      <c r="AK118" s="454" t="str">
        <f t="shared" si="34"/>
        <v/>
      </c>
      <c r="AM118" s="454" t="str">
        <f t="shared" si="35"/>
        <v/>
      </c>
      <c r="AO118" s="454" t="str">
        <f t="shared" si="36"/>
        <v/>
      </c>
      <c r="AQ118" s="454" t="str">
        <f t="shared" si="37"/>
        <v/>
      </c>
    </row>
    <row r="119" spans="5:43">
      <c r="E119" s="454" t="str">
        <f t="shared" si="19"/>
        <v/>
      </c>
      <c r="G119" s="454" t="str">
        <f t="shared" si="19"/>
        <v/>
      </c>
      <c r="I119" s="454" t="str">
        <f t="shared" si="20"/>
        <v/>
      </c>
      <c r="K119" s="454" t="str">
        <f t="shared" si="21"/>
        <v/>
      </c>
      <c r="M119" s="454" t="str">
        <f t="shared" si="22"/>
        <v/>
      </c>
      <c r="O119" s="454" t="str">
        <f t="shared" si="23"/>
        <v/>
      </c>
      <c r="Q119" s="454" t="str">
        <f t="shared" si="24"/>
        <v/>
      </c>
      <c r="S119" s="454" t="str">
        <f t="shared" si="25"/>
        <v/>
      </c>
      <c r="U119" s="454" t="str">
        <f t="shared" si="26"/>
        <v/>
      </c>
      <c r="W119" s="454" t="str">
        <f t="shared" si="27"/>
        <v/>
      </c>
      <c r="Y119" s="454" t="str">
        <f t="shared" si="28"/>
        <v/>
      </c>
      <c r="AA119" s="454" t="str">
        <f t="shared" si="29"/>
        <v/>
      </c>
      <c r="AC119" s="454" t="str">
        <f t="shared" si="30"/>
        <v/>
      </c>
      <c r="AE119" s="454" t="str">
        <f t="shared" si="31"/>
        <v/>
      </c>
      <c r="AG119" s="454" t="str">
        <f t="shared" si="32"/>
        <v/>
      </c>
      <c r="AI119" s="454" t="str">
        <f t="shared" si="33"/>
        <v/>
      </c>
      <c r="AK119" s="454" t="str">
        <f t="shared" si="34"/>
        <v/>
      </c>
      <c r="AM119" s="454" t="str">
        <f t="shared" si="35"/>
        <v/>
      </c>
      <c r="AO119" s="454" t="str">
        <f t="shared" si="36"/>
        <v/>
      </c>
      <c r="AQ119" s="454" t="str">
        <f t="shared" si="37"/>
        <v/>
      </c>
    </row>
    <row r="120" spans="5:43">
      <c r="E120" s="454" t="str">
        <f t="shared" si="19"/>
        <v/>
      </c>
      <c r="G120" s="454" t="str">
        <f t="shared" si="19"/>
        <v/>
      </c>
      <c r="I120" s="454" t="str">
        <f t="shared" si="20"/>
        <v/>
      </c>
      <c r="K120" s="454" t="str">
        <f t="shared" si="21"/>
        <v/>
      </c>
      <c r="M120" s="454" t="str">
        <f t="shared" si="22"/>
        <v/>
      </c>
      <c r="O120" s="454" t="str">
        <f t="shared" si="23"/>
        <v/>
      </c>
      <c r="Q120" s="454" t="str">
        <f t="shared" si="24"/>
        <v/>
      </c>
      <c r="S120" s="454" t="str">
        <f t="shared" si="25"/>
        <v/>
      </c>
      <c r="U120" s="454" t="str">
        <f t="shared" si="26"/>
        <v/>
      </c>
      <c r="W120" s="454" t="str">
        <f t="shared" si="27"/>
        <v/>
      </c>
      <c r="Y120" s="454" t="str">
        <f t="shared" si="28"/>
        <v/>
      </c>
      <c r="AA120" s="454" t="str">
        <f t="shared" si="29"/>
        <v/>
      </c>
      <c r="AC120" s="454" t="str">
        <f t="shared" si="30"/>
        <v/>
      </c>
      <c r="AE120" s="454" t="str">
        <f t="shared" si="31"/>
        <v/>
      </c>
      <c r="AG120" s="454" t="str">
        <f t="shared" si="32"/>
        <v/>
      </c>
      <c r="AI120" s="454" t="str">
        <f t="shared" si="33"/>
        <v/>
      </c>
      <c r="AK120" s="454" t="str">
        <f t="shared" si="34"/>
        <v/>
      </c>
      <c r="AM120" s="454" t="str">
        <f t="shared" si="35"/>
        <v/>
      </c>
      <c r="AO120" s="454" t="str">
        <f t="shared" si="36"/>
        <v/>
      </c>
      <c r="AQ120" s="454" t="str">
        <f t="shared" si="37"/>
        <v/>
      </c>
    </row>
    <row r="121" spans="5:43">
      <c r="E121" s="454" t="str">
        <f t="shared" si="19"/>
        <v/>
      </c>
      <c r="G121" s="454" t="str">
        <f t="shared" si="19"/>
        <v/>
      </c>
      <c r="I121" s="454" t="str">
        <f t="shared" si="20"/>
        <v/>
      </c>
      <c r="K121" s="454" t="str">
        <f t="shared" si="21"/>
        <v/>
      </c>
      <c r="M121" s="454" t="str">
        <f t="shared" si="22"/>
        <v/>
      </c>
      <c r="O121" s="454" t="str">
        <f t="shared" si="23"/>
        <v/>
      </c>
      <c r="Q121" s="454" t="str">
        <f t="shared" si="24"/>
        <v/>
      </c>
      <c r="S121" s="454" t="str">
        <f t="shared" si="25"/>
        <v/>
      </c>
      <c r="U121" s="454" t="str">
        <f t="shared" si="26"/>
        <v/>
      </c>
      <c r="W121" s="454" t="str">
        <f t="shared" si="27"/>
        <v/>
      </c>
      <c r="Y121" s="454" t="str">
        <f t="shared" si="28"/>
        <v/>
      </c>
      <c r="AA121" s="454" t="str">
        <f t="shared" si="29"/>
        <v/>
      </c>
      <c r="AC121" s="454" t="str">
        <f t="shared" si="30"/>
        <v/>
      </c>
      <c r="AE121" s="454" t="str">
        <f t="shared" si="31"/>
        <v/>
      </c>
      <c r="AG121" s="454" t="str">
        <f t="shared" si="32"/>
        <v/>
      </c>
      <c r="AI121" s="454" t="str">
        <f t="shared" si="33"/>
        <v/>
      </c>
      <c r="AK121" s="454" t="str">
        <f t="shared" si="34"/>
        <v/>
      </c>
      <c r="AM121" s="454" t="str">
        <f t="shared" si="35"/>
        <v/>
      </c>
      <c r="AO121" s="454" t="str">
        <f t="shared" si="36"/>
        <v/>
      </c>
      <c r="AQ121" s="454" t="str">
        <f t="shared" si="37"/>
        <v/>
      </c>
    </row>
    <row r="122" spans="5:43">
      <c r="E122" s="454" t="str">
        <f t="shared" si="19"/>
        <v/>
      </c>
      <c r="G122" s="454" t="str">
        <f t="shared" si="19"/>
        <v/>
      </c>
      <c r="I122" s="454" t="str">
        <f t="shared" si="20"/>
        <v/>
      </c>
      <c r="K122" s="454" t="str">
        <f t="shared" si="21"/>
        <v/>
      </c>
      <c r="M122" s="454" t="str">
        <f t="shared" si="22"/>
        <v/>
      </c>
      <c r="O122" s="454" t="str">
        <f t="shared" si="23"/>
        <v/>
      </c>
      <c r="Q122" s="454" t="str">
        <f t="shared" si="24"/>
        <v/>
      </c>
      <c r="S122" s="454" t="str">
        <f t="shared" si="25"/>
        <v/>
      </c>
      <c r="U122" s="454" t="str">
        <f t="shared" si="26"/>
        <v/>
      </c>
      <c r="W122" s="454" t="str">
        <f t="shared" si="27"/>
        <v/>
      </c>
      <c r="Y122" s="454" t="str">
        <f t="shared" si="28"/>
        <v/>
      </c>
      <c r="AA122" s="454" t="str">
        <f t="shared" si="29"/>
        <v/>
      </c>
      <c r="AC122" s="454" t="str">
        <f t="shared" si="30"/>
        <v/>
      </c>
      <c r="AE122" s="454" t="str">
        <f t="shared" si="31"/>
        <v/>
      </c>
      <c r="AG122" s="454" t="str">
        <f t="shared" si="32"/>
        <v/>
      </c>
      <c r="AI122" s="454" t="str">
        <f t="shared" si="33"/>
        <v/>
      </c>
      <c r="AK122" s="454" t="str">
        <f t="shared" si="34"/>
        <v/>
      </c>
      <c r="AM122" s="454" t="str">
        <f t="shared" si="35"/>
        <v/>
      </c>
      <c r="AO122" s="454" t="str">
        <f t="shared" si="36"/>
        <v/>
      </c>
      <c r="AQ122" s="454" t="str">
        <f t="shared" si="37"/>
        <v/>
      </c>
    </row>
    <row r="123" spans="5:43">
      <c r="E123" s="454" t="str">
        <f t="shared" si="19"/>
        <v/>
      </c>
      <c r="G123" s="454" t="str">
        <f t="shared" si="19"/>
        <v/>
      </c>
      <c r="I123" s="454" t="str">
        <f t="shared" si="20"/>
        <v/>
      </c>
      <c r="K123" s="454" t="str">
        <f t="shared" si="21"/>
        <v/>
      </c>
      <c r="M123" s="454" t="str">
        <f t="shared" si="22"/>
        <v/>
      </c>
      <c r="O123" s="454" t="str">
        <f t="shared" si="23"/>
        <v/>
      </c>
      <c r="Q123" s="454" t="str">
        <f t="shared" si="24"/>
        <v/>
      </c>
      <c r="S123" s="454" t="str">
        <f t="shared" si="25"/>
        <v/>
      </c>
      <c r="U123" s="454" t="str">
        <f t="shared" si="26"/>
        <v/>
      </c>
      <c r="W123" s="454" t="str">
        <f t="shared" si="27"/>
        <v/>
      </c>
      <c r="Y123" s="454" t="str">
        <f t="shared" si="28"/>
        <v/>
      </c>
      <c r="AA123" s="454" t="str">
        <f t="shared" si="29"/>
        <v/>
      </c>
      <c r="AC123" s="454" t="str">
        <f t="shared" si="30"/>
        <v/>
      </c>
      <c r="AE123" s="454" t="str">
        <f t="shared" si="31"/>
        <v/>
      </c>
      <c r="AG123" s="454" t="str">
        <f t="shared" si="32"/>
        <v/>
      </c>
      <c r="AI123" s="454" t="str">
        <f t="shared" si="33"/>
        <v/>
      </c>
      <c r="AK123" s="454" t="str">
        <f t="shared" si="34"/>
        <v/>
      </c>
      <c r="AM123" s="454" t="str">
        <f t="shared" si="35"/>
        <v/>
      </c>
      <c r="AO123" s="454" t="str">
        <f t="shared" si="36"/>
        <v/>
      </c>
      <c r="AQ123" s="454" t="str">
        <f t="shared" si="37"/>
        <v/>
      </c>
    </row>
    <row r="124" spans="5:43">
      <c r="E124" s="454" t="str">
        <f t="shared" si="19"/>
        <v/>
      </c>
      <c r="G124" s="454" t="str">
        <f t="shared" si="19"/>
        <v/>
      </c>
      <c r="I124" s="454" t="str">
        <f t="shared" si="20"/>
        <v/>
      </c>
      <c r="K124" s="454" t="str">
        <f t="shared" si="21"/>
        <v/>
      </c>
      <c r="M124" s="454" t="str">
        <f t="shared" si="22"/>
        <v/>
      </c>
      <c r="O124" s="454" t="str">
        <f t="shared" si="23"/>
        <v/>
      </c>
      <c r="Q124" s="454" t="str">
        <f t="shared" si="24"/>
        <v/>
      </c>
      <c r="S124" s="454" t="str">
        <f t="shared" si="25"/>
        <v/>
      </c>
      <c r="U124" s="454" t="str">
        <f t="shared" si="26"/>
        <v/>
      </c>
      <c r="W124" s="454" t="str">
        <f t="shared" si="27"/>
        <v/>
      </c>
      <c r="Y124" s="454" t="str">
        <f t="shared" si="28"/>
        <v/>
      </c>
      <c r="AA124" s="454" t="str">
        <f t="shared" si="29"/>
        <v/>
      </c>
      <c r="AC124" s="454" t="str">
        <f t="shared" si="30"/>
        <v/>
      </c>
      <c r="AE124" s="454" t="str">
        <f t="shared" si="31"/>
        <v/>
      </c>
      <c r="AG124" s="454" t="str">
        <f t="shared" si="32"/>
        <v/>
      </c>
      <c r="AI124" s="454" t="str">
        <f t="shared" si="33"/>
        <v/>
      </c>
      <c r="AK124" s="454" t="str">
        <f t="shared" si="34"/>
        <v/>
      </c>
      <c r="AM124" s="454" t="str">
        <f t="shared" si="35"/>
        <v/>
      </c>
      <c r="AO124" s="454" t="str">
        <f t="shared" si="36"/>
        <v/>
      </c>
      <c r="AQ124" s="454" t="str">
        <f t="shared" si="37"/>
        <v/>
      </c>
    </row>
    <row r="125" spans="5:43">
      <c r="E125" s="454" t="str">
        <f t="shared" si="19"/>
        <v/>
      </c>
      <c r="G125" s="454" t="str">
        <f t="shared" si="19"/>
        <v/>
      </c>
      <c r="I125" s="454" t="str">
        <f t="shared" si="20"/>
        <v/>
      </c>
      <c r="K125" s="454" t="str">
        <f t="shared" si="21"/>
        <v/>
      </c>
      <c r="M125" s="454" t="str">
        <f t="shared" si="22"/>
        <v/>
      </c>
      <c r="O125" s="454" t="str">
        <f t="shared" si="23"/>
        <v/>
      </c>
      <c r="Q125" s="454" t="str">
        <f t="shared" si="24"/>
        <v/>
      </c>
      <c r="S125" s="454" t="str">
        <f t="shared" si="25"/>
        <v/>
      </c>
      <c r="U125" s="454" t="str">
        <f t="shared" si="26"/>
        <v/>
      </c>
      <c r="W125" s="454" t="str">
        <f t="shared" si="27"/>
        <v/>
      </c>
      <c r="Y125" s="454" t="str">
        <f t="shared" si="28"/>
        <v/>
      </c>
      <c r="AA125" s="454" t="str">
        <f t="shared" si="29"/>
        <v/>
      </c>
      <c r="AC125" s="454" t="str">
        <f t="shared" si="30"/>
        <v/>
      </c>
      <c r="AE125" s="454" t="str">
        <f t="shared" si="31"/>
        <v/>
      </c>
      <c r="AG125" s="454" t="str">
        <f t="shared" si="32"/>
        <v/>
      </c>
      <c r="AI125" s="454" t="str">
        <f t="shared" si="33"/>
        <v/>
      </c>
      <c r="AK125" s="454" t="str">
        <f t="shared" si="34"/>
        <v/>
      </c>
      <c r="AM125" s="454" t="str">
        <f t="shared" si="35"/>
        <v/>
      </c>
      <c r="AO125" s="454" t="str">
        <f t="shared" si="36"/>
        <v/>
      </c>
      <c r="AQ125" s="454" t="str">
        <f t="shared" si="37"/>
        <v/>
      </c>
    </row>
    <row r="126" spans="5:43">
      <c r="E126" s="454" t="str">
        <f t="shared" si="19"/>
        <v/>
      </c>
      <c r="G126" s="454" t="str">
        <f t="shared" si="19"/>
        <v/>
      </c>
      <c r="I126" s="454" t="str">
        <f t="shared" si="20"/>
        <v/>
      </c>
      <c r="K126" s="454" t="str">
        <f t="shared" si="21"/>
        <v/>
      </c>
      <c r="M126" s="454" t="str">
        <f t="shared" si="22"/>
        <v/>
      </c>
      <c r="O126" s="454" t="str">
        <f t="shared" si="23"/>
        <v/>
      </c>
      <c r="Q126" s="454" t="str">
        <f t="shared" si="24"/>
        <v/>
      </c>
      <c r="S126" s="454" t="str">
        <f t="shared" si="25"/>
        <v/>
      </c>
      <c r="U126" s="454" t="str">
        <f t="shared" si="26"/>
        <v/>
      </c>
      <c r="W126" s="454" t="str">
        <f t="shared" si="27"/>
        <v/>
      </c>
      <c r="Y126" s="454" t="str">
        <f t="shared" si="28"/>
        <v/>
      </c>
      <c r="AA126" s="454" t="str">
        <f t="shared" si="29"/>
        <v/>
      </c>
      <c r="AC126" s="454" t="str">
        <f t="shared" si="30"/>
        <v/>
      </c>
      <c r="AE126" s="454" t="str">
        <f t="shared" si="31"/>
        <v/>
      </c>
      <c r="AG126" s="454" t="str">
        <f t="shared" si="32"/>
        <v/>
      </c>
      <c r="AI126" s="454" t="str">
        <f t="shared" si="33"/>
        <v/>
      </c>
      <c r="AK126" s="454" t="str">
        <f t="shared" si="34"/>
        <v/>
      </c>
      <c r="AM126" s="454" t="str">
        <f t="shared" si="35"/>
        <v/>
      </c>
      <c r="AO126" s="454" t="str">
        <f t="shared" si="36"/>
        <v/>
      </c>
      <c r="AQ126" s="454" t="str">
        <f t="shared" si="37"/>
        <v/>
      </c>
    </row>
    <row r="127" spans="5:43">
      <c r="E127" s="454" t="str">
        <f t="shared" si="19"/>
        <v/>
      </c>
      <c r="G127" s="454" t="str">
        <f t="shared" si="19"/>
        <v/>
      </c>
      <c r="I127" s="454" t="str">
        <f t="shared" si="20"/>
        <v/>
      </c>
      <c r="K127" s="454" t="str">
        <f t="shared" si="21"/>
        <v/>
      </c>
      <c r="M127" s="454" t="str">
        <f t="shared" si="22"/>
        <v/>
      </c>
      <c r="O127" s="454" t="str">
        <f t="shared" si="23"/>
        <v/>
      </c>
      <c r="Q127" s="454" t="str">
        <f t="shared" si="24"/>
        <v/>
      </c>
      <c r="S127" s="454" t="str">
        <f t="shared" si="25"/>
        <v/>
      </c>
      <c r="U127" s="454" t="str">
        <f t="shared" si="26"/>
        <v/>
      </c>
      <c r="W127" s="454" t="str">
        <f t="shared" si="27"/>
        <v/>
      </c>
      <c r="Y127" s="454" t="str">
        <f t="shared" si="28"/>
        <v/>
      </c>
      <c r="AA127" s="454" t="str">
        <f t="shared" si="29"/>
        <v/>
      </c>
      <c r="AC127" s="454" t="str">
        <f t="shared" si="30"/>
        <v/>
      </c>
      <c r="AE127" s="454" t="str">
        <f t="shared" si="31"/>
        <v/>
      </c>
      <c r="AG127" s="454" t="str">
        <f t="shared" si="32"/>
        <v/>
      </c>
      <c r="AI127" s="454" t="str">
        <f t="shared" si="33"/>
        <v/>
      </c>
      <c r="AK127" s="454" t="str">
        <f t="shared" si="34"/>
        <v/>
      </c>
      <c r="AM127" s="454" t="str">
        <f t="shared" si="35"/>
        <v/>
      </c>
      <c r="AO127" s="454" t="str">
        <f t="shared" si="36"/>
        <v/>
      </c>
      <c r="AQ127" s="454" t="str">
        <f t="shared" si="37"/>
        <v/>
      </c>
    </row>
    <row r="128" spans="5:43">
      <c r="E128" s="454" t="str">
        <f t="shared" si="19"/>
        <v/>
      </c>
      <c r="G128" s="454" t="str">
        <f t="shared" si="19"/>
        <v/>
      </c>
      <c r="I128" s="454" t="str">
        <f t="shared" si="20"/>
        <v/>
      </c>
      <c r="K128" s="454" t="str">
        <f t="shared" si="21"/>
        <v/>
      </c>
      <c r="M128" s="454" t="str">
        <f t="shared" si="22"/>
        <v/>
      </c>
      <c r="O128" s="454" t="str">
        <f t="shared" si="23"/>
        <v/>
      </c>
      <c r="Q128" s="454" t="str">
        <f t="shared" si="24"/>
        <v/>
      </c>
      <c r="S128" s="454" t="str">
        <f t="shared" si="25"/>
        <v/>
      </c>
      <c r="U128" s="454" t="str">
        <f t="shared" si="26"/>
        <v/>
      </c>
      <c r="W128" s="454" t="str">
        <f t="shared" si="27"/>
        <v/>
      </c>
      <c r="Y128" s="454" t="str">
        <f t="shared" si="28"/>
        <v/>
      </c>
      <c r="AA128" s="454" t="str">
        <f t="shared" si="29"/>
        <v/>
      </c>
      <c r="AC128" s="454" t="str">
        <f t="shared" si="30"/>
        <v/>
      </c>
      <c r="AE128" s="454" t="str">
        <f t="shared" si="31"/>
        <v/>
      </c>
      <c r="AG128" s="454" t="str">
        <f t="shared" si="32"/>
        <v/>
      </c>
      <c r="AI128" s="454" t="str">
        <f t="shared" si="33"/>
        <v/>
      </c>
      <c r="AK128" s="454" t="str">
        <f t="shared" si="34"/>
        <v/>
      </c>
      <c r="AM128" s="454" t="str">
        <f t="shared" si="35"/>
        <v/>
      </c>
      <c r="AO128" s="454" t="str">
        <f t="shared" si="36"/>
        <v/>
      </c>
      <c r="AQ128" s="454" t="str">
        <f t="shared" si="37"/>
        <v/>
      </c>
    </row>
    <row r="129" spans="5:43">
      <c r="E129" s="454" t="str">
        <f t="shared" si="19"/>
        <v/>
      </c>
      <c r="G129" s="454" t="str">
        <f t="shared" si="19"/>
        <v/>
      </c>
      <c r="I129" s="454" t="str">
        <f t="shared" si="20"/>
        <v/>
      </c>
      <c r="K129" s="454" t="str">
        <f t="shared" si="21"/>
        <v/>
      </c>
      <c r="M129" s="454" t="str">
        <f t="shared" si="22"/>
        <v/>
      </c>
      <c r="O129" s="454" t="str">
        <f t="shared" si="23"/>
        <v/>
      </c>
      <c r="Q129" s="454" t="str">
        <f t="shared" si="24"/>
        <v/>
      </c>
      <c r="S129" s="454" t="str">
        <f t="shared" si="25"/>
        <v/>
      </c>
      <c r="U129" s="454" t="str">
        <f t="shared" si="26"/>
        <v/>
      </c>
      <c r="W129" s="454" t="str">
        <f t="shared" si="27"/>
        <v/>
      </c>
      <c r="Y129" s="454" t="str">
        <f t="shared" si="28"/>
        <v/>
      </c>
      <c r="AA129" s="454" t="str">
        <f t="shared" si="29"/>
        <v/>
      </c>
      <c r="AC129" s="454" t="str">
        <f t="shared" si="30"/>
        <v/>
      </c>
      <c r="AE129" s="454" t="str">
        <f t="shared" si="31"/>
        <v/>
      </c>
      <c r="AG129" s="454" t="str">
        <f t="shared" si="32"/>
        <v/>
      </c>
      <c r="AI129" s="454" t="str">
        <f t="shared" si="33"/>
        <v/>
      </c>
      <c r="AK129" s="454" t="str">
        <f t="shared" si="34"/>
        <v/>
      </c>
      <c r="AM129" s="454" t="str">
        <f t="shared" si="35"/>
        <v/>
      </c>
      <c r="AO129" s="454" t="str">
        <f t="shared" si="36"/>
        <v/>
      </c>
      <c r="AQ129" s="454" t="str">
        <f t="shared" si="37"/>
        <v/>
      </c>
    </row>
    <row r="130" spans="5:43">
      <c r="E130" s="454" t="str">
        <f t="shared" si="19"/>
        <v/>
      </c>
      <c r="G130" s="454" t="str">
        <f t="shared" si="19"/>
        <v/>
      </c>
      <c r="I130" s="454" t="str">
        <f t="shared" si="20"/>
        <v/>
      </c>
      <c r="K130" s="454" t="str">
        <f t="shared" si="21"/>
        <v/>
      </c>
      <c r="M130" s="454" t="str">
        <f t="shared" si="22"/>
        <v/>
      </c>
      <c r="O130" s="454" t="str">
        <f t="shared" si="23"/>
        <v/>
      </c>
      <c r="Q130" s="454" t="str">
        <f t="shared" si="24"/>
        <v/>
      </c>
      <c r="S130" s="454" t="str">
        <f t="shared" si="25"/>
        <v/>
      </c>
      <c r="U130" s="454" t="str">
        <f t="shared" si="26"/>
        <v/>
      </c>
      <c r="W130" s="454" t="str">
        <f t="shared" si="27"/>
        <v/>
      </c>
      <c r="Y130" s="454" t="str">
        <f t="shared" si="28"/>
        <v/>
      </c>
      <c r="AA130" s="454" t="str">
        <f t="shared" si="29"/>
        <v/>
      </c>
      <c r="AC130" s="454" t="str">
        <f t="shared" si="30"/>
        <v/>
      </c>
      <c r="AE130" s="454" t="str">
        <f t="shared" si="31"/>
        <v/>
      </c>
      <c r="AG130" s="454" t="str">
        <f t="shared" si="32"/>
        <v/>
      </c>
      <c r="AI130" s="454" t="str">
        <f t="shared" si="33"/>
        <v/>
      </c>
      <c r="AK130" s="454" t="str">
        <f t="shared" si="34"/>
        <v/>
      </c>
      <c r="AM130" s="454" t="str">
        <f t="shared" si="35"/>
        <v/>
      </c>
      <c r="AO130" s="454" t="str">
        <f t="shared" si="36"/>
        <v/>
      </c>
      <c r="AQ130" s="454" t="str">
        <f t="shared" si="37"/>
        <v/>
      </c>
    </row>
    <row r="131" spans="5:43">
      <c r="E131" s="454" t="str">
        <f t="shared" si="19"/>
        <v/>
      </c>
      <c r="G131" s="454" t="str">
        <f t="shared" si="19"/>
        <v/>
      </c>
      <c r="I131" s="454" t="str">
        <f t="shared" si="20"/>
        <v/>
      </c>
      <c r="K131" s="454" t="str">
        <f t="shared" si="21"/>
        <v/>
      </c>
      <c r="M131" s="454" t="str">
        <f t="shared" si="22"/>
        <v/>
      </c>
      <c r="O131" s="454" t="str">
        <f t="shared" si="23"/>
        <v/>
      </c>
      <c r="Q131" s="454" t="str">
        <f t="shared" si="24"/>
        <v/>
      </c>
      <c r="S131" s="454" t="str">
        <f t="shared" si="25"/>
        <v/>
      </c>
      <c r="U131" s="454" t="str">
        <f t="shared" si="26"/>
        <v/>
      </c>
      <c r="W131" s="454" t="str">
        <f t="shared" si="27"/>
        <v/>
      </c>
      <c r="Y131" s="454" t="str">
        <f t="shared" si="28"/>
        <v/>
      </c>
      <c r="AA131" s="454" t="str">
        <f t="shared" si="29"/>
        <v/>
      </c>
      <c r="AC131" s="454" t="str">
        <f t="shared" si="30"/>
        <v/>
      </c>
      <c r="AE131" s="454" t="str">
        <f t="shared" si="31"/>
        <v/>
      </c>
      <c r="AG131" s="454" t="str">
        <f t="shared" si="32"/>
        <v/>
      </c>
      <c r="AI131" s="454" t="str">
        <f t="shared" si="33"/>
        <v/>
      </c>
      <c r="AK131" s="454" t="str">
        <f t="shared" si="34"/>
        <v/>
      </c>
      <c r="AM131" s="454" t="str">
        <f t="shared" si="35"/>
        <v/>
      </c>
      <c r="AO131" s="454" t="str">
        <f t="shared" si="36"/>
        <v/>
      </c>
      <c r="AQ131" s="454" t="str">
        <f t="shared" si="37"/>
        <v/>
      </c>
    </row>
    <row r="132" spans="5:43">
      <c r="E132" s="454" t="str">
        <f t="shared" si="19"/>
        <v/>
      </c>
      <c r="G132" s="454" t="str">
        <f t="shared" si="19"/>
        <v/>
      </c>
      <c r="I132" s="454" t="str">
        <f t="shared" si="20"/>
        <v/>
      </c>
      <c r="K132" s="454" t="str">
        <f t="shared" si="21"/>
        <v/>
      </c>
      <c r="M132" s="454" t="str">
        <f t="shared" si="22"/>
        <v/>
      </c>
      <c r="O132" s="454" t="str">
        <f t="shared" si="23"/>
        <v/>
      </c>
      <c r="Q132" s="454" t="str">
        <f t="shared" si="24"/>
        <v/>
      </c>
      <c r="S132" s="454" t="str">
        <f t="shared" si="25"/>
        <v/>
      </c>
      <c r="U132" s="454" t="str">
        <f t="shared" si="26"/>
        <v/>
      </c>
      <c r="W132" s="454" t="str">
        <f t="shared" si="27"/>
        <v/>
      </c>
      <c r="Y132" s="454" t="str">
        <f t="shared" si="28"/>
        <v/>
      </c>
      <c r="AA132" s="454" t="str">
        <f t="shared" si="29"/>
        <v/>
      </c>
      <c r="AC132" s="454" t="str">
        <f t="shared" si="30"/>
        <v/>
      </c>
      <c r="AE132" s="454" t="str">
        <f t="shared" si="31"/>
        <v/>
      </c>
      <c r="AG132" s="454" t="str">
        <f t="shared" si="32"/>
        <v/>
      </c>
      <c r="AI132" s="454" t="str">
        <f t="shared" si="33"/>
        <v/>
      </c>
      <c r="AK132" s="454" t="str">
        <f t="shared" si="34"/>
        <v/>
      </c>
      <c r="AM132" s="454" t="str">
        <f t="shared" si="35"/>
        <v/>
      </c>
      <c r="AO132" s="454" t="str">
        <f t="shared" si="36"/>
        <v/>
      </c>
      <c r="AQ132" s="454" t="str">
        <f t="shared" si="37"/>
        <v/>
      </c>
    </row>
    <row r="133" spans="5:43">
      <c r="E133" s="454" t="str">
        <f t="shared" si="19"/>
        <v/>
      </c>
      <c r="G133" s="454" t="str">
        <f t="shared" si="19"/>
        <v/>
      </c>
      <c r="I133" s="454" t="str">
        <f t="shared" si="20"/>
        <v/>
      </c>
      <c r="K133" s="454" t="str">
        <f t="shared" si="21"/>
        <v/>
      </c>
      <c r="M133" s="454" t="str">
        <f t="shared" si="22"/>
        <v/>
      </c>
      <c r="O133" s="454" t="str">
        <f t="shared" si="23"/>
        <v/>
      </c>
      <c r="Q133" s="454" t="str">
        <f t="shared" si="24"/>
        <v/>
      </c>
      <c r="S133" s="454" t="str">
        <f t="shared" si="25"/>
        <v/>
      </c>
      <c r="U133" s="454" t="str">
        <f t="shared" si="26"/>
        <v/>
      </c>
      <c r="W133" s="454" t="str">
        <f t="shared" si="27"/>
        <v/>
      </c>
      <c r="Y133" s="454" t="str">
        <f t="shared" si="28"/>
        <v/>
      </c>
      <c r="AA133" s="454" t="str">
        <f t="shared" si="29"/>
        <v/>
      </c>
      <c r="AC133" s="454" t="str">
        <f t="shared" si="30"/>
        <v/>
      </c>
      <c r="AE133" s="454" t="str">
        <f t="shared" si="31"/>
        <v/>
      </c>
      <c r="AG133" s="454" t="str">
        <f t="shared" si="32"/>
        <v/>
      </c>
      <c r="AI133" s="454" t="str">
        <f t="shared" si="33"/>
        <v/>
      </c>
      <c r="AK133" s="454" t="str">
        <f t="shared" si="34"/>
        <v/>
      </c>
      <c r="AM133" s="454" t="str">
        <f t="shared" si="35"/>
        <v/>
      </c>
      <c r="AO133" s="454" t="str">
        <f t="shared" si="36"/>
        <v/>
      </c>
      <c r="AQ133" s="454" t="str">
        <f t="shared" si="37"/>
        <v/>
      </c>
    </row>
    <row r="134" spans="5:43">
      <c r="E134" s="454" t="str">
        <f t="shared" si="19"/>
        <v/>
      </c>
      <c r="G134" s="454" t="str">
        <f t="shared" si="19"/>
        <v/>
      </c>
      <c r="I134" s="454" t="str">
        <f t="shared" si="20"/>
        <v/>
      </c>
      <c r="K134" s="454" t="str">
        <f t="shared" si="21"/>
        <v/>
      </c>
      <c r="M134" s="454" t="str">
        <f t="shared" si="22"/>
        <v/>
      </c>
      <c r="O134" s="454" t="str">
        <f t="shared" si="23"/>
        <v/>
      </c>
      <c r="Q134" s="454" t="str">
        <f t="shared" si="24"/>
        <v/>
      </c>
      <c r="S134" s="454" t="str">
        <f t="shared" si="25"/>
        <v/>
      </c>
      <c r="U134" s="454" t="str">
        <f t="shared" si="26"/>
        <v/>
      </c>
      <c r="W134" s="454" t="str">
        <f t="shared" si="27"/>
        <v/>
      </c>
      <c r="Y134" s="454" t="str">
        <f t="shared" si="28"/>
        <v/>
      </c>
      <c r="AA134" s="454" t="str">
        <f t="shared" si="29"/>
        <v/>
      </c>
      <c r="AC134" s="454" t="str">
        <f t="shared" si="30"/>
        <v/>
      </c>
      <c r="AE134" s="454" t="str">
        <f t="shared" si="31"/>
        <v/>
      </c>
      <c r="AG134" s="454" t="str">
        <f t="shared" si="32"/>
        <v/>
      </c>
      <c r="AI134" s="454" t="str">
        <f t="shared" si="33"/>
        <v/>
      </c>
      <c r="AK134" s="454" t="str">
        <f t="shared" si="34"/>
        <v/>
      </c>
      <c r="AM134" s="454" t="str">
        <f t="shared" si="35"/>
        <v/>
      </c>
      <c r="AO134" s="454" t="str">
        <f t="shared" si="36"/>
        <v/>
      </c>
      <c r="AQ134" s="454" t="str">
        <f t="shared" si="37"/>
        <v/>
      </c>
    </row>
    <row r="135" spans="5:43">
      <c r="E135" s="454" t="str">
        <f t="shared" si="19"/>
        <v/>
      </c>
      <c r="G135" s="454" t="str">
        <f t="shared" si="19"/>
        <v/>
      </c>
      <c r="I135" s="454" t="str">
        <f t="shared" si="20"/>
        <v/>
      </c>
      <c r="K135" s="454" t="str">
        <f t="shared" si="21"/>
        <v/>
      </c>
      <c r="M135" s="454" t="str">
        <f t="shared" si="22"/>
        <v/>
      </c>
      <c r="O135" s="454" t="str">
        <f t="shared" si="23"/>
        <v/>
      </c>
      <c r="Q135" s="454" t="str">
        <f t="shared" si="24"/>
        <v/>
      </c>
      <c r="S135" s="454" t="str">
        <f t="shared" si="25"/>
        <v/>
      </c>
      <c r="U135" s="454" t="str">
        <f t="shared" si="26"/>
        <v/>
      </c>
      <c r="W135" s="454" t="str">
        <f t="shared" si="27"/>
        <v/>
      </c>
      <c r="Y135" s="454" t="str">
        <f t="shared" si="28"/>
        <v/>
      </c>
      <c r="AA135" s="454" t="str">
        <f t="shared" si="29"/>
        <v/>
      </c>
      <c r="AC135" s="454" t="str">
        <f t="shared" si="30"/>
        <v/>
      </c>
      <c r="AE135" s="454" t="str">
        <f t="shared" si="31"/>
        <v/>
      </c>
      <c r="AG135" s="454" t="str">
        <f t="shared" si="32"/>
        <v/>
      </c>
      <c r="AI135" s="454" t="str">
        <f t="shared" si="33"/>
        <v/>
      </c>
      <c r="AK135" s="454" t="str">
        <f t="shared" si="34"/>
        <v/>
      </c>
      <c r="AM135" s="454" t="str">
        <f t="shared" si="35"/>
        <v/>
      </c>
      <c r="AO135" s="454" t="str">
        <f t="shared" si="36"/>
        <v/>
      </c>
      <c r="AQ135" s="454" t="str">
        <f t="shared" si="37"/>
        <v/>
      </c>
    </row>
    <row r="136" spans="5:43">
      <c r="E136" s="454" t="str">
        <f t="shared" si="19"/>
        <v/>
      </c>
      <c r="G136" s="454" t="str">
        <f t="shared" si="19"/>
        <v/>
      </c>
      <c r="I136" s="454" t="str">
        <f t="shared" si="20"/>
        <v/>
      </c>
      <c r="K136" s="454" t="str">
        <f t="shared" si="21"/>
        <v/>
      </c>
      <c r="M136" s="454" t="str">
        <f t="shared" si="22"/>
        <v/>
      </c>
      <c r="O136" s="454" t="str">
        <f t="shared" si="23"/>
        <v/>
      </c>
      <c r="Q136" s="454" t="str">
        <f t="shared" si="24"/>
        <v/>
      </c>
      <c r="S136" s="454" t="str">
        <f t="shared" si="25"/>
        <v/>
      </c>
      <c r="U136" s="454" t="str">
        <f t="shared" si="26"/>
        <v/>
      </c>
      <c r="W136" s="454" t="str">
        <f t="shared" si="27"/>
        <v/>
      </c>
      <c r="Y136" s="454" t="str">
        <f t="shared" si="28"/>
        <v/>
      </c>
      <c r="AA136" s="454" t="str">
        <f t="shared" si="29"/>
        <v/>
      </c>
      <c r="AC136" s="454" t="str">
        <f t="shared" si="30"/>
        <v/>
      </c>
      <c r="AE136" s="454" t="str">
        <f t="shared" si="31"/>
        <v/>
      </c>
      <c r="AG136" s="454" t="str">
        <f t="shared" si="32"/>
        <v/>
      </c>
      <c r="AI136" s="454" t="str">
        <f t="shared" si="33"/>
        <v/>
      </c>
      <c r="AK136" s="454" t="str">
        <f t="shared" si="34"/>
        <v/>
      </c>
      <c r="AM136" s="454" t="str">
        <f t="shared" si="35"/>
        <v/>
      </c>
      <c r="AO136" s="454" t="str">
        <f t="shared" si="36"/>
        <v/>
      </c>
      <c r="AQ136" s="454" t="str">
        <f t="shared" si="37"/>
        <v/>
      </c>
    </row>
    <row r="137" spans="5:43">
      <c r="E137" s="454" t="str">
        <f t="shared" si="19"/>
        <v/>
      </c>
      <c r="G137" s="454" t="str">
        <f t="shared" si="19"/>
        <v/>
      </c>
      <c r="I137" s="454" t="str">
        <f t="shared" si="20"/>
        <v/>
      </c>
      <c r="K137" s="454" t="str">
        <f t="shared" si="21"/>
        <v/>
      </c>
      <c r="M137" s="454" t="str">
        <f t="shared" si="22"/>
        <v/>
      </c>
      <c r="O137" s="454" t="str">
        <f t="shared" si="23"/>
        <v/>
      </c>
      <c r="Q137" s="454" t="str">
        <f t="shared" si="24"/>
        <v/>
      </c>
      <c r="S137" s="454" t="str">
        <f t="shared" si="25"/>
        <v/>
      </c>
      <c r="U137" s="454" t="str">
        <f t="shared" si="26"/>
        <v/>
      </c>
      <c r="W137" s="454" t="str">
        <f t="shared" si="27"/>
        <v/>
      </c>
      <c r="Y137" s="454" t="str">
        <f t="shared" si="28"/>
        <v/>
      </c>
      <c r="AA137" s="454" t="str">
        <f t="shared" si="29"/>
        <v/>
      </c>
      <c r="AC137" s="454" t="str">
        <f t="shared" si="30"/>
        <v/>
      </c>
      <c r="AE137" s="454" t="str">
        <f t="shared" si="31"/>
        <v/>
      </c>
      <c r="AG137" s="454" t="str">
        <f t="shared" si="32"/>
        <v/>
      </c>
      <c r="AI137" s="454" t="str">
        <f t="shared" si="33"/>
        <v/>
      </c>
      <c r="AK137" s="454" t="str">
        <f t="shared" si="34"/>
        <v/>
      </c>
      <c r="AM137" s="454" t="str">
        <f t="shared" si="35"/>
        <v/>
      </c>
      <c r="AO137" s="454" t="str">
        <f t="shared" si="36"/>
        <v/>
      </c>
      <c r="AQ137" s="454" t="str">
        <f t="shared" si="37"/>
        <v/>
      </c>
    </row>
    <row r="138" spans="5:43">
      <c r="E138" s="454" t="str">
        <f t="shared" si="19"/>
        <v/>
      </c>
      <c r="G138" s="454" t="str">
        <f t="shared" si="19"/>
        <v/>
      </c>
      <c r="I138" s="454" t="str">
        <f t="shared" si="20"/>
        <v/>
      </c>
      <c r="K138" s="454" t="str">
        <f t="shared" si="21"/>
        <v/>
      </c>
      <c r="M138" s="454" t="str">
        <f t="shared" si="22"/>
        <v/>
      </c>
      <c r="O138" s="454" t="str">
        <f t="shared" si="23"/>
        <v/>
      </c>
      <c r="Q138" s="454" t="str">
        <f t="shared" si="24"/>
        <v/>
      </c>
      <c r="S138" s="454" t="str">
        <f t="shared" si="25"/>
        <v/>
      </c>
      <c r="U138" s="454" t="str">
        <f t="shared" si="26"/>
        <v/>
      </c>
      <c r="W138" s="454" t="str">
        <f t="shared" si="27"/>
        <v/>
      </c>
      <c r="Y138" s="454" t="str">
        <f t="shared" si="28"/>
        <v/>
      </c>
      <c r="AA138" s="454" t="str">
        <f t="shared" si="29"/>
        <v/>
      </c>
      <c r="AC138" s="454" t="str">
        <f t="shared" si="30"/>
        <v/>
      </c>
      <c r="AE138" s="454" t="str">
        <f t="shared" si="31"/>
        <v/>
      </c>
      <c r="AG138" s="454" t="str">
        <f t="shared" si="32"/>
        <v/>
      </c>
      <c r="AI138" s="454" t="str">
        <f t="shared" si="33"/>
        <v/>
      </c>
      <c r="AK138" s="454" t="str">
        <f t="shared" si="34"/>
        <v/>
      </c>
      <c r="AM138" s="454" t="str">
        <f t="shared" si="35"/>
        <v/>
      </c>
      <c r="AO138" s="454" t="str">
        <f t="shared" si="36"/>
        <v/>
      </c>
      <c r="AQ138" s="454" t="str">
        <f t="shared" si="37"/>
        <v/>
      </c>
    </row>
    <row r="139" spans="5:43">
      <c r="E139" s="454" t="str">
        <f t="shared" si="19"/>
        <v/>
      </c>
      <c r="G139" s="454" t="str">
        <f t="shared" si="19"/>
        <v/>
      </c>
      <c r="I139" s="454" t="str">
        <f t="shared" si="20"/>
        <v/>
      </c>
      <c r="K139" s="454" t="str">
        <f t="shared" si="21"/>
        <v/>
      </c>
      <c r="M139" s="454" t="str">
        <f t="shared" si="22"/>
        <v/>
      </c>
      <c r="O139" s="454" t="str">
        <f t="shared" si="23"/>
        <v/>
      </c>
      <c r="Q139" s="454" t="str">
        <f t="shared" si="24"/>
        <v/>
      </c>
      <c r="S139" s="454" t="str">
        <f t="shared" si="25"/>
        <v/>
      </c>
      <c r="U139" s="454" t="str">
        <f t="shared" si="26"/>
        <v/>
      </c>
      <c r="W139" s="454" t="str">
        <f t="shared" si="27"/>
        <v/>
      </c>
      <c r="Y139" s="454" t="str">
        <f t="shared" si="28"/>
        <v/>
      </c>
      <c r="AA139" s="454" t="str">
        <f t="shared" si="29"/>
        <v/>
      </c>
      <c r="AC139" s="454" t="str">
        <f t="shared" si="30"/>
        <v/>
      </c>
      <c r="AE139" s="454" t="str">
        <f t="shared" si="31"/>
        <v/>
      </c>
      <c r="AG139" s="454" t="str">
        <f t="shared" si="32"/>
        <v/>
      </c>
      <c r="AI139" s="454" t="str">
        <f t="shared" si="33"/>
        <v/>
      </c>
      <c r="AK139" s="454" t="str">
        <f t="shared" si="34"/>
        <v/>
      </c>
      <c r="AM139" s="454" t="str">
        <f t="shared" si="35"/>
        <v/>
      </c>
      <c r="AO139" s="454" t="str">
        <f t="shared" si="36"/>
        <v/>
      </c>
      <c r="AQ139" s="454" t="str">
        <f t="shared" si="37"/>
        <v/>
      </c>
    </row>
    <row r="140" spans="5:43">
      <c r="E140" s="454" t="str">
        <f t="shared" si="19"/>
        <v/>
      </c>
      <c r="G140" s="454" t="str">
        <f t="shared" si="19"/>
        <v/>
      </c>
      <c r="I140" s="454" t="str">
        <f t="shared" si="20"/>
        <v/>
      </c>
      <c r="K140" s="454" t="str">
        <f t="shared" si="21"/>
        <v/>
      </c>
      <c r="M140" s="454" t="str">
        <f t="shared" si="22"/>
        <v/>
      </c>
      <c r="O140" s="454" t="str">
        <f t="shared" si="23"/>
        <v/>
      </c>
      <c r="Q140" s="454" t="str">
        <f t="shared" si="24"/>
        <v/>
      </c>
      <c r="S140" s="454" t="str">
        <f t="shared" si="25"/>
        <v/>
      </c>
      <c r="U140" s="454" t="str">
        <f t="shared" si="26"/>
        <v/>
      </c>
      <c r="W140" s="454" t="str">
        <f t="shared" si="27"/>
        <v/>
      </c>
      <c r="Y140" s="454" t="str">
        <f t="shared" si="28"/>
        <v/>
      </c>
      <c r="AA140" s="454" t="str">
        <f t="shared" si="29"/>
        <v/>
      </c>
      <c r="AC140" s="454" t="str">
        <f t="shared" si="30"/>
        <v/>
      </c>
      <c r="AE140" s="454" t="str">
        <f t="shared" si="31"/>
        <v/>
      </c>
      <c r="AG140" s="454" t="str">
        <f t="shared" si="32"/>
        <v/>
      </c>
      <c r="AI140" s="454" t="str">
        <f t="shared" si="33"/>
        <v/>
      </c>
      <c r="AK140" s="454" t="str">
        <f t="shared" si="34"/>
        <v/>
      </c>
      <c r="AM140" s="454" t="str">
        <f t="shared" si="35"/>
        <v/>
      </c>
      <c r="AO140" s="454" t="str">
        <f t="shared" si="36"/>
        <v/>
      </c>
      <c r="AQ140" s="454" t="str">
        <f t="shared" si="37"/>
        <v/>
      </c>
    </row>
    <row r="141" spans="5:43">
      <c r="E141" s="454" t="str">
        <f t="shared" ref="E141:G204" si="38">IF(OR($B141=0,D141=0),"",D141/$B141)</f>
        <v/>
      </c>
      <c r="G141" s="454" t="str">
        <f t="shared" si="38"/>
        <v/>
      </c>
      <c r="I141" s="454" t="str">
        <f t="shared" ref="I141:I204" si="39">IF(OR($B141=0,H141=0),"",H141/$B141)</f>
        <v/>
      </c>
      <c r="K141" s="454" t="str">
        <f t="shared" ref="K141:K204" si="40">IF(OR($B141=0,J141=0),"",J141/$B141)</f>
        <v/>
      </c>
      <c r="M141" s="454" t="str">
        <f t="shared" ref="M141:M204" si="41">IF(OR($B141=0,L141=0),"",L141/$B141)</f>
        <v/>
      </c>
      <c r="O141" s="454" t="str">
        <f t="shared" ref="O141:O204" si="42">IF(OR($B141=0,N141=0),"",N141/$B141)</f>
        <v/>
      </c>
      <c r="Q141" s="454" t="str">
        <f t="shared" ref="Q141:Q204" si="43">IF(OR($B141=0,P141=0),"",P141/$B141)</f>
        <v/>
      </c>
      <c r="S141" s="454" t="str">
        <f t="shared" ref="S141:S204" si="44">IF(OR($B141=0,R141=0),"",R141/$B141)</f>
        <v/>
      </c>
      <c r="U141" s="454" t="str">
        <f t="shared" ref="U141:U204" si="45">IF(OR($B141=0,T141=0),"",T141/$B141)</f>
        <v/>
      </c>
      <c r="W141" s="454" t="str">
        <f t="shared" ref="W141:W204" si="46">IF(OR($B141=0,V141=0),"",V141/$B141)</f>
        <v/>
      </c>
      <c r="Y141" s="454" t="str">
        <f t="shared" ref="Y141:Y204" si="47">IF(OR($B141=0,X141=0),"",X141/$B141)</f>
        <v/>
      </c>
      <c r="AA141" s="454" t="str">
        <f t="shared" ref="AA141:AA204" si="48">IF(OR($B141=0,Z141=0),"",Z141/$B141)</f>
        <v/>
      </c>
      <c r="AC141" s="454" t="str">
        <f t="shared" ref="AC141:AC204" si="49">IF(OR($B141=0,AB141=0),"",AB141/$B141)</f>
        <v/>
      </c>
      <c r="AE141" s="454" t="str">
        <f t="shared" ref="AE141:AE204" si="50">IF(OR($B141=0,AD141=0),"",AD141/$B141)</f>
        <v/>
      </c>
      <c r="AG141" s="454" t="str">
        <f t="shared" ref="AG141:AG204" si="51">IF(OR($B141=0,AF141=0),"",AF141/$B141)</f>
        <v/>
      </c>
      <c r="AI141" s="454" t="str">
        <f t="shared" ref="AI141:AI204" si="52">IF(OR($B141=0,AH141=0),"",AH141/$B141)</f>
        <v/>
      </c>
      <c r="AK141" s="454" t="str">
        <f t="shared" ref="AK141:AK204" si="53">IF(OR($B141=0,AJ141=0),"",AJ141/$B141)</f>
        <v/>
      </c>
      <c r="AM141" s="454" t="str">
        <f t="shared" ref="AM141:AM204" si="54">IF(OR($B141=0,AL141=0),"",AL141/$B141)</f>
        <v/>
      </c>
      <c r="AO141" s="454" t="str">
        <f t="shared" ref="AO141:AO204" si="55">IF(OR($B141=0,AN141=0),"",AN141/$B141)</f>
        <v/>
      </c>
      <c r="AQ141" s="454" t="str">
        <f t="shared" ref="AQ141:AQ204" si="56">IF(OR($B141=0,AP141=0),"",AP141/$B141)</f>
        <v/>
      </c>
    </row>
    <row r="142" spans="5:43">
      <c r="E142" s="454" t="str">
        <f t="shared" si="38"/>
        <v/>
      </c>
      <c r="G142" s="454" t="str">
        <f t="shared" si="38"/>
        <v/>
      </c>
      <c r="I142" s="454" t="str">
        <f t="shared" si="39"/>
        <v/>
      </c>
      <c r="K142" s="454" t="str">
        <f t="shared" si="40"/>
        <v/>
      </c>
      <c r="M142" s="454" t="str">
        <f t="shared" si="41"/>
        <v/>
      </c>
      <c r="O142" s="454" t="str">
        <f t="shared" si="42"/>
        <v/>
      </c>
      <c r="Q142" s="454" t="str">
        <f t="shared" si="43"/>
        <v/>
      </c>
      <c r="S142" s="454" t="str">
        <f t="shared" si="44"/>
        <v/>
      </c>
      <c r="U142" s="454" t="str">
        <f t="shared" si="45"/>
        <v/>
      </c>
      <c r="W142" s="454" t="str">
        <f t="shared" si="46"/>
        <v/>
      </c>
      <c r="Y142" s="454" t="str">
        <f t="shared" si="47"/>
        <v/>
      </c>
      <c r="AA142" s="454" t="str">
        <f t="shared" si="48"/>
        <v/>
      </c>
      <c r="AC142" s="454" t="str">
        <f t="shared" si="49"/>
        <v/>
      </c>
      <c r="AE142" s="454" t="str">
        <f t="shared" si="50"/>
        <v/>
      </c>
      <c r="AG142" s="454" t="str">
        <f t="shared" si="51"/>
        <v/>
      </c>
      <c r="AI142" s="454" t="str">
        <f t="shared" si="52"/>
        <v/>
      </c>
      <c r="AK142" s="454" t="str">
        <f t="shared" si="53"/>
        <v/>
      </c>
      <c r="AM142" s="454" t="str">
        <f t="shared" si="54"/>
        <v/>
      </c>
      <c r="AO142" s="454" t="str">
        <f t="shared" si="55"/>
        <v/>
      </c>
      <c r="AQ142" s="454" t="str">
        <f t="shared" si="56"/>
        <v/>
      </c>
    </row>
    <row r="143" spans="5:43">
      <c r="E143" s="454" t="str">
        <f t="shared" si="38"/>
        <v/>
      </c>
      <c r="G143" s="454" t="str">
        <f t="shared" si="38"/>
        <v/>
      </c>
      <c r="I143" s="454" t="str">
        <f t="shared" si="39"/>
        <v/>
      </c>
      <c r="K143" s="454" t="str">
        <f t="shared" si="40"/>
        <v/>
      </c>
      <c r="M143" s="454" t="str">
        <f t="shared" si="41"/>
        <v/>
      </c>
      <c r="O143" s="454" t="str">
        <f t="shared" si="42"/>
        <v/>
      </c>
      <c r="Q143" s="454" t="str">
        <f t="shared" si="43"/>
        <v/>
      </c>
      <c r="S143" s="454" t="str">
        <f t="shared" si="44"/>
        <v/>
      </c>
      <c r="U143" s="454" t="str">
        <f t="shared" si="45"/>
        <v/>
      </c>
      <c r="W143" s="454" t="str">
        <f t="shared" si="46"/>
        <v/>
      </c>
      <c r="Y143" s="454" t="str">
        <f t="shared" si="47"/>
        <v/>
      </c>
      <c r="AA143" s="454" t="str">
        <f t="shared" si="48"/>
        <v/>
      </c>
      <c r="AC143" s="454" t="str">
        <f t="shared" si="49"/>
        <v/>
      </c>
      <c r="AE143" s="454" t="str">
        <f t="shared" si="50"/>
        <v/>
      </c>
      <c r="AG143" s="454" t="str">
        <f t="shared" si="51"/>
        <v/>
      </c>
      <c r="AI143" s="454" t="str">
        <f t="shared" si="52"/>
        <v/>
      </c>
      <c r="AK143" s="454" t="str">
        <f t="shared" si="53"/>
        <v/>
      </c>
      <c r="AM143" s="454" t="str">
        <f t="shared" si="54"/>
        <v/>
      </c>
      <c r="AO143" s="454" t="str">
        <f t="shared" si="55"/>
        <v/>
      </c>
      <c r="AQ143" s="454" t="str">
        <f t="shared" si="56"/>
        <v/>
      </c>
    </row>
    <row r="144" spans="5:43">
      <c r="E144" s="454" t="str">
        <f t="shared" si="38"/>
        <v/>
      </c>
      <c r="G144" s="454" t="str">
        <f t="shared" si="38"/>
        <v/>
      </c>
      <c r="I144" s="454" t="str">
        <f t="shared" si="39"/>
        <v/>
      </c>
      <c r="K144" s="454" t="str">
        <f t="shared" si="40"/>
        <v/>
      </c>
      <c r="M144" s="454" t="str">
        <f t="shared" si="41"/>
        <v/>
      </c>
      <c r="O144" s="454" t="str">
        <f t="shared" si="42"/>
        <v/>
      </c>
      <c r="Q144" s="454" t="str">
        <f t="shared" si="43"/>
        <v/>
      </c>
      <c r="S144" s="454" t="str">
        <f t="shared" si="44"/>
        <v/>
      </c>
      <c r="U144" s="454" t="str">
        <f t="shared" si="45"/>
        <v/>
      </c>
      <c r="W144" s="454" t="str">
        <f t="shared" si="46"/>
        <v/>
      </c>
      <c r="Y144" s="454" t="str">
        <f t="shared" si="47"/>
        <v/>
      </c>
      <c r="AA144" s="454" t="str">
        <f t="shared" si="48"/>
        <v/>
      </c>
      <c r="AC144" s="454" t="str">
        <f t="shared" si="49"/>
        <v/>
      </c>
      <c r="AE144" s="454" t="str">
        <f t="shared" si="50"/>
        <v/>
      </c>
      <c r="AG144" s="454" t="str">
        <f t="shared" si="51"/>
        <v/>
      </c>
      <c r="AI144" s="454" t="str">
        <f t="shared" si="52"/>
        <v/>
      </c>
      <c r="AK144" s="454" t="str">
        <f t="shared" si="53"/>
        <v/>
      </c>
      <c r="AM144" s="454" t="str">
        <f t="shared" si="54"/>
        <v/>
      </c>
      <c r="AO144" s="454" t="str">
        <f t="shared" si="55"/>
        <v/>
      </c>
      <c r="AQ144" s="454" t="str">
        <f t="shared" si="56"/>
        <v/>
      </c>
    </row>
    <row r="145" spans="5:43">
      <c r="E145" s="454" t="str">
        <f t="shared" si="38"/>
        <v/>
      </c>
      <c r="G145" s="454" t="str">
        <f t="shared" si="38"/>
        <v/>
      </c>
      <c r="I145" s="454" t="str">
        <f t="shared" si="39"/>
        <v/>
      </c>
      <c r="K145" s="454" t="str">
        <f t="shared" si="40"/>
        <v/>
      </c>
      <c r="M145" s="454" t="str">
        <f t="shared" si="41"/>
        <v/>
      </c>
      <c r="O145" s="454" t="str">
        <f t="shared" si="42"/>
        <v/>
      </c>
      <c r="Q145" s="454" t="str">
        <f t="shared" si="43"/>
        <v/>
      </c>
      <c r="S145" s="454" t="str">
        <f t="shared" si="44"/>
        <v/>
      </c>
      <c r="U145" s="454" t="str">
        <f t="shared" si="45"/>
        <v/>
      </c>
      <c r="W145" s="454" t="str">
        <f t="shared" si="46"/>
        <v/>
      </c>
      <c r="Y145" s="454" t="str">
        <f t="shared" si="47"/>
        <v/>
      </c>
      <c r="AA145" s="454" t="str">
        <f t="shared" si="48"/>
        <v/>
      </c>
      <c r="AC145" s="454" t="str">
        <f t="shared" si="49"/>
        <v/>
      </c>
      <c r="AE145" s="454" t="str">
        <f t="shared" si="50"/>
        <v/>
      </c>
      <c r="AG145" s="454" t="str">
        <f t="shared" si="51"/>
        <v/>
      </c>
      <c r="AI145" s="454" t="str">
        <f t="shared" si="52"/>
        <v/>
      </c>
      <c r="AK145" s="454" t="str">
        <f t="shared" si="53"/>
        <v/>
      </c>
      <c r="AM145" s="454" t="str">
        <f t="shared" si="54"/>
        <v/>
      </c>
      <c r="AO145" s="454" t="str">
        <f t="shared" si="55"/>
        <v/>
      </c>
      <c r="AQ145" s="454" t="str">
        <f t="shared" si="56"/>
        <v/>
      </c>
    </row>
    <row r="146" spans="5:43">
      <c r="E146" s="454" t="str">
        <f t="shared" si="38"/>
        <v/>
      </c>
      <c r="G146" s="454" t="str">
        <f t="shared" si="38"/>
        <v/>
      </c>
      <c r="I146" s="454" t="str">
        <f t="shared" si="39"/>
        <v/>
      </c>
      <c r="K146" s="454" t="str">
        <f t="shared" si="40"/>
        <v/>
      </c>
      <c r="M146" s="454" t="str">
        <f t="shared" si="41"/>
        <v/>
      </c>
      <c r="O146" s="454" t="str">
        <f t="shared" si="42"/>
        <v/>
      </c>
      <c r="Q146" s="454" t="str">
        <f t="shared" si="43"/>
        <v/>
      </c>
      <c r="S146" s="454" t="str">
        <f t="shared" si="44"/>
        <v/>
      </c>
      <c r="U146" s="454" t="str">
        <f t="shared" si="45"/>
        <v/>
      </c>
      <c r="W146" s="454" t="str">
        <f t="shared" si="46"/>
        <v/>
      </c>
      <c r="Y146" s="454" t="str">
        <f t="shared" si="47"/>
        <v/>
      </c>
      <c r="AA146" s="454" t="str">
        <f t="shared" si="48"/>
        <v/>
      </c>
      <c r="AC146" s="454" t="str">
        <f t="shared" si="49"/>
        <v/>
      </c>
      <c r="AE146" s="454" t="str">
        <f t="shared" si="50"/>
        <v/>
      </c>
      <c r="AG146" s="454" t="str">
        <f t="shared" si="51"/>
        <v/>
      </c>
      <c r="AI146" s="454" t="str">
        <f t="shared" si="52"/>
        <v/>
      </c>
      <c r="AK146" s="454" t="str">
        <f t="shared" si="53"/>
        <v/>
      </c>
      <c r="AM146" s="454" t="str">
        <f t="shared" si="54"/>
        <v/>
      </c>
      <c r="AO146" s="454" t="str">
        <f t="shared" si="55"/>
        <v/>
      </c>
      <c r="AQ146" s="454" t="str">
        <f t="shared" si="56"/>
        <v/>
      </c>
    </row>
    <row r="147" spans="5:43">
      <c r="E147" s="454" t="str">
        <f t="shared" si="38"/>
        <v/>
      </c>
      <c r="G147" s="454" t="str">
        <f t="shared" si="38"/>
        <v/>
      </c>
      <c r="I147" s="454" t="str">
        <f t="shared" si="39"/>
        <v/>
      </c>
      <c r="K147" s="454" t="str">
        <f t="shared" si="40"/>
        <v/>
      </c>
      <c r="M147" s="454" t="str">
        <f t="shared" si="41"/>
        <v/>
      </c>
      <c r="O147" s="454" t="str">
        <f t="shared" si="42"/>
        <v/>
      </c>
      <c r="Q147" s="454" t="str">
        <f t="shared" si="43"/>
        <v/>
      </c>
      <c r="S147" s="454" t="str">
        <f t="shared" si="44"/>
        <v/>
      </c>
      <c r="U147" s="454" t="str">
        <f t="shared" si="45"/>
        <v/>
      </c>
      <c r="W147" s="454" t="str">
        <f t="shared" si="46"/>
        <v/>
      </c>
      <c r="Y147" s="454" t="str">
        <f t="shared" si="47"/>
        <v/>
      </c>
      <c r="AA147" s="454" t="str">
        <f t="shared" si="48"/>
        <v/>
      </c>
      <c r="AC147" s="454" t="str">
        <f t="shared" si="49"/>
        <v/>
      </c>
      <c r="AE147" s="454" t="str">
        <f t="shared" si="50"/>
        <v/>
      </c>
      <c r="AG147" s="454" t="str">
        <f t="shared" si="51"/>
        <v/>
      </c>
      <c r="AI147" s="454" t="str">
        <f t="shared" si="52"/>
        <v/>
      </c>
      <c r="AK147" s="454" t="str">
        <f t="shared" si="53"/>
        <v/>
      </c>
      <c r="AM147" s="454" t="str">
        <f t="shared" si="54"/>
        <v/>
      </c>
      <c r="AO147" s="454" t="str">
        <f t="shared" si="55"/>
        <v/>
      </c>
      <c r="AQ147" s="454" t="str">
        <f t="shared" si="56"/>
        <v/>
      </c>
    </row>
    <row r="148" spans="5:43">
      <c r="E148" s="454" t="str">
        <f t="shared" si="38"/>
        <v/>
      </c>
      <c r="G148" s="454" t="str">
        <f t="shared" si="38"/>
        <v/>
      </c>
      <c r="I148" s="454" t="str">
        <f t="shared" si="39"/>
        <v/>
      </c>
      <c r="K148" s="454" t="str">
        <f t="shared" si="40"/>
        <v/>
      </c>
      <c r="M148" s="454" t="str">
        <f t="shared" si="41"/>
        <v/>
      </c>
      <c r="O148" s="454" t="str">
        <f t="shared" si="42"/>
        <v/>
      </c>
      <c r="Q148" s="454" t="str">
        <f t="shared" si="43"/>
        <v/>
      </c>
      <c r="S148" s="454" t="str">
        <f t="shared" si="44"/>
        <v/>
      </c>
      <c r="U148" s="454" t="str">
        <f t="shared" si="45"/>
        <v/>
      </c>
      <c r="W148" s="454" t="str">
        <f t="shared" si="46"/>
        <v/>
      </c>
      <c r="Y148" s="454" t="str">
        <f t="shared" si="47"/>
        <v/>
      </c>
      <c r="AA148" s="454" t="str">
        <f t="shared" si="48"/>
        <v/>
      </c>
      <c r="AC148" s="454" t="str">
        <f t="shared" si="49"/>
        <v/>
      </c>
      <c r="AE148" s="454" t="str">
        <f t="shared" si="50"/>
        <v/>
      </c>
      <c r="AG148" s="454" t="str">
        <f t="shared" si="51"/>
        <v/>
      </c>
      <c r="AI148" s="454" t="str">
        <f t="shared" si="52"/>
        <v/>
      </c>
      <c r="AK148" s="454" t="str">
        <f t="shared" si="53"/>
        <v/>
      </c>
      <c r="AM148" s="454" t="str">
        <f t="shared" si="54"/>
        <v/>
      </c>
      <c r="AO148" s="454" t="str">
        <f t="shared" si="55"/>
        <v/>
      </c>
      <c r="AQ148" s="454" t="str">
        <f t="shared" si="56"/>
        <v/>
      </c>
    </row>
    <row r="149" spans="5:43">
      <c r="E149" s="454" t="str">
        <f t="shared" si="38"/>
        <v/>
      </c>
      <c r="G149" s="454" t="str">
        <f t="shared" si="38"/>
        <v/>
      </c>
      <c r="I149" s="454" t="str">
        <f t="shared" si="39"/>
        <v/>
      </c>
      <c r="K149" s="454" t="str">
        <f t="shared" si="40"/>
        <v/>
      </c>
      <c r="M149" s="454" t="str">
        <f t="shared" si="41"/>
        <v/>
      </c>
      <c r="O149" s="454" t="str">
        <f t="shared" si="42"/>
        <v/>
      </c>
      <c r="Q149" s="454" t="str">
        <f t="shared" si="43"/>
        <v/>
      </c>
      <c r="S149" s="454" t="str">
        <f t="shared" si="44"/>
        <v/>
      </c>
      <c r="U149" s="454" t="str">
        <f t="shared" si="45"/>
        <v/>
      </c>
      <c r="W149" s="454" t="str">
        <f t="shared" si="46"/>
        <v/>
      </c>
      <c r="Y149" s="454" t="str">
        <f t="shared" si="47"/>
        <v/>
      </c>
      <c r="AA149" s="454" t="str">
        <f t="shared" si="48"/>
        <v/>
      </c>
      <c r="AC149" s="454" t="str">
        <f t="shared" si="49"/>
        <v/>
      </c>
      <c r="AE149" s="454" t="str">
        <f t="shared" si="50"/>
        <v/>
      </c>
      <c r="AG149" s="454" t="str">
        <f t="shared" si="51"/>
        <v/>
      </c>
      <c r="AI149" s="454" t="str">
        <f t="shared" si="52"/>
        <v/>
      </c>
      <c r="AK149" s="454" t="str">
        <f t="shared" si="53"/>
        <v/>
      </c>
      <c r="AM149" s="454" t="str">
        <f t="shared" si="54"/>
        <v/>
      </c>
      <c r="AO149" s="454" t="str">
        <f t="shared" si="55"/>
        <v/>
      </c>
      <c r="AQ149" s="454" t="str">
        <f t="shared" si="56"/>
        <v/>
      </c>
    </row>
    <row r="150" spans="5:43">
      <c r="E150" s="454" t="str">
        <f t="shared" si="38"/>
        <v/>
      </c>
      <c r="G150" s="454" t="str">
        <f t="shared" si="38"/>
        <v/>
      </c>
      <c r="I150" s="454" t="str">
        <f t="shared" si="39"/>
        <v/>
      </c>
      <c r="K150" s="454" t="str">
        <f t="shared" si="40"/>
        <v/>
      </c>
      <c r="M150" s="454" t="str">
        <f t="shared" si="41"/>
        <v/>
      </c>
      <c r="O150" s="454" t="str">
        <f t="shared" si="42"/>
        <v/>
      </c>
      <c r="Q150" s="454" t="str">
        <f t="shared" si="43"/>
        <v/>
      </c>
      <c r="S150" s="454" t="str">
        <f t="shared" si="44"/>
        <v/>
      </c>
      <c r="U150" s="454" t="str">
        <f t="shared" si="45"/>
        <v/>
      </c>
      <c r="W150" s="454" t="str">
        <f t="shared" si="46"/>
        <v/>
      </c>
      <c r="Y150" s="454" t="str">
        <f t="shared" si="47"/>
        <v/>
      </c>
      <c r="AA150" s="454" t="str">
        <f t="shared" si="48"/>
        <v/>
      </c>
      <c r="AC150" s="454" t="str">
        <f t="shared" si="49"/>
        <v/>
      </c>
      <c r="AE150" s="454" t="str">
        <f t="shared" si="50"/>
        <v/>
      </c>
      <c r="AG150" s="454" t="str">
        <f t="shared" si="51"/>
        <v/>
      </c>
      <c r="AI150" s="454" t="str">
        <f t="shared" si="52"/>
        <v/>
      </c>
      <c r="AK150" s="454" t="str">
        <f t="shared" si="53"/>
        <v/>
      </c>
      <c r="AM150" s="454" t="str">
        <f t="shared" si="54"/>
        <v/>
      </c>
      <c r="AO150" s="454" t="str">
        <f t="shared" si="55"/>
        <v/>
      </c>
      <c r="AQ150" s="454" t="str">
        <f t="shared" si="56"/>
        <v/>
      </c>
    </row>
    <row r="151" spans="5:43">
      <c r="E151" s="454" t="str">
        <f t="shared" si="38"/>
        <v/>
      </c>
      <c r="G151" s="454" t="str">
        <f t="shared" si="38"/>
        <v/>
      </c>
      <c r="I151" s="454" t="str">
        <f t="shared" si="39"/>
        <v/>
      </c>
      <c r="K151" s="454" t="str">
        <f t="shared" si="40"/>
        <v/>
      </c>
      <c r="M151" s="454" t="str">
        <f t="shared" si="41"/>
        <v/>
      </c>
      <c r="O151" s="454" t="str">
        <f t="shared" si="42"/>
        <v/>
      </c>
      <c r="Q151" s="454" t="str">
        <f t="shared" si="43"/>
        <v/>
      </c>
      <c r="S151" s="454" t="str">
        <f t="shared" si="44"/>
        <v/>
      </c>
      <c r="U151" s="454" t="str">
        <f t="shared" si="45"/>
        <v/>
      </c>
      <c r="W151" s="454" t="str">
        <f t="shared" si="46"/>
        <v/>
      </c>
      <c r="Y151" s="454" t="str">
        <f t="shared" si="47"/>
        <v/>
      </c>
      <c r="AA151" s="454" t="str">
        <f t="shared" si="48"/>
        <v/>
      </c>
      <c r="AC151" s="454" t="str">
        <f t="shared" si="49"/>
        <v/>
      </c>
      <c r="AE151" s="454" t="str">
        <f t="shared" si="50"/>
        <v/>
      </c>
      <c r="AG151" s="454" t="str">
        <f t="shared" si="51"/>
        <v/>
      </c>
      <c r="AI151" s="454" t="str">
        <f t="shared" si="52"/>
        <v/>
      </c>
      <c r="AK151" s="454" t="str">
        <f t="shared" si="53"/>
        <v/>
      </c>
      <c r="AM151" s="454" t="str">
        <f t="shared" si="54"/>
        <v/>
      </c>
      <c r="AO151" s="454" t="str">
        <f t="shared" si="55"/>
        <v/>
      </c>
      <c r="AQ151" s="454" t="str">
        <f t="shared" si="56"/>
        <v/>
      </c>
    </row>
    <row r="152" spans="5:43">
      <c r="E152" s="454" t="str">
        <f t="shared" si="38"/>
        <v/>
      </c>
      <c r="G152" s="454" t="str">
        <f t="shared" si="38"/>
        <v/>
      </c>
      <c r="I152" s="454" t="str">
        <f t="shared" si="39"/>
        <v/>
      </c>
      <c r="K152" s="454" t="str">
        <f t="shared" si="40"/>
        <v/>
      </c>
      <c r="M152" s="454" t="str">
        <f t="shared" si="41"/>
        <v/>
      </c>
      <c r="O152" s="454" t="str">
        <f t="shared" si="42"/>
        <v/>
      </c>
      <c r="Q152" s="454" t="str">
        <f t="shared" si="43"/>
        <v/>
      </c>
      <c r="S152" s="454" t="str">
        <f t="shared" si="44"/>
        <v/>
      </c>
      <c r="U152" s="454" t="str">
        <f t="shared" si="45"/>
        <v/>
      </c>
      <c r="W152" s="454" t="str">
        <f t="shared" si="46"/>
        <v/>
      </c>
      <c r="Y152" s="454" t="str">
        <f t="shared" si="47"/>
        <v/>
      </c>
      <c r="AA152" s="454" t="str">
        <f t="shared" si="48"/>
        <v/>
      </c>
      <c r="AC152" s="454" t="str">
        <f t="shared" si="49"/>
        <v/>
      </c>
      <c r="AE152" s="454" t="str">
        <f t="shared" si="50"/>
        <v/>
      </c>
      <c r="AG152" s="454" t="str">
        <f t="shared" si="51"/>
        <v/>
      </c>
      <c r="AI152" s="454" t="str">
        <f t="shared" si="52"/>
        <v/>
      </c>
      <c r="AK152" s="454" t="str">
        <f t="shared" si="53"/>
        <v/>
      </c>
      <c r="AM152" s="454" t="str">
        <f t="shared" si="54"/>
        <v/>
      </c>
      <c r="AO152" s="454" t="str">
        <f t="shared" si="55"/>
        <v/>
      </c>
      <c r="AQ152" s="454" t="str">
        <f t="shared" si="56"/>
        <v/>
      </c>
    </row>
    <row r="153" spans="5:43">
      <c r="E153" s="454" t="str">
        <f t="shared" si="38"/>
        <v/>
      </c>
      <c r="G153" s="454" t="str">
        <f t="shared" si="38"/>
        <v/>
      </c>
      <c r="I153" s="454" t="str">
        <f t="shared" si="39"/>
        <v/>
      </c>
      <c r="K153" s="454" t="str">
        <f t="shared" si="40"/>
        <v/>
      </c>
      <c r="M153" s="454" t="str">
        <f t="shared" si="41"/>
        <v/>
      </c>
      <c r="O153" s="454" t="str">
        <f t="shared" si="42"/>
        <v/>
      </c>
      <c r="Q153" s="454" t="str">
        <f t="shared" si="43"/>
        <v/>
      </c>
      <c r="S153" s="454" t="str">
        <f t="shared" si="44"/>
        <v/>
      </c>
      <c r="U153" s="454" t="str">
        <f t="shared" si="45"/>
        <v/>
      </c>
      <c r="W153" s="454" t="str">
        <f t="shared" si="46"/>
        <v/>
      </c>
      <c r="Y153" s="454" t="str">
        <f t="shared" si="47"/>
        <v/>
      </c>
      <c r="AA153" s="454" t="str">
        <f t="shared" si="48"/>
        <v/>
      </c>
      <c r="AC153" s="454" t="str">
        <f t="shared" si="49"/>
        <v/>
      </c>
      <c r="AE153" s="454" t="str">
        <f t="shared" si="50"/>
        <v/>
      </c>
      <c r="AG153" s="454" t="str">
        <f t="shared" si="51"/>
        <v/>
      </c>
      <c r="AI153" s="454" t="str">
        <f t="shared" si="52"/>
        <v/>
      </c>
      <c r="AK153" s="454" t="str">
        <f t="shared" si="53"/>
        <v/>
      </c>
      <c r="AM153" s="454" t="str">
        <f t="shared" si="54"/>
        <v/>
      </c>
      <c r="AO153" s="454" t="str">
        <f t="shared" si="55"/>
        <v/>
      </c>
      <c r="AQ153" s="454" t="str">
        <f t="shared" si="56"/>
        <v/>
      </c>
    </row>
    <row r="154" spans="5:43">
      <c r="E154" s="454" t="str">
        <f t="shared" si="38"/>
        <v/>
      </c>
      <c r="G154" s="454" t="str">
        <f t="shared" si="38"/>
        <v/>
      </c>
      <c r="I154" s="454" t="str">
        <f t="shared" si="39"/>
        <v/>
      </c>
      <c r="K154" s="454" t="str">
        <f t="shared" si="40"/>
        <v/>
      </c>
      <c r="M154" s="454" t="str">
        <f t="shared" si="41"/>
        <v/>
      </c>
      <c r="O154" s="454" t="str">
        <f t="shared" si="42"/>
        <v/>
      </c>
      <c r="Q154" s="454" t="str">
        <f t="shared" si="43"/>
        <v/>
      </c>
      <c r="S154" s="454" t="str">
        <f t="shared" si="44"/>
        <v/>
      </c>
      <c r="U154" s="454" t="str">
        <f t="shared" si="45"/>
        <v/>
      </c>
      <c r="W154" s="454" t="str">
        <f t="shared" si="46"/>
        <v/>
      </c>
      <c r="Y154" s="454" t="str">
        <f t="shared" si="47"/>
        <v/>
      </c>
      <c r="AA154" s="454" t="str">
        <f t="shared" si="48"/>
        <v/>
      </c>
      <c r="AC154" s="454" t="str">
        <f t="shared" si="49"/>
        <v/>
      </c>
      <c r="AE154" s="454" t="str">
        <f t="shared" si="50"/>
        <v/>
      </c>
      <c r="AG154" s="454" t="str">
        <f t="shared" si="51"/>
        <v/>
      </c>
      <c r="AI154" s="454" t="str">
        <f t="shared" si="52"/>
        <v/>
      </c>
      <c r="AK154" s="454" t="str">
        <f t="shared" si="53"/>
        <v/>
      </c>
      <c r="AM154" s="454" t="str">
        <f t="shared" si="54"/>
        <v/>
      </c>
      <c r="AO154" s="454" t="str">
        <f t="shared" si="55"/>
        <v/>
      </c>
      <c r="AQ154" s="454" t="str">
        <f t="shared" si="56"/>
        <v/>
      </c>
    </row>
    <row r="155" spans="5:43">
      <c r="E155" s="454" t="str">
        <f t="shared" si="38"/>
        <v/>
      </c>
      <c r="G155" s="454" t="str">
        <f t="shared" si="38"/>
        <v/>
      </c>
      <c r="I155" s="454" t="str">
        <f t="shared" si="39"/>
        <v/>
      </c>
      <c r="K155" s="454" t="str">
        <f t="shared" si="40"/>
        <v/>
      </c>
      <c r="M155" s="454" t="str">
        <f t="shared" si="41"/>
        <v/>
      </c>
      <c r="O155" s="454" t="str">
        <f t="shared" si="42"/>
        <v/>
      </c>
      <c r="Q155" s="454" t="str">
        <f t="shared" si="43"/>
        <v/>
      </c>
      <c r="S155" s="454" t="str">
        <f t="shared" si="44"/>
        <v/>
      </c>
      <c r="U155" s="454" t="str">
        <f t="shared" si="45"/>
        <v/>
      </c>
      <c r="W155" s="454" t="str">
        <f t="shared" si="46"/>
        <v/>
      </c>
      <c r="Y155" s="454" t="str">
        <f t="shared" si="47"/>
        <v/>
      </c>
      <c r="AA155" s="454" t="str">
        <f t="shared" si="48"/>
        <v/>
      </c>
      <c r="AC155" s="454" t="str">
        <f t="shared" si="49"/>
        <v/>
      </c>
      <c r="AE155" s="454" t="str">
        <f t="shared" si="50"/>
        <v/>
      </c>
      <c r="AG155" s="454" t="str">
        <f t="shared" si="51"/>
        <v/>
      </c>
      <c r="AI155" s="454" t="str">
        <f t="shared" si="52"/>
        <v/>
      </c>
      <c r="AK155" s="454" t="str">
        <f t="shared" si="53"/>
        <v/>
      </c>
      <c r="AM155" s="454" t="str">
        <f t="shared" si="54"/>
        <v/>
      </c>
      <c r="AO155" s="454" t="str">
        <f t="shared" si="55"/>
        <v/>
      </c>
      <c r="AQ155" s="454" t="str">
        <f t="shared" si="56"/>
        <v/>
      </c>
    </row>
    <row r="156" spans="5:43">
      <c r="E156" s="454" t="str">
        <f t="shared" si="38"/>
        <v/>
      </c>
      <c r="G156" s="454" t="str">
        <f t="shared" si="38"/>
        <v/>
      </c>
      <c r="I156" s="454" t="str">
        <f t="shared" si="39"/>
        <v/>
      </c>
      <c r="K156" s="454" t="str">
        <f t="shared" si="40"/>
        <v/>
      </c>
      <c r="M156" s="454" t="str">
        <f t="shared" si="41"/>
        <v/>
      </c>
      <c r="O156" s="454" t="str">
        <f t="shared" si="42"/>
        <v/>
      </c>
      <c r="Q156" s="454" t="str">
        <f t="shared" si="43"/>
        <v/>
      </c>
      <c r="S156" s="454" t="str">
        <f t="shared" si="44"/>
        <v/>
      </c>
      <c r="U156" s="454" t="str">
        <f t="shared" si="45"/>
        <v/>
      </c>
      <c r="W156" s="454" t="str">
        <f t="shared" si="46"/>
        <v/>
      </c>
      <c r="Y156" s="454" t="str">
        <f t="shared" si="47"/>
        <v/>
      </c>
      <c r="AA156" s="454" t="str">
        <f t="shared" si="48"/>
        <v/>
      </c>
      <c r="AC156" s="454" t="str">
        <f t="shared" si="49"/>
        <v/>
      </c>
      <c r="AE156" s="454" t="str">
        <f t="shared" si="50"/>
        <v/>
      </c>
      <c r="AG156" s="454" t="str">
        <f t="shared" si="51"/>
        <v/>
      </c>
      <c r="AI156" s="454" t="str">
        <f t="shared" si="52"/>
        <v/>
      </c>
      <c r="AK156" s="454" t="str">
        <f t="shared" si="53"/>
        <v/>
      </c>
      <c r="AM156" s="454" t="str">
        <f t="shared" si="54"/>
        <v/>
      </c>
      <c r="AO156" s="454" t="str">
        <f t="shared" si="55"/>
        <v/>
      </c>
      <c r="AQ156" s="454" t="str">
        <f t="shared" si="56"/>
        <v/>
      </c>
    </row>
    <row r="157" spans="5:43">
      <c r="E157" s="454" t="str">
        <f t="shared" si="38"/>
        <v/>
      </c>
      <c r="G157" s="454" t="str">
        <f t="shared" si="38"/>
        <v/>
      </c>
      <c r="I157" s="454" t="str">
        <f t="shared" si="39"/>
        <v/>
      </c>
      <c r="K157" s="454" t="str">
        <f t="shared" si="40"/>
        <v/>
      </c>
      <c r="M157" s="454" t="str">
        <f t="shared" si="41"/>
        <v/>
      </c>
      <c r="O157" s="454" t="str">
        <f t="shared" si="42"/>
        <v/>
      </c>
      <c r="Q157" s="454" t="str">
        <f t="shared" si="43"/>
        <v/>
      </c>
      <c r="S157" s="454" t="str">
        <f t="shared" si="44"/>
        <v/>
      </c>
      <c r="U157" s="454" t="str">
        <f t="shared" si="45"/>
        <v/>
      </c>
      <c r="W157" s="454" t="str">
        <f t="shared" si="46"/>
        <v/>
      </c>
      <c r="Y157" s="454" t="str">
        <f t="shared" si="47"/>
        <v/>
      </c>
      <c r="AA157" s="454" t="str">
        <f t="shared" si="48"/>
        <v/>
      </c>
      <c r="AC157" s="454" t="str">
        <f t="shared" si="49"/>
        <v/>
      </c>
      <c r="AE157" s="454" t="str">
        <f t="shared" si="50"/>
        <v/>
      </c>
      <c r="AG157" s="454" t="str">
        <f t="shared" si="51"/>
        <v/>
      </c>
      <c r="AI157" s="454" t="str">
        <f t="shared" si="52"/>
        <v/>
      </c>
      <c r="AK157" s="454" t="str">
        <f t="shared" si="53"/>
        <v/>
      </c>
      <c r="AM157" s="454" t="str">
        <f t="shared" si="54"/>
        <v/>
      </c>
      <c r="AO157" s="454" t="str">
        <f t="shared" si="55"/>
        <v/>
      </c>
      <c r="AQ157" s="454" t="str">
        <f t="shared" si="56"/>
        <v/>
      </c>
    </row>
    <row r="158" spans="5:43">
      <c r="E158" s="454" t="str">
        <f t="shared" si="38"/>
        <v/>
      </c>
      <c r="G158" s="454" t="str">
        <f t="shared" si="38"/>
        <v/>
      </c>
      <c r="I158" s="454" t="str">
        <f t="shared" si="39"/>
        <v/>
      </c>
      <c r="K158" s="454" t="str">
        <f t="shared" si="40"/>
        <v/>
      </c>
      <c r="M158" s="454" t="str">
        <f t="shared" si="41"/>
        <v/>
      </c>
      <c r="O158" s="454" t="str">
        <f t="shared" si="42"/>
        <v/>
      </c>
      <c r="Q158" s="454" t="str">
        <f t="shared" si="43"/>
        <v/>
      </c>
      <c r="S158" s="454" t="str">
        <f t="shared" si="44"/>
        <v/>
      </c>
      <c r="U158" s="454" t="str">
        <f t="shared" si="45"/>
        <v/>
      </c>
      <c r="W158" s="454" t="str">
        <f t="shared" si="46"/>
        <v/>
      </c>
      <c r="Y158" s="454" t="str">
        <f t="shared" si="47"/>
        <v/>
      </c>
      <c r="AA158" s="454" t="str">
        <f t="shared" si="48"/>
        <v/>
      </c>
      <c r="AC158" s="454" t="str">
        <f t="shared" si="49"/>
        <v/>
      </c>
      <c r="AE158" s="454" t="str">
        <f t="shared" si="50"/>
        <v/>
      </c>
      <c r="AG158" s="454" t="str">
        <f t="shared" si="51"/>
        <v/>
      </c>
      <c r="AI158" s="454" t="str">
        <f t="shared" si="52"/>
        <v/>
      </c>
      <c r="AK158" s="454" t="str">
        <f t="shared" si="53"/>
        <v/>
      </c>
      <c r="AM158" s="454" t="str">
        <f t="shared" si="54"/>
        <v/>
      </c>
      <c r="AO158" s="454" t="str">
        <f t="shared" si="55"/>
        <v/>
      </c>
      <c r="AQ158" s="454" t="str">
        <f t="shared" si="56"/>
        <v/>
      </c>
    </row>
    <row r="159" spans="5:43">
      <c r="E159" s="454" t="str">
        <f t="shared" si="38"/>
        <v/>
      </c>
      <c r="G159" s="454" t="str">
        <f t="shared" si="38"/>
        <v/>
      </c>
      <c r="I159" s="454" t="str">
        <f t="shared" si="39"/>
        <v/>
      </c>
      <c r="K159" s="454" t="str">
        <f t="shared" si="40"/>
        <v/>
      </c>
      <c r="M159" s="454" t="str">
        <f t="shared" si="41"/>
        <v/>
      </c>
      <c r="O159" s="454" t="str">
        <f t="shared" si="42"/>
        <v/>
      </c>
      <c r="Q159" s="454" t="str">
        <f t="shared" si="43"/>
        <v/>
      </c>
      <c r="S159" s="454" t="str">
        <f t="shared" si="44"/>
        <v/>
      </c>
      <c r="U159" s="454" t="str">
        <f t="shared" si="45"/>
        <v/>
      </c>
      <c r="W159" s="454" t="str">
        <f t="shared" si="46"/>
        <v/>
      </c>
      <c r="Y159" s="454" t="str">
        <f t="shared" si="47"/>
        <v/>
      </c>
      <c r="AA159" s="454" t="str">
        <f t="shared" si="48"/>
        <v/>
      </c>
      <c r="AC159" s="454" t="str">
        <f t="shared" si="49"/>
        <v/>
      </c>
      <c r="AE159" s="454" t="str">
        <f t="shared" si="50"/>
        <v/>
      </c>
      <c r="AG159" s="454" t="str">
        <f t="shared" si="51"/>
        <v/>
      </c>
      <c r="AI159" s="454" t="str">
        <f t="shared" si="52"/>
        <v/>
      </c>
      <c r="AK159" s="454" t="str">
        <f t="shared" si="53"/>
        <v/>
      </c>
      <c r="AM159" s="454" t="str">
        <f t="shared" si="54"/>
        <v/>
      </c>
      <c r="AO159" s="454" t="str">
        <f t="shared" si="55"/>
        <v/>
      </c>
      <c r="AQ159" s="454" t="str">
        <f t="shared" si="56"/>
        <v/>
      </c>
    </row>
    <row r="160" spans="5:43">
      <c r="E160" s="454" t="str">
        <f t="shared" si="38"/>
        <v/>
      </c>
      <c r="G160" s="454" t="str">
        <f t="shared" si="38"/>
        <v/>
      </c>
      <c r="I160" s="454" t="str">
        <f t="shared" si="39"/>
        <v/>
      </c>
      <c r="K160" s="454" t="str">
        <f t="shared" si="40"/>
        <v/>
      </c>
      <c r="M160" s="454" t="str">
        <f t="shared" si="41"/>
        <v/>
      </c>
      <c r="O160" s="454" t="str">
        <f t="shared" si="42"/>
        <v/>
      </c>
      <c r="Q160" s="454" t="str">
        <f t="shared" si="43"/>
        <v/>
      </c>
      <c r="S160" s="454" t="str">
        <f t="shared" si="44"/>
        <v/>
      </c>
      <c r="U160" s="454" t="str">
        <f t="shared" si="45"/>
        <v/>
      </c>
      <c r="W160" s="454" t="str">
        <f t="shared" si="46"/>
        <v/>
      </c>
      <c r="Y160" s="454" t="str">
        <f t="shared" si="47"/>
        <v/>
      </c>
      <c r="AA160" s="454" t="str">
        <f t="shared" si="48"/>
        <v/>
      </c>
      <c r="AC160" s="454" t="str">
        <f t="shared" si="49"/>
        <v/>
      </c>
      <c r="AE160" s="454" t="str">
        <f t="shared" si="50"/>
        <v/>
      </c>
      <c r="AG160" s="454" t="str">
        <f t="shared" si="51"/>
        <v/>
      </c>
      <c r="AI160" s="454" t="str">
        <f t="shared" si="52"/>
        <v/>
      </c>
      <c r="AK160" s="454" t="str">
        <f t="shared" si="53"/>
        <v/>
      </c>
      <c r="AM160" s="454" t="str">
        <f t="shared" si="54"/>
        <v/>
      </c>
      <c r="AO160" s="454" t="str">
        <f t="shared" si="55"/>
        <v/>
      </c>
      <c r="AQ160" s="454" t="str">
        <f t="shared" si="56"/>
        <v/>
      </c>
    </row>
    <row r="161" spans="5:43">
      <c r="E161" s="454" t="str">
        <f t="shared" si="38"/>
        <v/>
      </c>
      <c r="G161" s="454" t="str">
        <f t="shared" si="38"/>
        <v/>
      </c>
      <c r="I161" s="454" t="str">
        <f t="shared" si="39"/>
        <v/>
      </c>
      <c r="K161" s="454" t="str">
        <f t="shared" si="40"/>
        <v/>
      </c>
      <c r="M161" s="454" t="str">
        <f t="shared" si="41"/>
        <v/>
      </c>
      <c r="O161" s="454" t="str">
        <f t="shared" si="42"/>
        <v/>
      </c>
      <c r="Q161" s="454" t="str">
        <f t="shared" si="43"/>
        <v/>
      </c>
      <c r="S161" s="454" t="str">
        <f t="shared" si="44"/>
        <v/>
      </c>
      <c r="U161" s="454" t="str">
        <f t="shared" si="45"/>
        <v/>
      </c>
      <c r="W161" s="454" t="str">
        <f t="shared" si="46"/>
        <v/>
      </c>
      <c r="Y161" s="454" t="str">
        <f t="shared" si="47"/>
        <v/>
      </c>
      <c r="AA161" s="454" t="str">
        <f t="shared" si="48"/>
        <v/>
      </c>
      <c r="AC161" s="454" t="str">
        <f t="shared" si="49"/>
        <v/>
      </c>
      <c r="AE161" s="454" t="str">
        <f t="shared" si="50"/>
        <v/>
      </c>
      <c r="AG161" s="454" t="str">
        <f t="shared" si="51"/>
        <v/>
      </c>
      <c r="AI161" s="454" t="str">
        <f t="shared" si="52"/>
        <v/>
      </c>
      <c r="AK161" s="454" t="str">
        <f t="shared" si="53"/>
        <v/>
      </c>
      <c r="AM161" s="454" t="str">
        <f t="shared" si="54"/>
        <v/>
      </c>
      <c r="AO161" s="454" t="str">
        <f t="shared" si="55"/>
        <v/>
      </c>
      <c r="AQ161" s="454" t="str">
        <f t="shared" si="56"/>
        <v/>
      </c>
    </row>
    <row r="162" spans="5:43">
      <c r="E162" s="454" t="str">
        <f t="shared" si="38"/>
        <v/>
      </c>
      <c r="G162" s="454" t="str">
        <f t="shared" si="38"/>
        <v/>
      </c>
      <c r="I162" s="454" t="str">
        <f t="shared" si="39"/>
        <v/>
      </c>
      <c r="K162" s="454" t="str">
        <f t="shared" si="40"/>
        <v/>
      </c>
      <c r="M162" s="454" t="str">
        <f t="shared" si="41"/>
        <v/>
      </c>
      <c r="O162" s="454" t="str">
        <f t="shared" si="42"/>
        <v/>
      </c>
      <c r="Q162" s="454" t="str">
        <f t="shared" si="43"/>
        <v/>
      </c>
      <c r="S162" s="454" t="str">
        <f t="shared" si="44"/>
        <v/>
      </c>
      <c r="U162" s="454" t="str">
        <f t="shared" si="45"/>
        <v/>
      </c>
      <c r="W162" s="454" t="str">
        <f t="shared" si="46"/>
        <v/>
      </c>
      <c r="Y162" s="454" t="str">
        <f t="shared" si="47"/>
        <v/>
      </c>
      <c r="AA162" s="454" t="str">
        <f t="shared" si="48"/>
        <v/>
      </c>
      <c r="AC162" s="454" t="str">
        <f t="shared" si="49"/>
        <v/>
      </c>
      <c r="AE162" s="454" t="str">
        <f t="shared" si="50"/>
        <v/>
      </c>
      <c r="AG162" s="454" t="str">
        <f t="shared" si="51"/>
        <v/>
      </c>
      <c r="AI162" s="454" t="str">
        <f t="shared" si="52"/>
        <v/>
      </c>
      <c r="AK162" s="454" t="str">
        <f t="shared" si="53"/>
        <v/>
      </c>
      <c r="AM162" s="454" t="str">
        <f t="shared" si="54"/>
        <v/>
      </c>
      <c r="AO162" s="454" t="str">
        <f t="shared" si="55"/>
        <v/>
      </c>
      <c r="AQ162" s="454" t="str">
        <f t="shared" si="56"/>
        <v/>
      </c>
    </row>
    <row r="163" spans="5:43">
      <c r="E163" s="454" t="str">
        <f t="shared" si="38"/>
        <v/>
      </c>
      <c r="G163" s="454" t="str">
        <f t="shared" si="38"/>
        <v/>
      </c>
      <c r="I163" s="454" t="str">
        <f t="shared" si="39"/>
        <v/>
      </c>
      <c r="K163" s="454" t="str">
        <f t="shared" si="40"/>
        <v/>
      </c>
      <c r="M163" s="454" t="str">
        <f t="shared" si="41"/>
        <v/>
      </c>
      <c r="O163" s="454" t="str">
        <f t="shared" si="42"/>
        <v/>
      </c>
      <c r="Q163" s="454" t="str">
        <f t="shared" si="43"/>
        <v/>
      </c>
      <c r="S163" s="454" t="str">
        <f t="shared" si="44"/>
        <v/>
      </c>
      <c r="U163" s="454" t="str">
        <f t="shared" si="45"/>
        <v/>
      </c>
      <c r="W163" s="454" t="str">
        <f t="shared" si="46"/>
        <v/>
      </c>
      <c r="Y163" s="454" t="str">
        <f t="shared" si="47"/>
        <v/>
      </c>
      <c r="AA163" s="454" t="str">
        <f t="shared" si="48"/>
        <v/>
      </c>
      <c r="AC163" s="454" t="str">
        <f t="shared" si="49"/>
        <v/>
      </c>
      <c r="AE163" s="454" t="str">
        <f t="shared" si="50"/>
        <v/>
      </c>
      <c r="AG163" s="454" t="str">
        <f t="shared" si="51"/>
        <v/>
      </c>
      <c r="AI163" s="454" t="str">
        <f t="shared" si="52"/>
        <v/>
      </c>
      <c r="AK163" s="454" t="str">
        <f t="shared" si="53"/>
        <v/>
      </c>
      <c r="AM163" s="454" t="str">
        <f t="shared" si="54"/>
        <v/>
      </c>
      <c r="AO163" s="454" t="str">
        <f t="shared" si="55"/>
        <v/>
      </c>
      <c r="AQ163" s="454" t="str">
        <f t="shared" si="56"/>
        <v/>
      </c>
    </row>
    <row r="164" spans="5:43">
      <c r="E164" s="454" t="str">
        <f t="shared" si="38"/>
        <v/>
      </c>
      <c r="G164" s="454" t="str">
        <f t="shared" si="38"/>
        <v/>
      </c>
      <c r="I164" s="454" t="str">
        <f t="shared" si="39"/>
        <v/>
      </c>
      <c r="K164" s="454" t="str">
        <f t="shared" si="40"/>
        <v/>
      </c>
      <c r="M164" s="454" t="str">
        <f t="shared" si="41"/>
        <v/>
      </c>
      <c r="O164" s="454" t="str">
        <f t="shared" si="42"/>
        <v/>
      </c>
      <c r="Q164" s="454" t="str">
        <f t="shared" si="43"/>
        <v/>
      </c>
      <c r="S164" s="454" t="str">
        <f t="shared" si="44"/>
        <v/>
      </c>
      <c r="U164" s="454" t="str">
        <f t="shared" si="45"/>
        <v/>
      </c>
      <c r="W164" s="454" t="str">
        <f t="shared" si="46"/>
        <v/>
      </c>
      <c r="Y164" s="454" t="str">
        <f t="shared" si="47"/>
        <v/>
      </c>
      <c r="AA164" s="454" t="str">
        <f t="shared" si="48"/>
        <v/>
      </c>
      <c r="AC164" s="454" t="str">
        <f t="shared" si="49"/>
        <v/>
      </c>
      <c r="AE164" s="454" t="str">
        <f t="shared" si="50"/>
        <v/>
      </c>
      <c r="AG164" s="454" t="str">
        <f t="shared" si="51"/>
        <v/>
      </c>
      <c r="AI164" s="454" t="str">
        <f t="shared" si="52"/>
        <v/>
      </c>
      <c r="AK164" s="454" t="str">
        <f t="shared" si="53"/>
        <v/>
      </c>
      <c r="AM164" s="454" t="str">
        <f t="shared" si="54"/>
        <v/>
      </c>
      <c r="AO164" s="454" t="str">
        <f t="shared" si="55"/>
        <v/>
      </c>
      <c r="AQ164" s="454" t="str">
        <f t="shared" si="56"/>
        <v/>
      </c>
    </row>
    <row r="165" spans="5:43">
      <c r="E165" s="454" t="str">
        <f t="shared" si="38"/>
        <v/>
      </c>
      <c r="G165" s="454" t="str">
        <f t="shared" si="38"/>
        <v/>
      </c>
      <c r="I165" s="454" t="str">
        <f t="shared" si="39"/>
        <v/>
      </c>
      <c r="K165" s="454" t="str">
        <f t="shared" si="40"/>
        <v/>
      </c>
      <c r="M165" s="454" t="str">
        <f t="shared" si="41"/>
        <v/>
      </c>
      <c r="O165" s="454" t="str">
        <f t="shared" si="42"/>
        <v/>
      </c>
      <c r="Q165" s="454" t="str">
        <f t="shared" si="43"/>
        <v/>
      </c>
      <c r="S165" s="454" t="str">
        <f t="shared" si="44"/>
        <v/>
      </c>
      <c r="U165" s="454" t="str">
        <f t="shared" si="45"/>
        <v/>
      </c>
      <c r="W165" s="454" t="str">
        <f t="shared" si="46"/>
        <v/>
      </c>
      <c r="Y165" s="454" t="str">
        <f t="shared" si="47"/>
        <v/>
      </c>
      <c r="AA165" s="454" t="str">
        <f t="shared" si="48"/>
        <v/>
      </c>
      <c r="AC165" s="454" t="str">
        <f t="shared" si="49"/>
        <v/>
      </c>
      <c r="AE165" s="454" t="str">
        <f t="shared" si="50"/>
        <v/>
      </c>
      <c r="AG165" s="454" t="str">
        <f t="shared" si="51"/>
        <v/>
      </c>
      <c r="AI165" s="454" t="str">
        <f t="shared" si="52"/>
        <v/>
      </c>
      <c r="AK165" s="454" t="str">
        <f t="shared" si="53"/>
        <v/>
      </c>
      <c r="AM165" s="454" t="str">
        <f t="shared" si="54"/>
        <v/>
      </c>
      <c r="AO165" s="454" t="str">
        <f t="shared" si="55"/>
        <v/>
      </c>
      <c r="AQ165" s="454" t="str">
        <f t="shared" si="56"/>
        <v/>
      </c>
    </row>
    <row r="166" spans="5:43">
      <c r="E166" s="454" t="str">
        <f t="shared" si="38"/>
        <v/>
      </c>
      <c r="G166" s="454" t="str">
        <f t="shared" si="38"/>
        <v/>
      </c>
      <c r="I166" s="454" t="str">
        <f t="shared" si="39"/>
        <v/>
      </c>
      <c r="K166" s="454" t="str">
        <f t="shared" si="40"/>
        <v/>
      </c>
      <c r="M166" s="454" t="str">
        <f t="shared" si="41"/>
        <v/>
      </c>
      <c r="O166" s="454" t="str">
        <f t="shared" si="42"/>
        <v/>
      </c>
      <c r="Q166" s="454" t="str">
        <f t="shared" si="43"/>
        <v/>
      </c>
      <c r="S166" s="454" t="str">
        <f t="shared" si="44"/>
        <v/>
      </c>
      <c r="U166" s="454" t="str">
        <f t="shared" si="45"/>
        <v/>
      </c>
      <c r="W166" s="454" t="str">
        <f t="shared" si="46"/>
        <v/>
      </c>
      <c r="Y166" s="454" t="str">
        <f t="shared" si="47"/>
        <v/>
      </c>
      <c r="AA166" s="454" t="str">
        <f t="shared" si="48"/>
        <v/>
      </c>
      <c r="AC166" s="454" t="str">
        <f t="shared" si="49"/>
        <v/>
      </c>
      <c r="AE166" s="454" t="str">
        <f t="shared" si="50"/>
        <v/>
      </c>
      <c r="AG166" s="454" t="str">
        <f t="shared" si="51"/>
        <v/>
      </c>
      <c r="AI166" s="454" t="str">
        <f t="shared" si="52"/>
        <v/>
      </c>
      <c r="AK166" s="454" t="str">
        <f t="shared" si="53"/>
        <v/>
      </c>
      <c r="AM166" s="454" t="str">
        <f t="shared" si="54"/>
        <v/>
      </c>
      <c r="AO166" s="454" t="str">
        <f t="shared" si="55"/>
        <v/>
      </c>
      <c r="AQ166" s="454" t="str">
        <f t="shared" si="56"/>
        <v/>
      </c>
    </row>
    <row r="167" spans="5:43">
      <c r="E167" s="454" t="str">
        <f t="shared" si="38"/>
        <v/>
      </c>
      <c r="G167" s="454" t="str">
        <f t="shared" si="38"/>
        <v/>
      </c>
      <c r="I167" s="454" t="str">
        <f t="shared" si="39"/>
        <v/>
      </c>
      <c r="K167" s="454" t="str">
        <f t="shared" si="40"/>
        <v/>
      </c>
      <c r="M167" s="454" t="str">
        <f t="shared" si="41"/>
        <v/>
      </c>
      <c r="O167" s="454" t="str">
        <f t="shared" si="42"/>
        <v/>
      </c>
      <c r="Q167" s="454" t="str">
        <f t="shared" si="43"/>
        <v/>
      </c>
      <c r="S167" s="454" t="str">
        <f t="shared" si="44"/>
        <v/>
      </c>
      <c r="U167" s="454" t="str">
        <f t="shared" si="45"/>
        <v/>
      </c>
      <c r="W167" s="454" t="str">
        <f t="shared" si="46"/>
        <v/>
      </c>
      <c r="Y167" s="454" t="str">
        <f t="shared" si="47"/>
        <v/>
      </c>
      <c r="AA167" s="454" t="str">
        <f t="shared" si="48"/>
        <v/>
      </c>
      <c r="AC167" s="454" t="str">
        <f t="shared" si="49"/>
        <v/>
      </c>
      <c r="AE167" s="454" t="str">
        <f t="shared" si="50"/>
        <v/>
      </c>
      <c r="AG167" s="454" t="str">
        <f t="shared" si="51"/>
        <v/>
      </c>
      <c r="AI167" s="454" t="str">
        <f t="shared" si="52"/>
        <v/>
      </c>
      <c r="AK167" s="454" t="str">
        <f t="shared" si="53"/>
        <v/>
      </c>
      <c r="AM167" s="454" t="str">
        <f t="shared" si="54"/>
        <v/>
      </c>
      <c r="AO167" s="454" t="str">
        <f t="shared" si="55"/>
        <v/>
      </c>
      <c r="AQ167" s="454" t="str">
        <f t="shared" si="56"/>
        <v/>
      </c>
    </row>
    <row r="168" spans="5:43">
      <c r="E168" s="454" t="str">
        <f t="shared" si="38"/>
        <v/>
      </c>
      <c r="G168" s="454" t="str">
        <f t="shared" si="38"/>
        <v/>
      </c>
      <c r="I168" s="454" t="str">
        <f t="shared" si="39"/>
        <v/>
      </c>
      <c r="K168" s="454" t="str">
        <f t="shared" si="40"/>
        <v/>
      </c>
      <c r="M168" s="454" t="str">
        <f t="shared" si="41"/>
        <v/>
      </c>
      <c r="O168" s="454" t="str">
        <f t="shared" si="42"/>
        <v/>
      </c>
      <c r="Q168" s="454" t="str">
        <f t="shared" si="43"/>
        <v/>
      </c>
      <c r="S168" s="454" t="str">
        <f t="shared" si="44"/>
        <v/>
      </c>
      <c r="U168" s="454" t="str">
        <f t="shared" si="45"/>
        <v/>
      </c>
      <c r="W168" s="454" t="str">
        <f t="shared" si="46"/>
        <v/>
      </c>
      <c r="Y168" s="454" t="str">
        <f t="shared" si="47"/>
        <v/>
      </c>
      <c r="AA168" s="454" t="str">
        <f t="shared" si="48"/>
        <v/>
      </c>
      <c r="AC168" s="454" t="str">
        <f t="shared" si="49"/>
        <v/>
      </c>
      <c r="AE168" s="454" t="str">
        <f t="shared" si="50"/>
        <v/>
      </c>
      <c r="AG168" s="454" t="str">
        <f t="shared" si="51"/>
        <v/>
      </c>
      <c r="AI168" s="454" t="str">
        <f t="shared" si="52"/>
        <v/>
      </c>
      <c r="AK168" s="454" t="str">
        <f t="shared" si="53"/>
        <v/>
      </c>
      <c r="AM168" s="454" t="str">
        <f t="shared" si="54"/>
        <v/>
      </c>
      <c r="AO168" s="454" t="str">
        <f t="shared" si="55"/>
        <v/>
      </c>
      <c r="AQ168" s="454" t="str">
        <f t="shared" si="56"/>
        <v/>
      </c>
    </row>
    <row r="169" spans="5:43">
      <c r="E169" s="454" t="str">
        <f t="shared" si="38"/>
        <v/>
      </c>
      <c r="G169" s="454" t="str">
        <f t="shared" si="38"/>
        <v/>
      </c>
      <c r="I169" s="454" t="str">
        <f t="shared" si="39"/>
        <v/>
      </c>
      <c r="K169" s="454" t="str">
        <f t="shared" si="40"/>
        <v/>
      </c>
      <c r="M169" s="454" t="str">
        <f t="shared" si="41"/>
        <v/>
      </c>
      <c r="O169" s="454" t="str">
        <f t="shared" si="42"/>
        <v/>
      </c>
      <c r="Q169" s="454" t="str">
        <f t="shared" si="43"/>
        <v/>
      </c>
      <c r="S169" s="454" t="str">
        <f t="shared" si="44"/>
        <v/>
      </c>
      <c r="U169" s="454" t="str">
        <f t="shared" si="45"/>
        <v/>
      </c>
      <c r="W169" s="454" t="str">
        <f t="shared" si="46"/>
        <v/>
      </c>
      <c r="Y169" s="454" t="str">
        <f t="shared" si="47"/>
        <v/>
      </c>
      <c r="AA169" s="454" t="str">
        <f t="shared" si="48"/>
        <v/>
      </c>
      <c r="AC169" s="454" t="str">
        <f t="shared" si="49"/>
        <v/>
      </c>
      <c r="AE169" s="454" t="str">
        <f t="shared" si="50"/>
        <v/>
      </c>
      <c r="AG169" s="454" t="str">
        <f t="shared" si="51"/>
        <v/>
      </c>
      <c r="AI169" s="454" t="str">
        <f t="shared" si="52"/>
        <v/>
      </c>
      <c r="AK169" s="454" t="str">
        <f t="shared" si="53"/>
        <v/>
      </c>
      <c r="AM169" s="454" t="str">
        <f t="shared" si="54"/>
        <v/>
      </c>
      <c r="AO169" s="454" t="str">
        <f t="shared" si="55"/>
        <v/>
      </c>
      <c r="AQ169" s="454" t="str">
        <f t="shared" si="56"/>
        <v/>
      </c>
    </row>
    <row r="170" spans="5:43">
      <c r="E170" s="454" t="str">
        <f t="shared" si="38"/>
        <v/>
      </c>
      <c r="G170" s="454" t="str">
        <f t="shared" si="38"/>
        <v/>
      </c>
      <c r="I170" s="454" t="str">
        <f t="shared" si="39"/>
        <v/>
      </c>
      <c r="K170" s="454" t="str">
        <f t="shared" si="40"/>
        <v/>
      </c>
      <c r="M170" s="454" t="str">
        <f t="shared" si="41"/>
        <v/>
      </c>
      <c r="O170" s="454" t="str">
        <f t="shared" si="42"/>
        <v/>
      </c>
      <c r="Q170" s="454" t="str">
        <f t="shared" si="43"/>
        <v/>
      </c>
      <c r="S170" s="454" t="str">
        <f t="shared" si="44"/>
        <v/>
      </c>
      <c r="U170" s="454" t="str">
        <f t="shared" si="45"/>
        <v/>
      </c>
      <c r="W170" s="454" t="str">
        <f t="shared" si="46"/>
        <v/>
      </c>
      <c r="Y170" s="454" t="str">
        <f t="shared" si="47"/>
        <v/>
      </c>
      <c r="AA170" s="454" t="str">
        <f t="shared" si="48"/>
        <v/>
      </c>
      <c r="AC170" s="454" t="str">
        <f t="shared" si="49"/>
        <v/>
      </c>
      <c r="AE170" s="454" t="str">
        <f t="shared" si="50"/>
        <v/>
      </c>
      <c r="AG170" s="454" t="str">
        <f t="shared" si="51"/>
        <v/>
      </c>
      <c r="AI170" s="454" t="str">
        <f t="shared" si="52"/>
        <v/>
      </c>
      <c r="AK170" s="454" t="str">
        <f t="shared" si="53"/>
        <v/>
      </c>
      <c r="AM170" s="454" t="str">
        <f t="shared" si="54"/>
        <v/>
      </c>
      <c r="AO170" s="454" t="str">
        <f t="shared" si="55"/>
        <v/>
      </c>
      <c r="AQ170" s="454" t="str">
        <f t="shared" si="56"/>
        <v/>
      </c>
    </row>
    <row r="171" spans="5:43">
      <c r="E171" s="454" t="str">
        <f t="shared" si="38"/>
        <v/>
      </c>
      <c r="G171" s="454" t="str">
        <f t="shared" si="38"/>
        <v/>
      </c>
      <c r="I171" s="454" t="str">
        <f t="shared" si="39"/>
        <v/>
      </c>
      <c r="K171" s="454" t="str">
        <f t="shared" si="40"/>
        <v/>
      </c>
      <c r="M171" s="454" t="str">
        <f t="shared" si="41"/>
        <v/>
      </c>
      <c r="O171" s="454" t="str">
        <f t="shared" si="42"/>
        <v/>
      </c>
      <c r="Q171" s="454" t="str">
        <f t="shared" si="43"/>
        <v/>
      </c>
      <c r="S171" s="454" t="str">
        <f t="shared" si="44"/>
        <v/>
      </c>
      <c r="U171" s="454" t="str">
        <f t="shared" si="45"/>
        <v/>
      </c>
      <c r="W171" s="454" t="str">
        <f t="shared" si="46"/>
        <v/>
      </c>
      <c r="Y171" s="454" t="str">
        <f t="shared" si="47"/>
        <v/>
      </c>
      <c r="AA171" s="454" t="str">
        <f t="shared" si="48"/>
        <v/>
      </c>
      <c r="AC171" s="454" t="str">
        <f t="shared" si="49"/>
        <v/>
      </c>
      <c r="AE171" s="454" t="str">
        <f t="shared" si="50"/>
        <v/>
      </c>
      <c r="AG171" s="454" t="str">
        <f t="shared" si="51"/>
        <v/>
      </c>
      <c r="AI171" s="454" t="str">
        <f t="shared" si="52"/>
        <v/>
      </c>
      <c r="AK171" s="454" t="str">
        <f t="shared" si="53"/>
        <v/>
      </c>
      <c r="AM171" s="454" t="str">
        <f t="shared" si="54"/>
        <v/>
      </c>
      <c r="AO171" s="454" t="str">
        <f t="shared" si="55"/>
        <v/>
      </c>
      <c r="AQ171" s="454" t="str">
        <f t="shared" si="56"/>
        <v/>
      </c>
    </row>
    <row r="172" spans="5:43">
      <c r="E172" s="454" t="str">
        <f t="shared" si="38"/>
        <v/>
      </c>
      <c r="G172" s="454" t="str">
        <f t="shared" si="38"/>
        <v/>
      </c>
      <c r="I172" s="454" t="str">
        <f t="shared" si="39"/>
        <v/>
      </c>
      <c r="K172" s="454" t="str">
        <f t="shared" si="40"/>
        <v/>
      </c>
      <c r="M172" s="454" t="str">
        <f t="shared" si="41"/>
        <v/>
      </c>
      <c r="O172" s="454" t="str">
        <f t="shared" si="42"/>
        <v/>
      </c>
      <c r="Q172" s="454" t="str">
        <f t="shared" si="43"/>
        <v/>
      </c>
      <c r="S172" s="454" t="str">
        <f t="shared" si="44"/>
        <v/>
      </c>
      <c r="U172" s="454" t="str">
        <f t="shared" si="45"/>
        <v/>
      </c>
      <c r="W172" s="454" t="str">
        <f t="shared" si="46"/>
        <v/>
      </c>
      <c r="Y172" s="454" t="str">
        <f t="shared" si="47"/>
        <v/>
      </c>
      <c r="AA172" s="454" t="str">
        <f t="shared" si="48"/>
        <v/>
      </c>
      <c r="AC172" s="454" t="str">
        <f t="shared" si="49"/>
        <v/>
      </c>
      <c r="AE172" s="454" t="str">
        <f t="shared" si="50"/>
        <v/>
      </c>
      <c r="AG172" s="454" t="str">
        <f t="shared" si="51"/>
        <v/>
      </c>
      <c r="AI172" s="454" t="str">
        <f t="shared" si="52"/>
        <v/>
      </c>
      <c r="AK172" s="454" t="str">
        <f t="shared" si="53"/>
        <v/>
      </c>
      <c r="AM172" s="454" t="str">
        <f t="shared" si="54"/>
        <v/>
      </c>
      <c r="AO172" s="454" t="str">
        <f t="shared" si="55"/>
        <v/>
      </c>
      <c r="AQ172" s="454" t="str">
        <f t="shared" si="56"/>
        <v/>
      </c>
    </row>
    <row r="173" spans="5:43">
      <c r="E173" s="454" t="str">
        <f t="shared" si="38"/>
        <v/>
      </c>
      <c r="G173" s="454" t="str">
        <f t="shared" si="38"/>
        <v/>
      </c>
      <c r="I173" s="454" t="str">
        <f t="shared" si="39"/>
        <v/>
      </c>
      <c r="K173" s="454" t="str">
        <f t="shared" si="40"/>
        <v/>
      </c>
      <c r="M173" s="454" t="str">
        <f t="shared" si="41"/>
        <v/>
      </c>
      <c r="O173" s="454" t="str">
        <f t="shared" si="42"/>
        <v/>
      </c>
      <c r="Q173" s="454" t="str">
        <f t="shared" si="43"/>
        <v/>
      </c>
      <c r="S173" s="454" t="str">
        <f t="shared" si="44"/>
        <v/>
      </c>
      <c r="U173" s="454" t="str">
        <f t="shared" si="45"/>
        <v/>
      </c>
      <c r="W173" s="454" t="str">
        <f t="shared" si="46"/>
        <v/>
      </c>
      <c r="Y173" s="454" t="str">
        <f t="shared" si="47"/>
        <v/>
      </c>
      <c r="AA173" s="454" t="str">
        <f t="shared" si="48"/>
        <v/>
      </c>
      <c r="AC173" s="454" t="str">
        <f t="shared" si="49"/>
        <v/>
      </c>
      <c r="AE173" s="454" t="str">
        <f t="shared" si="50"/>
        <v/>
      </c>
      <c r="AG173" s="454" t="str">
        <f t="shared" si="51"/>
        <v/>
      </c>
      <c r="AI173" s="454" t="str">
        <f t="shared" si="52"/>
        <v/>
      </c>
      <c r="AK173" s="454" t="str">
        <f t="shared" si="53"/>
        <v/>
      </c>
      <c r="AM173" s="454" t="str">
        <f t="shared" si="54"/>
        <v/>
      </c>
      <c r="AO173" s="454" t="str">
        <f t="shared" si="55"/>
        <v/>
      </c>
      <c r="AQ173" s="454" t="str">
        <f t="shared" si="56"/>
        <v/>
      </c>
    </row>
    <row r="174" spans="5:43">
      <c r="E174" s="454" t="str">
        <f t="shared" si="38"/>
        <v/>
      </c>
      <c r="G174" s="454" t="str">
        <f t="shared" si="38"/>
        <v/>
      </c>
      <c r="I174" s="454" t="str">
        <f t="shared" si="39"/>
        <v/>
      </c>
      <c r="K174" s="454" t="str">
        <f t="shared" si="40"/>
        <v/>
      </c>
      <c r="M174" s="454" t="str">
        <f t="shared" si="41"/>
        <v/>
      </c>
      <c r="O174" s="454" t="str">
        <f t="shared" si="42"/>
        <v/>
      </c>
      <c r="Q174" s="454" t="str">
        <f t="shared" si="43"/>
        <v/>
      </c>
      <c r="S174" s="454" t="str">
        <f t="shared" si="44"/>
        <v/>
      </c>
      <c r="U174" s="454" t="str">
        <f t="shared" si="45"/>
        <v/>
      </c>
      <c r="W174" s="454" t="str">
        <f t="shared" si="46"/>
        <v/>
      </c>
      <c r="Y174" s="454" t="str">
        <f t="shared" si="47"/>
        <v/>
      </c>
      <c r="AA174" s="454" t="str">
        <f t="shared" si="48"/>
        <v/>
      </c>
      <c r="AC174" s="454" t="str">
        <f t="shared" si="49"/>
        <v/>
      </c>
      <c r="AE174" s="454" t="str">
        <f t="shared" si="50"/>
        <v/>
      </c>
      <c r="AG174" s="454" t="str">
        <f t="shared" si="51"/>
        <v/>
      </c>
      <c r="AI174" s="454" t="str">
        <f t="shared" si="52"/>
        <v/>
      </c>
      <c r="AK174" s="454" t="str">
        <f t="shared" si="53"/>
        <v/>
      </c>
      <c r="AM174" s="454" t="str">
        <f t="shared" si="54"/>
        <v/>
      </c>
      <c r="AO174" s="454" t="str">
        <f t="shared" si="55"/>
        <v/>
      </c>
      <c r="AQ174" s="454" t="str">
        <f t="shared" si="56"/>
        <v/>
      </c>
    </row>
    <row r="175" spans="5:43">
      <c r="E175" s="454" t="str">
        <f t="shared" si="38"/>
        <v/>
      </c>
      <c r="G175" s="454" t="str">
        <f t="shared" si="38"/>
        <v/>
      </c>
      <c r="I175" s="454" t="str">
        <f t="shared" si="39"/>
        <v/>
      </c>
      <c r="K175" s="454" t="str">
        <f t="shared" si="40"/>
        <v/>
      </c>
      <c r="M175" s="454" t="str">
        <f t="shared" si="41"/>
        <v/>
      </c>
      <c r="O175" s="454" t="str">
        <f t="shared" si="42"/>
        <v/>
      </c>
      <c r="Q175" s="454" t="str">
        <f t="shared" si="43"/>
        <v/>
      </c>
      <c r="S175" s="454" t="str">
        <f t="shared" si="44"/>
        <v/>
      </c>
      <c r="U175" s="454" t="str">
        <f t="shared" si="45"/>
        <v/>
      </c>
      <c r="W175" s="454" t="str">
        <f t="shared" si="46"/>
        <v/>
      </c>
      <c r="Y175" s="454" t="str">
        <f t="shared" si="47"/>
        <v/>
      </c>
      <c r="AA175" s="454" t="str">
        <f t="shared" si="48"/>
        <v/>
      </c>
      <c r="AC175" s="454" t="str">
        <f t="shared" si="49"/>
        <v/>
      </c>
      <c r="AE175" s="454" t="str">
        <f t="shared" si="50"/>
        <v/>
      </c>
      <c r="AG175" s="454" t="str">
        <f t="shared" si="51"/>
        <v/>
      </c>
      <c r="AI175" s="454" t="str">
        <f t="shared" si="52"/>
        <v/>
      </c>
      <c r="AK175" s="454" t="str">
        <f t="shared" si="53"/>
        <v/>
      </c>
      <c r="AM175" s="454" t="str">
        <f t="shared" si="54"/>
        <v/>
      </c>
      <c r="AO175" s="454" t="str">
        <f t="shared" si="55"/>
        <v/>
      </c>
      <c r="AQ175" s="454" t="str">
        <f t="shared" si="56"/>
        <v/>
      </c>
    </row>
    <row r="176" spans="5:43">
      <c r="E176" s="454" t="str">
        <f t="shared" si="38"/>
        <v/>
      </c>
      <c r="G176" s="454" t="str">
        <f t="shared" si="38"/>
        <v/>
      </c>
      <c r="I176" s="454" t="str">
        <f t="shared" si="39"/>
        <v/>
      </c>
      <c r="K176" s="454" t="str">
        <f t="shared" si="40"/>
        <v/>
      </c>
      <c r="M176" s="454" t="str">
        <f t="shared" si="41"/>
        <v/>
      </c>
      <c r="O176" s="454" t="str">
        <f t="shared" si="42"/>
        <v/>
      </c>
      <c r="Q176" s="454" t="str">
        <f t="shared" si="43"/>
        <v/>
      </c>
      <c r="S176" s="454" t="str">
        <f t="shared" si="44"/>
        <v/>
      </c>
      <c r="U176" s="454" t="str">
        <f t="shared" si="45"/>
        <v/>
      </c>
      <c r="W176" s="454" t="str">
        <f t="shared" si="46"/>
        <v/>
      </c>
      <c r="Y176" s="454" t="str">
        <f t="shared" si="47"/>
        <v/>
      </c>
      <c r="AA176" s="454" t="str">
        <f t="shared" si="48"/>
        <v/>
      </c>
      <c r="AC176" s="454" t="str">
        <f t="shared" si="49"/>
        <v/>
      </c>
      <c r="AE176" s="454" t="str">
        <f t="shared" si="50"/>
        <v/>
      </c>
      <c r="AG176" s="454" t="str">
        <f t="shared" si="51"/>
        <v/>
      </c>
      <c r="AI176" s="454" t="str">
        <f t="shared" si="52"/>
        <v/>
      </c>
      <c r="AK176" s="454" t="str">
        <f t="shared" si="53"/>
        <v/>
      </c>
      <c r="AM176" s="454" t="str">
        <f t="shared" si="54"/>
        <v/>
      </c>
      <c r="AO176" s="454" t="str">
        <f t="shared" si="55"/>
        <v/>
      </c>
      <c r="AQ176" s="454" t="str">
        <f t="shared" si="56"/>
        <v/>
      </c>
    </row>
    <row r="177" spans="5:43">
      <c r="E177" s="454" t="str">
        <f t="shared" si="38"/>
        <v/>
      </c>
      <c r="G177" s="454" t="str">
        <f t="shared" si="38"/>
        <v/>
      </c>
      <c r="I177" s="454" t="str">
        <f t="shared" si="39"/>
        <v/>
      </c>
      <c r="K177" s="454" t="str">
        <f t="shared" si="40"/>
        <v/>
      </c>
      <c r="M177" s="454" t="str">
        <f t="shared" si="41"/>
        <v/>
      </c>
      <c r="O177" s="454" t="str">
        <f t="shared" si="42"/>
        <v/>
      </c>
      <c r="Q177" s="454" t="str">
        <f t="shared" si="43"/>
        <v/>
      </c>
      <c r="S177" s="454" t="str">
        <f t="shared" si="44"/>
        <v/>
      </c>
      <c r="U177" s="454" t="str">
        <f t="shared" si="45"/>
        <v/>
      </c>
      <c r="W177" s="454" t="str">
        <f t="shared" si="46"/>
        <v/>
      </c>
      <c r="Y177" s="454" t="str">
        <f t="shared" si="47"/>
        <v/>
      </c>
      <c r="AA177" s="454" t="str">
        <f t="shared" si="48"/>
        <v/>
      </c>
      <c r="AC177" s="454" t="str">
        <f t="shared" si="49"/>
        <v/>
      </c>
      <c r="AE177" s="454" t="str">
        <f t="shared" si="50"/>
        <v/>
      </c>
      <c r="AG177" s="454" t="str">
        <f t="shared" si="51"/>
        <v/>
      </c>
      <c r="AI177" s="454" t="str">
        <f t="shared" si="52"/>
        <v/>
      </c>
      <c r="AK177" s="454" t="str">
        <f t="shared" si="53"/>
        <v/>
      </c>
      <c r="AM177" s="454" t="str">
        <f t="shared" si="54"/>
        <v/>
      </c>
      <c r="AO177" s="454" t="str">
        <f t="shared" si="55"/>
        <v/>
      </c>
      <c r="AQ177" s="454" t="str">
        <f t="shared" si="56"/>
        <v/>
      </c>
    </row>
    <row r="178" spans="5:43">
      <c r="E178" s="454" t="str">
        <f t="shared" si="38"/>
        <v/>
      </c>
      <c r="G178" s="454" t="str">
        <f t="shared" si="38"/>
        <v/>
      </c>
      <c r="I178" s="454" t="str">
        <f t="shared" si="39"/>
        <v/>
      </c>
      <c r="K178" s="454" t="str">
        <f t="shared" si="40"/>
        <v/>
      </c>
      <c r="M178" s="454" t="str">
        <f t="shared" si="41"/>
        <v/>
      </c>
      <c r="O178" s="454" t="str">
        <f t="shared" si="42"/>
        <v/>
      </c>
      <c r="Q178" s="454" t="str">
        <f t="shared" si="43"/>
        <v/>
      </c>
      <c r="S178" s="454" t="str">
        <f t="shared" si="44"/>
        <v/>
      </c>
      <c r="U178" s="454" t="str">
        <f t="shared" si="45"/>
        <v/>
      </c>
      <c r="W178" s="454" t="str">
        <f t="shared" si="46"/>
        <v/>
      </c>
      <c r="Y178" s="454" t="str">
        <f t="shared" si="47"/>
        <v/>
      </c>
      <c r="AA178" s="454" t="str">
        <f t="shared" si="48"/>
        <v/>
      </c>
      <c r="AC178" s="454" t="str">
        <f t="shared" si="49"/>
        <v/>
      </c>
      <c r="AE178" s="454" t="str">
        <f t="shared" si="50"/>
        <v/>
      </c>
      <c r="AG178" s="454" t="str">
        <f t="shared" si="51"/>
        <v/>
      </c>
      <c r="AI178" s="454" t="str">
        <f t="shared" si="52"/>
        <v/>
      </c>
      <c r="AK178" s="454" t="str">
        <f t="shared" si="53"/>
        <v/>
      </c>
      <c r="AM178" s="454" t="str">
        <f t="shared" si="54"/>
        <v/>
      </c>
      <c r="AO178" s="454" t="str">
        <f t="shared" si="55"/>
        <v/>
      </c>
      <c r="AQ178" s="454" t="str">
        <f t="shared" si="56"/>
        <v/>
      </c>
    </row>
    <row r="179" spans="5:43">
      <c r="E179" s="454" t="str">
        <f t="shared" si="38"/>
        <v/>
      </c>
      <c r="G179" s="454" t="str">
        <f t="shared" si="38"/>
        <v/>
      </c>
      <c r="I179" s="454" t="str">
        <f t="shared" si="39"/>
        <v/>
      </c>
      <c r="K179" s="454" t="str">
        <f t="shared" si="40"/>
        <v/>
      </c>
      <c r="M179" s="454" t="str">
        <f t="shared" si="41"/>
        <v/>
      </c>
      <c r="O179" s="454" t="str">
        <f t="shared" si="42"/>
        <v/>
      </c>
      <c r="Q179" s="454" t="str">
        <f t="shared" si="43"/>
        <v/>
      </c>
      <c r="S179" s="454" t="str">
        <f t="shared" si="44"/>
        <v/>
      </c>
      <c r="U179" s="454" t="str">
        <f t="shared" si="45"/>
        <v/>
      </c>
      <c r="W179" s="454" t="str">
        <f t="shared" si="46"/>
        <v/>
      </c>
      <c r="Y179" s="454" t="str">
        <f t="shared" si="47"/>
        <v/>
      </c>
      <c r="AA179" s="454" t="str">
        <f t="shared" si="48"/>
        <v/>
      </c>
      <c r="AC179" s="454" t="str">
        <f t="shared" si="49"/>
        <v/>
      </c>
      <c r="AE179" s="454" t="str">
        <f t="shared" si="50"/>
        <v/>
      </c>
      <c r="AG179" s="454" t="str">
        <f t="shared" si="51"/>
        <v/>
      </c>
      <c r="AI179" s="454" t="str">
        <f t="shared" si="52"/>
        <v/>
      </c>
      <c r="AK179" s="454" t="str">
        <f t="shared" si="53"/>
        <v/>
      </c>
      <c r="AM179" s="454" t="str">
        <f t="shared" si="54"/>
        <v/>
      </c>
      <c r="AO179" s="454" t="str">
        <f t="shared" si="55"/>
        <v/>
      </c>
      <c r="AQ179" s="454" t="str">
        <f t="shared" si="56"/>
        <v/>
      </c>
    </row>
    <row r="180" spans="5:43">
      <c r="E180" s="454" t="str">
        <f t="shared" si="38"/>
        <v/>
      </c>
      <c r="G180" s="454" t="str">
        <f t="shared" si="38"/>
        <v/>
      </c>
      <c r="I180" s="454" t="str">
        <f t="shared" si="39"/>
        <v/>
      </c>
      <c r="K180" s="454" t="str">
        <f t="shared" si="40"/>
        <v/>
      </c>
      <c r="M180" s="454" t="str">
        <f t="shared" si="41"/>
        <v/>
      </c>
      <c r="O180" s="454" t="str">
        <f t="shared" si="42"/>
        <v/>
      </c>
      <c r="Q180" s="454" t="str">
        <f t="shared" si="43"/>
        <v/>
      </c>
      <c r="S180" s="454" t="str">
        <f t="shared" si="44"/>
        <v/>
      </c>
      <c r="U180" s="454" t="str">
        <f t="shared" si="45"/>
        <v/>
      </c>
      <c r="W180" s="454" t="str">
        <f t="shared" si="46"/>
        <v/>
      </c>
      <c r="Y180" s="454" t="str">
        <f t="shared" si="47"/>
        <v/>
      </c>
      <c r="AA180" s="454" t="str">
        <f t="shared" si="48"/>
        <v/>
      </c>
      <c r="AC180" s="454" t="str">
        <f t="shared" si="49"/>
        <v/>
      </c>
      <c r="AE180" s="454" t="str">
        <f t="shared" si="50"/>
        <v/>
      </c>
      <c r="AG180" s="454" t="str">
        <f t="shared" si="51"/>
        <v/>
      </c>
      <c r="AI180" s="454" t="str">
        <f t="shared" si="52"/>
        <v/>
      </c>
      <c r="AK180" s="454" t="str">
        <f t="shared" si="53"/>
        <v/>
      </c>
      <c r="AM180" s="454" t="str">
        <f t="shared" si="54"/>
        <v/>
      </c>
      <c r="AO180" s="454" t="str">
        <f t="shared" si="55"/>
        <v/>
      </c>
      <c r="AQ180" s="454" t="str">
        <f t="shared" si="56"/>
        <v/>
      </c>
    </row>
    <row r="181" spans="5:43">
      <c r="E181" s="454" t="str">
        <f t="shared" si="38"/>
        <v/>
      </c>
      <c r="G181" s="454" t="str">
        <f t="shared" si="38"/>
        <v/>
      </c>
      <c r="I181" s="454" t="str">
        <f t="shared" si="39"/>
        <v/>
      </c>
      <c r="K181" s="454" t="str">
        <f t="shared" si="40"/>
        <v/>
      </c>
      <c r="M181" s="454" t="str">
        <f t="shared" si="41"/>
        <v/>
      </c>
      <c r="O181" s="454" t="str">
        <f t="shared" si="42"/>
        <v/>
      </c>
      <c r="Q181" s="454" t="str">
        <f t="shared" si="43"/>
        <v/>
      </c>
      <c r="S181" s="454" t="str">
        <f t="shared" si="44"/>
        <v/>
      </c>
      <c r="U181" s="454" t="str">
        <f t="shared" si="45"/>
        <v/>
      </c>
      <c r="W181" s="454" t="str">
        <f t="shared" si="46"/>
        <v/>
      </c>
      <c r="Y181" s="454" t="str">
        <f t="shared" si="47"/>
        <v/>
      </c>
      <c r="AA181" s="454" t="str">
        <f t="shared" si="48"/>
        <v/>
      </c>
      <c r="AC181" s="454" t="str">
        <f t="shared" si="49"/>
        <v/>
      </c>
      <c r="AE181" s="454" t="str">
        <f t="shared" si="50"/>
        <v/>
      </c>
      <c r="AG181" s="454" t="str">
        <f t="shared" si="51"/>
        <v/>
      </c>
      <c r="AI181" s="454" t="str">
        <f t="shared" si="52"/>
        <v/>
      </c>
      <c r="AK181" s="454" t="str">
        <f t="shared" si="53"/>
        <v/>
      </c>
      <c r="AM181" s="454" t="str">
        <f t="shared" si="54"/>
        <v/>
      </c>
      <c r="AO181" s="454" t="str">
        <f t="shared" si="55"/>
        <v/>
      </c>
      <c r="AQ181" s="454" t="str">
        <f t="shared" si="56"/>
        <v/>
      </c>
    </row>
    <row r="182" spans="5:43">
      <c r="E182" s="454" t="str">
        <f t="shared" si="38"/>
        <v/>
      </c>
      <c r="G182" s="454" t="str">
        <f t="shared" si="38"/>
        <v/>
      </c>
      <c r="I182" s="454" t="str">
        <f t="shared" si="39"/>
        <v/>
      </c>
      <c r="K182" s="454" t="str">
        <f t="shared" si="40"/>
        <v/>
      </c>
      <c r="M182" s="454" t="str">
        <f t="shared" si="41"/>
        <v/>
      </c>
      <c r="O182" s="454" t="str">
        <f t="shared" si="42"/>
        <v/>
      </c>
      <c r="Q182" s="454" t="str">
        <f t="shared" si="43"/>
        <v/>
      </c>
      <c r="S182" s="454" t="str">
        <f t="shared" si="44"/>
        <v/>
      </c>
      <c r="U182" s="454" t="str">
        <f t="shared" si="45"/>
        <v/>
      </c>
      <c r="W182" s="454" t="str">
        <f t="shared" si="46"/>
        <v/>
      </c>
      <c r="Y182" s="454" t="str">
        <f t="shared" si="47"/>
        <v/>
      </c>
      <c r="AA182" s="454" t="str">
        <f t="shared" si="48"/>
        <v/>
      </c>
      <c r="AC182" s="454" t="str">
        <f t="shared" si="49"/>
        <v/>
      </c>
      <c r="AE182" s="454" t="str">
        <f t="shared" si="50"/>
        <v/>
      </c>
      <c r="AG182" s="454" t="str">
        <f t="shared" si="51"/>
        <v/>
      </c>
      <c r="AI182" s="454" t="str">
        <f t="shared" si="52"/>
        <v/>
      </c>
      <c r="AK182" s="454" t="str">
        <f t="shared" si="53"/>
        <v/>
      </c>
      <c r="AM182" s="454" t="str">
        <f t="shared" si="54"/>
        <v/>
      </c>
      <c r="AO182" s="454" t="str">
        <f t="shared" si="55"/>
        <v/>
      </c>
      <c r="AQ182" s="454" t="str">
        <f t="shared" si="56"/>
        <v/>
      </c>
    </row>
    <row r="183" spans="5:43">
      <c r="E183" s="454" t="str">
        <f t="shared" si="38"/>
        <v/>
      </c>
      <c r="G183" s="454" t="str">
        <f t="shared" si="38"/>
        <v/>
      </c>
      <c r="I183" s="454" t="str">
        <f t="shared" si="39"/>
        <v/>
      </c>
      <c r="K183" s="454" t="str">
        <f t="shared" si="40"/>
        <v/>
      </c>
      <c r="M183" s="454" t="str">
        <f t="shared" si="41"/>
        <v/>
      </c>
      <c r="O183" s="454" t="str">
        <f t="shared" si="42"/>
        <v/>
      </c>
      <c r="Q183" s="454" t="str">
        <f t="shared" si="43"/>
        <v/>
      </c>
      <c r="S183" s="454" t="str">
        <f t="shared" si="44"/>
        <v/>
      </c>
      <c r="U183" s="454" t="str">
        <f t="shared" si="45"/>
        <v/>
      </c>
      <c r="W183" s="454" t="str">
        <f t="shared" si="46"/>
        <v/>
      </c>
      <c r="Y183" s="454" t="str">
        <f t="shared" si="47"/>
        <v/>
      </c>
      <c r="AA183" s="454" t="str">
        <f t="shared" si="48"/>
        <v/>
      </c>
      <c r="AC183" s="454" t="str">
        <f t="shared" si="49"/>
        <v/>
      </c>
      <c r="AE183" s="454" t="str">
        <f t="shared" si="50"/>
        <v/>
      </c>
      <c r="AG183" s="454" t="str">
        <f t="shared" si="51"/>
        <v/>
      </c>
      <c r="AI183" s="454" t="str">
        <f t="shared" si="52"/>
        <v/>
      </c>
      <c r="AK183" s="454" t="str">
        <f t="shared" si="53"/>
        <v/>
      </c>
      <c r="AM183" s="454" t="str">
        <f t="shared" si="54"/>
        <v/>
      </c>
      <c r="AO183" s="454" t="str">
        <f t="shared" si="55"/>
        <v/>
      </c>
      <c r="AQ183" s="454" t="str">
        <f t="shared" si="56"/>
        <v/>
      </c>
    </row>
    <row r="184" spans="5:43">
      <c r="E184" s="454" t="str">
        <f t="shared" si="38"/>
        <v/>
      </c>
      <c r="G184" s="454" t="str">
        <f t="shared" si="38"/>
        <v/>
      </c>
      <c r="I184" s="454" t="str">
        <f t="shared" si="39"/>
        <v/>
      </c>
      <c r="K184" s="454" t="str">
        <f t="shared" si="40"/>
        <v/>
      </c>
      <c r="M184" s="454" t="str">
        <f t="shared" si="41"/>
        <v/>
      </c>
      <c r="O184" s="454" t="str">
        <f t="shared" si="42"/>
        <v/>
      </c>
      <c r="Q184" s="454" t="str">
        <f t="shared" si="43"/>
        <v/>
      </c>
      <c r="S184" s="454" t="str">
        <f t="shared" si="44"/>
        <v/>
      </c>
      <c r="U184" s="454" t="str">
        <f t="shared" si="45"/>
        <v/>
      </c>
      <c r="W184" s="454" t="str">
        <f t="shared" si="46"/>
        <v/>
      </c>
      <c r="Y184" s="454" t="str">
        <f t="shared" si="47"/>
        <v/>
      </c>
      <c r="AA184" s="454" t="str">
        <f t="shared" si="48"/>
        <v/>
      </c>
      <c r="AC184" s="454" t="str">
        <f t="shared" si="49"/>
        <v/>
      </c>
      <c r="AE184" s="454" t="str">
        <f t="shared" si="50"/>
        <v/>
      </c>
      <c r="AG184" s="454" t="str">
        <f t="shared" si="51"/>
        <v/>
      </c>
      <c r="AI184" s="454" t="str">
        <f t="shared" si="52"/>
        <v/>
      </c>
      <c r="AK184" s="454" t="str">
        <f t="shared" si="53"/>
        <v/>
      </c>
      <c r="AM184" s="454" t="str">
        <f t="shared" si="54"/>
        <v/>
      </c>
      <c r="AO184" s="454" t="str">
        <f t="shared" si="55"/>
        <v/>
      </c>
      <c r="AQ184" s="454" t="str">
        <f t="shared" si="56"/>
        <v/>
      </c>
    </row>
    <row r="185" spans="5:43">
      <c r="E185" s="454" t="str">
        <f t="shared" si="38"/>
        <v/>
      </c>
      <c r="G185" s="454" t="str">
        <f t="shared" si="38"/>
        <v/>
      </c>
      <c r="I185" s="454" t="str">
        <f t="shared" si="39"/>
        <v/>
      </c>
      <c r="K185" s="454" t="str">
        <f t="shared" si="40"/>
        <v/>
      </c>
      <c r="M185" s="454" t="str">
        <f t="shared" si="41"/>
        <v/>
      </c>
      <c r="O185" s="454" t="str">
        <f t="shared" si="42"/>
        <v/>
      </c>
      <c r="Q185" s="454" t="str">
        <f t="shared" si="43"/>
        <v/>
      </c>
      <c r="S185" s="454" t="str">
        <f t="shared" si="44"/>
        <v/>
      </c>
      <c r="U185" s="454" t="str">
        <f t="shared" si="45"/>
        <v/>
      </c>
      <c r="W185" s="454" t="str">
        <f t="shared" si="46"/>
        <v/>
      </c>
      <c r="Y185" s="454" t="str">
        <f t="shared" si="47"/>
        <v/>
      </c>
      <c r="AA185" s="454" t="str">
        <f t="shared" si="48"/>
        <v/>
      </c>
      <c r="AC185" s="454" t="str">
        <f t="shared" si="49"/>
        <v/>
      </c>
      <c r="AE185" s="454" t="str">
        <f t="shared" si="50"/>
        <v/>
      </c>
      <c r="AG185" s="454" t="str">
        <f t="shared" si="51"/>
        <v/>
      </c>
      <c r="AI185" s="454" t="str">
        <f t="shared" si="52"/>
        <v/>
      </c>
      <c r="AK185" s="454" t="str">
        <f t="shared" si="53"/>
        <v/>
      </c>
      <c r="AM185" s="454" t="str">
        <f t="shared" si="54"/>
        <v/>
      </c>
      <c r="AO185" s="454" t="str">
        <f t="shared" si="55"/>
        <v/>
      </c>
      <c r="AQ185" s="454" t="str">
        <f t="shared" si="56"/>
        <v/>
      </c>
    </row>
    <row r="186" spans="5:43">
      <c r="E186" s="454" t="str">
        <f t="shared" si="38"/>
        <v/>
      </c>
      <c r="G186" s="454" t="str">
        <f t="shared" si="38"/>
        <v/>
      </c>
      <c r="I186" s="454" t="str">
        <f t="shared" si="39"/>
        <v/>
      </c>
      <c r="K186" s="454" t="str">
        <f t="shared" si="40"/>
        <v/>
      </c>
      <c r="M186" s="454" t="str">
        <f t="shared" si="41"/>
        <v/>
      </c>
      <c r="O186" s="454" t="str">
        <f t="shared" si="42"/>
        <v/>
      </c>
      <c r="Q186" s="454" t="str">
        <f t="shared" si="43"/>
        <v/>
      </c>
      <c r="S186" s="454" t="str">
        <f t="shared" si="44"/>
        <v/>
      </c>
      <c r="U186" s="454" t="str">
        <f t="shared" si="45"/>
        <v/>
      </c>
      <c r="W186" s="454" t="str">
        <f t="shared" si="46"/>
        <v/>
      </c>
      <c r="Y186" s="454" t="str">
        <f t="shared" si="47"/>
        <v/>
      </c>
      <c r="AA186" s="454" t="str">
        <f t="shared" si="48"/>
        <v/>
      </c>
      <c r="AC186" s="454" t="str">
        <f t="shared" si="49"/>
        <v/>
      </c>
      <c r="AE186" s="454" t="str">
        <f t="shared" si="50"/>
        <v/>
      </c>
      <c r="AG186" s="454" t="str">
        <f t="shared" si="51"/>
        <v/>
      </c>
      <c r="AI186" s="454" t="str">
        <f t="shared" si="52"/>
        <v/>
      </c>
      <c r="AK186" s="454" t="str">
        <f t="shared" si="53"/>
        <v/>
      </c>
      <c r="AM186" s="454" t="str">
        <f t="shared" si="54"/>
        <v/>
      </c>
      <c r="AO186" s="454" t="str">
        <f t="shared" si="55"/>
        <v/>
      </c>
      <c r="AQ186" s="454" t="str">
        <f t="shared" si="56"/>
        <v/>
      </c>
    </row>
    <row r="187" spans="5:43">
      <c r="E187" s="454" t="str">
        <f t="shared" si="38"/>
        <v/>
      </c>
      <c r="G187" s="454" t="str">
        <f t="shared" si="38"/>
        <v/>
      </c>
      <c r="I187" s="454" t="str">
        <f t="shared" si="39"/>
        <v/>
      </c>
      <c r="K187" s="454" t="str">
        <f t="shared" si="40"/>
        <v/>
      </c>
      <c r="M187" s="454" t="str">
        <f t="shared" si="41"/>
        <v/>
      </c>
      <c r="O187" s="454" t="str">
        <f t="shared" si="42"/>
        <v/>
      </c>
      <c r="Q187" s="454" t="str">
        <f t="shared" si="43"/>
        <v/>
      </c>
      <c r="S187" s="454" t="str">
        <f t="shared" si="44"/>
        <v/>
      </c>
      <c r="U187" s="454" t="str">
        <f t="shared" si="45"/>
        <v/>
      </c>
      <c r="W187" s="454" t="str">
        <f t="shared" si="46"/>
        <v/>
      </c>
      <c r="Y187" s="454" t="str">
        <f t="shared" si="47"/>
        <v/>
      </c>
      <c r="AA187" s="454" t="str">
        <f t="shared" si="48"/>
        <v/>
      </c>
      <c r="AC187" s="454" t="str">
        <f t="shared" si="49"/>
        <v/>
      </c>
      <c r="AE187" s="454" t="str">
        <f t="shared" si="50"/>
        <v/>
      </c>
      <c r="AG187" s="454" t="str">
        <f t="shared" si="51"/>
        <v/>
      </c>
      <c r="AI187" s="454" t="str">
        <f t="shared" si="52"/>
        <v/>
      </c>
      <c r="AK187" s="454" t="str">
        <f t="shared" si="53"/>
        <v/>
      </c>
      <c r="AM187" s="454" t="str">
        <f t="shared" si="54"/>
        <v/>
      </c>
      <c r="AO187" s="454" t="str">
        <f t="shared" si="55"/>
        <v/>
      </c>
      <c r="AQ187" s="454" t="str">
        <f t="shared" si="56"/>
        <v/>
      </c>
    </row>
    <row r="188" spans="5:43">
      <c r="E188" s="454" t="str">
        <f t="shared" si="38"/>
        <v/>
      </c>
      <c r="G188" s="454" t="str">
        <f t="shared" si="38"/>
        <v/>
      </c>
      <c r="I188" s="454" t="str">
        <f t="shared" si="39"/>
        <v/>
      </c>
      <c r="K188" s="454" t="str">
        <f t="shared" si="40"/>
        <v/>
      </c>
      <c r="M188" s="454" t="str">
        <f t="shared" si="41"/>
        <v/>
      </c>
      <c r="O188" s="454" t="str">
        <f t="shared" si="42"/>
        <v/>
      </c>
      <c r="Q188" s="454" t="str">
        <f t="shared" si="43"/>
        <v/>
      </c>
      <c r="S188" s="454" t="str">
        <f t="shared" si="44"/>
        <v/>
      </c>
      <c r="U188" s="454" t="str">
        <f t="shared" si="45"/>
        <v/>
      </c>
      <c r="W188" s="454" t="str">
        <f t="shared" si="46"/>
        <v/>
      </c>
      <c r="Y188" s="454" t="str">
        <f t="shared" si="47"/>
        <v/>
      </c>
      <c r="AA188" s="454" t="str">
        <f t="shared" si="48"/>
        <v/>
      </c>
      <c r="AC188" s="454" t="str">
        <f t="shared" si="49"/>
        <v/>
      </c>
      <c r="AE188" s="454" t="str">
        <f t="shared" si="50"/>
        <v/>
      </c>
      <c r="AG188" s="454" t="str">
        <f t="shared" si="51"/>
        <v/>
      </c>
      <c r="AI188" s="454" t="str">
        <f t="shared" si="52"/>
        <v/>
      </c>
      <c r="AK188" s="454" t="str">
        <f t="shared" si="53"/>
        <v/>
      </c>
      <c r="AM188" s="454" t="str">
        <f t="shared" si="54"/>
        <v/>
      </c>
      <c r="AO188" s="454" t="str">
        <f t="shared" si="55"/>
        <v/>
      </c>
      <c r="AQ188" s="454" t="str">
        <f t="shared" si="56"/>
        <v/>
      </c>
    </row>
    <row r="189" spans="5:43">
      <c r="E189" s="454" t="str">
        <f t="shared" si="38"/>
        <v/>
      </c>
      <c r="G189" s="454" t="str">
        <f t="shared" si="38"/>
        <v/>
      </c>
      <c r="I189" s="454" t="str">
        <f t="shared" si="39"/>
        <v/>
      </c>
      <c r="K189" s="454" t="str">
        <f t="shared" si="40"/>
        <v/>
      </c>
      <c r="M189" s="454" t="str">
        <f t="shared" si="41"/>
        <v/>
      </c>
      <c r="O189" s="454" t="str">
        <f t="shared" si="42"/>
        <v/>
      </c>
      <c r="Q189" s="454" t="str">
        <f t="shared" si="43"/>
        <v/>
      </c>
      <c r="S189" s="454" t="str">
        <f t="shared" si="44"/>
        <v/>
      </c>
      <c r="U189" s="454" t="str">
        <f t="shared" si="45"/>
        <v/>
      </c>
      <c r="W189" s="454" t="str">
        <f t="shared" si="46"/>
        <v/>
      </c>
      <c r="Y189" s="454" t="str">
        <f t="shared" si="47"/>
        <v/>
      </c>
      <c r="AA189" s="454" t="str">
        <f t="shared" si="48"/>
        <v/>
      </c>
      <c r="AC189" s="454" t="str">
        <f t="shared" si="49"/>
        <v/>
      </c>
      <c r="AE189" s="454" t="str">
        <f t="shared" si="50"/>
        <v/>
      </c>
      <c r="AG189" s="454" t="str">
        <f t="shared" si="51"/>
        <v/>
      </c>
      <c r="AI189" s="454" t="str">
        <f t="shared" si="52"/>
        <v/>
      </c>
      <c r="AK189" s="454" t="str">
        <f t="shared" si="53"/>
        <v/>
      </c>
      <c r="AM189" s="454" t="str">
        <f t="shared" si="54"/>
        <v/>
      </c>
      <c r="AO189" s="454" t="str">
        <f t="shared" si="55"/>
        <v/>
      </c>
      <c r="AQ189" s="454" t="str">
        <f t="shared" si="56"/>
        <v/>
      </c>
    </row>
    <row r="190" spans="5:43">
      <c r="E190" s="454" t="str">
        <f t="shared" si="38"/>
        <v/>
      </c>
      <c r="G190" s="454" t="str">
        <f t="shared" si="38"/>
        <v/>
      </c>
      <c r="I190" s="454" t="str">
        <f t="shared" si="39"/>
        <v/>
      </c>
      <c r="K190" s="454" t="str">
        <f t="shared" si="40"/>
        <v/>
      </c>
      <c r="M190" s="454" t="str">
        <f t="shared" si="41"/>
        <v/>
      </c>
      <c r="O190" s="454" t="str">
        <f t="shared" si="42"/>
        <v/>
      </c>
      <c r="Q190" s="454" t="str">
        <f t="shared" si="43"/>
        <v/>
      </c>
      <c r="S190" s="454" t="str">
        <f t="shared" si="44"/>
        <v/>
      </c>
      <c r="U190" s="454" t="str">
        <f t="shared" si="45"/>
        <v/>
      </c>
      <c r="W190" s="454" t="str">
        <f t="shared" si="46"/>
        <v/>
      </c>
      <c r="Y190" s="454" t="str">
        <f t="shared" si="47"/>
        <v/>
      </c>
      <c r="AA190" s="454" t="str">
        <f t="shared" si="48"/>
        <v/>
      </c>
      <c r="AC190" s="454" t="str">
        <f t="shared" si="49"/>
        <v/>
      </c>
      <c r="AE190" s="454" t="str">
        <f t="shared" si="50"/>
        <v/>
      </c>
      <c r="AG190" s="454" t="str">
        <f t="shared" si="51"/>
        <v/>
      </c>
      <c r="AI190" s="454" t="str">
        <f t="shared" si="52"/>
        <v/>
      </c>
      <c r="AK190" s="454" t="str">
        <f t="shared" si="53"/>
        <v/>
      </c>
      <c r="AM190" s="454" t="str">
        <f t="shared" si="54"/>
        <v/>
      </c>
      <c r="AO190" s="454" t="str">
        <f t="shared" si="55"/>
        <v/>
      </c>
      <c r="AQ190" s="454" t="str">
        <f t="shared" si="56"/>
        <v/>
      </c>
    </row>
    <row r="191" spans="5:43">
      <c r="E191" s="454" t="str">
        <f t="shared" si="38"/>
        <v/>
      </c>
      <c r="G191" s="454" t="str">
        <f t="shared" si="38"/>
        <v/>
      </c>
      <c r="I191" s="454" t="str">
        <f t="shared" si="39"/>
        <v/>
      </c>
      <c r="K191" s="454" t="str">
        <f t="shared" si="40"/>
        <v/>
      </c>
      <c r="M191" s="454" t="str">
        <f t="shared" si="41"/>
        <v/>
      </c>
      <c r="O191" s="454" t="str">
        <f t="shared" si="42"/>
        <v/>
      </c>
      <c r="Q191" s="454" t="str">
        <f t="shared" si="43"/>
        <v/>
      </c>
      <c r="S191" s="454" t="str">
        <f t="shared" si="44"/>
        <v/>
      </c>
      <c r="U191" s="454" t="str">
        <f t="shared" si="45"/>
        <v/>
      </c>
      <c r="W191" s="454" t="str">
        <f t="shared" si="46"/>
        <v/>
      </c>
      <c r="Y191" s="454" t="str">
        <f t="shared" si="47"/>
        <v/>
      </c>
      <c r="AA191" s="454" t="str">
        <f t="shared" si="48"/>
        <v/>
      </c>
      <c r="AC191" s="454" t="str">
        <f t="shared" si="49"/>
        <v/>
      </c>
      <c r="AE191" s="454" t="str">
        <f t="shared" si="50"/>
        <v/>
      </c>
      <c r="AG191" s="454" t="str">
        <f t="shared" si="51"/>
        <v/>
      </c>
      <c r="AI191" s="454" t="str">
        <f t="shared" si="52"/>
        <v/>
      </c>
      <c r="AK191" s="454" t="str">
        <f t="shared" si="53"/>
        <v/>
      </c>
      <c r="AM191" s="454" t="str">
        <f t="shared" si="54"/>
        <v/>
      </c>
      <c r="AO191" s="454" t="str">
        <f t="shared" si="55"/>
        <v/>
      </c>
      <c r="AQ191" s="454" t="str">
        <f t="shared" si="56"/>
        <v/>
      </c>
    </row>
    <row r="192" spans="5:43">
      <c r="E192" s="454" t="str">
        <f t="shared" si="38"/>
        <v/>
      </c>
      <c r="G192" s="454" t="str">
        <f t="shared" si="38"/>
        <v/>
      </c>
      <c r="I192" s="454" t="str">
        <f t="shared" si="39"/>
        <v/>
      </c>
      <c r="K192" s="454" t="str">
        <f t="shared" si="40"/>
        <v/>
      </c>
      <c r="M192" s="454" t="str">
        <f t="shared" si="41"/>
        <v/>
      </c>
      <c r="O192" s="454" t="str">
        <f t="shared" si="42"/>
        <v/>
      </c>
      <c r="Q192" s="454" t="str">
        <f t="shared" si="43"/>
        <v/>
      </c>
      <c r="S192" s="454" t="str">
        <f t="shared" si="44"/>
        <v/>
      </c>
      <c r="U192" s="454" t="str">
        <f t="shared" si="45"/>
        <v/>
      </c>
      <c r="W192" s="454" t="str">
        <f t="shared" si="46"/>
        <v/>
      </c>
      <c r="Y192" s="454" t="str">
        <f t="shared" si="47"/>
        <v/>
      </c>
      <c r="AA192" s="454" t="str">
        <f t="shared" si="48"/>
        <v/>
      </c>
      <c r="AC192" s="454" t="str">
        <f t="shared" si="49"/>
        <v/>
      </c>
      <c r="AE192" s="454" t="str">
        <f t="shared" si="50"/>
        <v/>
      </c>
      <c r="AG192" s="454" t="str">
        <f t="shared" si="51"/>
        <v/>
      </c>
      <c r="AI192" s="454" t="str">
        <f t="shared" si="52"/>
        <v/>
      </c>
      <c r="AK192" s="454" t="str">
        <f t="shared" si="53"/>
        <v/>
      </c>
      <c r="AM192" s="454" t="str">
        <f t="shared" si="54"/>
        <v/>
      </c>
      <c r="AO192" s="454" t="str">
        <f t="shared" si="55"/>
        <v/>
      </c>
      <c r="AQ192" s="454" t="str">
        <f t="shared" si="56"/>
        <v/>
      </c>
    </row>
    <row r="193" spans="5:43">
      <c r="E193" s="454" t="str">
        <f t="shared" si="38"/>
        <v/>
      </c>
      <c r="G193" s="454" t="str">
        <f t="shared" si="38"/>
        <v/>
      </c>
      <c r="I193" s="454" t="str">
        <f t="shared" si="39"/>
        <v/>
      </c>
      <c r="K193" s="454" t="str">
        <f t="shared" si="40"/>
        <v/>
      </c>
      <c r="M193" s="454" t="str">
        <f t="shared" si="41"/>
        <v/>
      </c>
      <c r="O193" s="454" t="str">
        <f t="shared" si="42"/>
        <v/>
      </c>
      <c r="Q193" s="454" t="str">
        <f t="shared" si="43"/>
        <v/>
      </c>
      <c r="S193" s="454" t="str">
        <f t="shared" si="44"/>
        <v/>
      </c>
      <c r="U193" s="454" t="str">
        <f t="shared" si="45"/>
        <v/>
      </c>
      <c r="W193" s="454" t="str">
        <f t="shared" si="46"/>
        <v/>
      </c>
      <c r="Y193" s="454" t="str">
        <f t="shared" si="47"/>
        <v/>
      </c>
      <c r="AA193" s="454" t="str">
        <f t="shared" si="48"/>
        <v/>
      </c>
      <c r="AC193" s="454" t="str">
        <f t="shared" si="49"/>
        <v/>
      </c>
      <c r="AE193" s="454" t="str">
        <f t="shared" si="50"/>
        <v/>
      </c>
      <c r="AG193" s="454" t="str">
        <f t="shared" si="51"/>
        <v/>
      </c>
      <c r="AI193" s="454" t="str">
        <f t="shared" si="52"/>
        <v/>
      </c>
      <c r="AK193" s="454" t="str">
        <f t="shared" si="53"/>
        <v/>
      </c>
      <c r="AM193" s="454" t="str">
        <f t="shared" si="54"/>
        <v/>
      </c>
      <c r="AO193" s="454" t="str">
        <f t="shared" si="55"/>
        <v/>
      </c>
      <c r="AQ193" s="454" t="str">
        <f t="shared" si="56"/>
        <v/>
      </c>
    </row>
    <row r="194" spans="5:43">
      <c r="E194" s="454" t="str">
        <f t="shared" si="38"/>
        <v/>
      </c>
      <c r="G194" s="454" t="str">
        <f t="shared" si="38"/>
        <v/>
      </c>
      <c r="I194" s="454" t="str">
        <f t="shared" si="39"/>
        <v/>
      </c>
      <c r="K194" s="454" t="str">
        <f t="shared" si="40"/>
        <v/>
      </c>
      <c r="M194" s="454" t="str">
        <f t="shared" si="41"/>
        <v/>
      </c>
      <c r="O194" s="454" t="str">
        <f t="shared" si="42"/>
        <v/>
      </c>
      <c r="Q194" s="454" t="str">
        <f t="shared" si="43"/>
        <v/>
      </c>
      <c r="S194" s="454" t="str">
        <f t="shared" si="44"/>
        <v/>
      </c>
      <c r="U194" s="454" t="str">
        <f t="shared" si="45"/>
        <v/>
      </c>
      <c r="W194" s="454" t="str">
        <f t="shared" si="46"/>
        <v/>
      </c>
      <c r="Y194" s="454" t="str">
        <f t="shared" si="47"/>
        <v/>
      </c>
      <c r="AA194" s="454" t="str">
        <f t="shared" si="48"/>
        <v/>
      </c>
      <c r="AC194" s="454" t="str">
        <f t="shared" si="49"/>
        <v/>
      </c>
      <c r="AE194" s="454" t="str">
        <f t="shared" si="50"/>
        <v/>
      </c>
      <c r="AG194" s="454" t="str">
        <f t="shared" si="51"/>
        <v/>
      </c>
      <c r="AI194" s="454" t="str">
        <f t="shared" si="52"/>
        <v/>
      </c>
      <c r="AK194" s="454" t="str">
        <f t="shared" si="53"/>
        <v/>
      </c>
      <c r="AM194" s="454" t="str">
        <f t="shared" si="54"/>
        <v/>
      </c>
      <c r="AO194" s="454" t="str">
        <f t="shared" si="55"/>
        <v/>
      </c>
      <c r="AQ194" s="454" t="str">
        <f t="shared" si="56"/>
        <v/>
      </c>
    </row>
    <row r="195" spans="5:43">
      <c r="E195" s="454" t="str">
        <f t="shared" si="38"/>
        <v/>
      </c>
      <c r="G195" s="454" t="str">
        <f t="shared" si="38"/>
        <v/>
      </c>
      <c r="I195" s="454" t="str">
        <f t="shared" si="39"/>
        <v/>
      </c>
      <c r="K195" s="454" t="str">
        <f t="shared" si="40"/>
        <v/>
      </c>
      <c r="M195" s="454" t="str">
        <f t="shared" si="41"/>
        <v/>
      </c>
      <c r="O195" s="454" t="str">
        <f t="shared" si="42"/>
        <v/>
      </c>
      <c r="Q195" s="454" t="str">
        <f t="shared" si="43"/>
        <v/>
      </c>
      <c r="S195" s="454" t="str">
        <f t="shared" si="44"/>
        <v/>
      </c>
      <c r="U195" s="454" t="str">
        <f t="shared" si="45"/>
        <v/>
      </c>
      <c r="W195" s="454" t="str">
        <f t="shared" si="46"/>
        <v/>
      </c>
      <c r="Y195" s="454" t="str">
        <f t="shared" si="47"/>
        <v/>
      </c>
      <c r="AA195" s="454" t="str">
        <f t="shared" si="48"/>
        <v/>
      </c>
      <c r="AC195" s="454" t="str">
        <f t="shared" si="49"/>
        <v/>
      </c>
      <c r="AE195" s="454" t="str">
        <f t="shared" si="50"/>
        <v/>
      </c>
      <c r="AG195" s="454" t="str">
        <f t="shared" si="51"/>
        <v/>
      </c>
      <c r="AI195" s="454" t="str">
        <f t="shared" si="52"/>
        <v/>
      </c>
      <c r="AK195" s="454" t="str">
        <f t="shared" si="53"/>
        <v/>
      </c>
      <c r="AM195" s="454" t="str">
        <f t="shared" si="54"/>
        <v/>
      </c>
      <c r="AO195" s="454" t="str">
        <f t="shared" si="55"/>
        <v/>
      </c>
      <c r="AQ195" s="454" t="str">
        <f t="shared" si="56"/>
        <v/>
      </c>
    </row>
    <row r="196" spans="5:43">
      <c r="E196" s="454" t="str">
        <f t="shared" si="38"/>
        <v/>
      </c>
      <c r="G196" s="454" t="str">
        <f t="shared" si="38"/>
        <v/>
      </c>
      <c r="I196" s="454" t="str">
        <f t="shared" si="39"/>
        <v/>
      </c>
      <c r="K196" s="454" t="str">
        <f t="shared" si="40"/>
        <v/>
      </c>
      <c r="M196" s="454" t="str">
        <f t="shared" si="41"/>
        <v/>
      </c>
      <c r="O196" s="454" t="str">
        <f t="shared" si="42"/>
        <v/>
      </c>
      <c r="Q196" s="454" t="str">
        <f t="shared" si="43"/>
        <v/>
      </c>
      <c r="S196" s="454" t="str">
        <f t="shared" si="44"/>
        <v/>
      </c>
      <c r="U196" s="454" t="str">
        <f t="shared" si="45"/>
        <v/>
      </c>
      <c r="W196" s="454" t="str">
        <f t="shared" si="46"/>
        <v/>
      </c>
      <c r="Y196" s="454" t="str">
        <f t="shared" si="47"/>
        <v/>
      </c>
      <c r="AA196" s="454" t="str">
        <f t="shared" si="48"/>
        <v/>
      </c>
      <c r="AC196" s="454" t="str">
        <f t="shared" si="49"/>
        <v/>
      </c>
      <c r="AE196" s="454" t="str">
        <f t="shared" si="50"/>
        <v/>
      </c>
      <c r="AG196" s="454" t="str">
        <f t="shared" si="51"/>
        <v/>
      </c>
      <c r="AI196" s="454" t="str">
        <f t="shared" si="52"/>
        <v/>
      </c>
      <c r="AK196" s="454" t="str">
        <f t="shared" si="53"/>
        <v/>
      </c>
      <c r="AM196" s="454" t="str">
        <f t="shared" si="54"/>
        <v/>
      </c>
      <c r="AO196" s="454" t="str">
        <f t="shared" si="55"/>
        <v/>
      </c>
      <c r="AQ196" s="454" t="str">
        <f t="shared" si="56"/>
        <v/>
      </c>
    </row>
    <row r="197" spans="5:43">
      <c r="E197" s="454" t="str">
        <f t="shared" si="38"/>
        <v/>
      </c>
      <c r="G197" s="454" t="str">
        <f t="shared" si="38"/>
        <v/>
      </c>
      <c r="I197" s="454" t="str">
        <f t="shared" si="39"/>
        <v/>
      </c>
      <c r="K197" s="454" t="str">
        <f t="shared" si="40"/>
        <v/>
      </c>
      <c r="M197" s="454" t="str">
        <f t="shared" si="41"/>
        <v/>
      </c>
      <c r="O197" s="454" t="str">
        <f t="shared" si="42"/>
        <v/>
      </c>
      <c r="Q197" s="454" t="str">
        <f t="shared" si="43"/>
        <v/>
      </c>
      <c r="S197" s="454" t="str">
        <f t="shared" si="44"/>
        <v/>
      </c>
      <c r="U197" s="454" t="str">
        <f t="shared" si="45"/>
        <v/>
      </c>
      <c r="W197" s="454" t="str">
        <f t="shared" si="46"/>
        <v/>
      </c>
      <c r="Y197" s="454" t="str">
        <f t="shared" si="47"/>
        <v/>
      </c>
      <c r="AA197" s="454" t="str">
        <f t="shared" si="48"/>
        <v/>
      </c>
      <c r="AC197" s="454" t="str">
        <f t="shared" si="49"/>
        <v/>
      </c>
      <c r="AE197" s="454" t="str">
        <f t="shared" si="50"/>
        <v/>
      </c>
      <c r="AG197" s="454" t="str">
        <f t="shared" si="51"/>
        <v/>
      </c>
      <c r="AI197" s="454" t="str">
        <f t="shared" si="52"/>
        <v/>
      </c>
      <c r="AK197" s="454" t="str">
        <f t="shared" si="53"/>
        <v/>
      </c>
      <c r="AM197" s="454" t="str">
        <f t="shared" si="54"/>
        <v/>
      </c>
      <c r="AO197" s="454" t="str">
        <f t="shared" si="55"/>
        <v/>
      </c>
      <c r="AQ197" s="454" t="str">
        <f t="shared" si="56"/>
        <v/>
      </c>
    </row>
    <row r="198" spans="5:43">
      <c r="E198" s="454" t="str">
        <f t="shared" si="38"/>
        <v/>
      </c>
      <c r="G198" s="454" t="str">
        <f t="shared" si="38"/>
        <v/>
      </c>
      <c r="I198" s="454" t="str">
        <f t="shared" si="39"/>
        <v/>
      </c>
      <c r="K198" s="454" t="str">
        <f t="shared" si="40"/>
        <v/>
      </c>
      <c r="M198" s="454" t="str">
        <f t="shared" si="41"/>
        <v/>
      </c>
      <c r="O198" s="454" t="str">
        <f t="shared" si="42"/>
        <v/>
      </c>
      <c r="Q198" s="454" t="str">
        <f t="shared" si="43"/>
        <v/>
      </c>
      <c r="S198" s="454" t="str">
        <f t="shared" si="44"/>
        <v/>
      </c>
      <c r="U198" s="454" t="str">
        <f t="shared" si="45"/>
        <v/>
      </c>
      <c r="W198" s="454" t="str">
        <f t="shared" si="46"/>
        <v/>
      </c>
      <c r="Y198" s="454" t="str">
        <f t="shared" si="47"/>
        <v/>
      </c>
      <c r="AA198" s="454" t="str">
        <f t="shared" si="48"/>
        <v/>
      </c>
      <c r="AC198" s="454" t="str">
        <f t="shared" si="49"/>
        <v/>
      </c>
      <c r="AE198" s="454" t="str">
        <f t="shared" si="50"/>
        <v/>
      </c>
      <c r="AG198" s="454" t="str">
        <f t="shared" si="51"/>
        <v/>
      </c>
      <c r="AI198" s="454" t="str">
        <f t="shared" si="52"/>
        <v/>
      </c>
      <c r="AK198" s="454" t="str">
        <f t="shared" si="53"/>
        <v/>
      </c>
      <c r="AM198" s="454" t="str">
        <f t="shared" si="54"/>
        <v/>
      </c>
      <c r="AO198" s="454" t="str">
        <f t="shared" si="55"/>
        <v/>
      </c>
      <c r="AQ198" s="454" t="str">
        <f t="shared" si="56"/>
        <v/>
      </c>
    </row>
    <row r="199" spans="5:43">
      <c r="E199" s="454" t="str">
        <f t="shared" si="38"/>
        <v/>
      </c>
      <c r="G199" s="454" t="str">
        <f t="shared" si="38"/>
        <v/>
      </c>
      <c r="I199" s="454" t="str">
        <f t="shared" si="39"/>
        <v/>
      </c>
      <c r="K199" s="454" t="str">
        <f t="shared" si="40"/>
        <v/>
      </c>
      <c r="M199" s="454" t="str">
        <f t="shared" si="41"/>
        <v/>
      </c>
      <c r="O199" s="454" t="str">
        <f t="shared" si="42"/>
        <v/>
      </c>
      <c r="Q199" s="454" t="str">
        <f t="shared" si="43"/>
        <v/>
      </c>
      <c r="S199" s="454" t="str">
        <f t="shared" si="44"/>
        <v/>
      </c>
      <c r="U199" s="454" t="str">
        <f t="shared" si="45"/>
        <v/>
      </c>
      <c r="W199" s="454" t="str">
        <f t="shared" si="46"/>
        <v/>
      </c>
      <c r="Y199" s="454" t="str">
        <f t="shared" si="47"/>
        <v/>
      </c>
      <c r="AA199" s="454" t="str">
        <f t="shared" si="48"/>
        <v/>
      </c>
      <c r="AC199" s="454" t="str">
        <f t="shared" si="49"/>
        <v/>
      </c>
      <c r="AE199" s="454" t="str">
        <f t="shared" si="50"/>
        <v/>
      </c>
      <c r="AG199" s="454" t="str">
        <f t="shared" si="51"/>
        <v/>
      </c>
      <c r="AI199" s="454" t="str">
        <f t="shared" si="52"/>
        <v/>
      </c>
      <c r="AK199" s="454" t="str">
        <f t="shared" si="53"/>
        <v/>
      </c>
      <c r="AM199" s="454" t="str">
        <f t="shared" si="54"/>
        <v/>
      </c>
      <c r="AO199" s="454" t="str">
        <f t="shared" si="55"/>
        <v/>
      </c>
      <c r="AQ199" s="454" t="str">
        <f t="shared" si="56"/>
        <v/>
      </c>
    </row>
    <row r="200" spans="5:43">
      <c r="E200" s="454" t="str">
        <f t="shared" si="38"/>
        <v/>
      </c>
      <c r="G200" s="454" t="str">
        <f t="shared" si="38"/>
        <v/>
      </c>
      <c r="I200" s="454" t="str">
        <f t="shared" si="39"/>
        <v/>
      </c>
      <c r="K200" s="454" t="str">
        <f t="shared" si="40"/>
        <v/>
      </c>
      <c r="M200" s="454" t="str">
        <f t="shared" si="41"/>
        <v/>
      </c>
      <c r="O200" s="454" t="str">
        <f t="shared" si="42"/>
        <v/>
      </c>
      <c r="Q200" s="454" t="str">
        <f t="shared" si="43"/>
        <v/>
      </c>
      <c r="S200" s="454" t="str">
        <f t="shared" si="44"/>
        <v/>
      </c>
      <c r="U200" s="454" t="str">
        <f t="shared" si="45"/>
        <v/>
      </c>
      <c r="W200" s="454" t="str">
        <f t="shared" si="46"/>
        <v/>
      </c>
      <c r="Y200" s="454" t="str">
        <f t="shared" si="47"/>
        <v/>
      </c>
      <c r="AA200" s="454" t="str">
        <f t="shared" si="48"/>
        <v/>
      </c>
      <c r="AC200" s="454" t="str">
        <f t="shared" si="49"/>
        <v/>
      </c>
      <c r="AE200" s="454" t="str">
        <f t="shared" si="50"/>
        <v/>
      </c>
      <c r="AG200" s="454" t="str">
        <f t="shared" si="51"/>
        <v/>
      </c>
      <c r="AI200" s="454" t="str">
        <f t="shared" si="52"/>
        <v/>
      </c>
      <c r="AK200" s="454" t="str">
        <f t="shared" si="53"/>
        <v/>
      </c>
      <c r="AM200" s="454" t="str">
        <f t="shared" si="54"/>
        <v/>
      </c>
      <c r="AO200" s="454" t="str">
        <f t="shared" si="55"/>
        <v/>
      </c>
      <c r="AQ200" s="454" t="str">
        <f t="shared" si="56"/>
        <v/>
      </c>
    </row>
    <row r="201" spans="5:43">
      <c r="E201" s="454" t="str">
        <f t="shared" si="38"/>
        <v/>
      </c>
      <c r="G201" s="454" t="str">
        <f t="shared" si="38"/>
        <v/>
      </c>
      <c r="I201" s="454" t="str">
        <f t="shared" si="39"/>
        <v/>
      </c>
      <c r="K201" s="454" t="str">
        <f t="shared" si="40"/>
        <v/>
      </c>
      <c r="M201" s="454" t="str">
        <f t="shared" si="41"/>
        <v/>
      </c>
      <c r="O201" s="454" t="str">
        <f t="shared" si="42"/>
        <v/>
      </c>
      <c r="Q201" s="454" t="str">
        <f t="shared" si="43"/>
        <v/>
      </c>
      <c r="S201" s="454" t="str">
        <f t="shared" si="44"/>
        <v/>
      </c>
      <c r="U201" s="454" t="str">
        <f t="shared" si="45"/>
        <v/>
      </c>
      <c r="W201" s="454" t="str">
        <f t="shared" si="46"/>
        <v/>
      </c>
      <c r="Y201" s="454" t="str">
        <f t="shared" si="47"/>
        <v/>
      </c>
      <c r="AA201" s="454" t="str">
        <f t="shared" si="48"/>
        <v/>
      </c>
      <c r="AC201" s="454" t="str">
        <f t="shared" si="49"/>
        <v/>
      </c>
      <c r="AE201" s="454" t="str">
        <f t="shared" si="50"/>
        <v/>
      </c>
      <c r="AG201" s="454" t="str">
        <f t="shared" si="51"/>
        <v/>
      </c>
      <c r="AI201" s="454" t="str">
        <f t="shared" si="52"/>
        <v/>
      </c>
      <c r="AK201" s="454" t="str">
        <f t="shared" si="53"/>
        <v/>
      </c>
      <c r="AM201" s="454" t="str">
        <f t="shared" si="54"/>
        <v/>
      </c>
      <c r="AO201" s="454" t="str">
        <f t="shared" si="55"/>
        <v/>
      </c>
      <c r="AQ201" s="454" t="str">
        <f t="shared" si="56"/>
        <v/>
      </c>
    </row>
    <row r="202" spans="5:43">
      <c r="E202" s="454" t="str">
        <f t="shared" si="38"/>
        <v/>
      </c>
      <c r="G202" s="454" t="str">
        <f t="shared" si="38"/>
        <v/>
      </c>
      <c r="I202" s="454" t="str">
        <f t="shared" si="39"/>
        <v/>
      </c>
      <c r="K202" s="454" t="str">
        <f t="shared" si="40"/>
        <v/>
      </c>
      <c r="M202" s="454" t="str">
        <f t="shared" si="41"/>
        <v/>
      </c>
      <c r="O202" s="454" t="str">
        <f t="shared" si="42"/>
        <v/>
      </c>
      <c r="Q202" s="454" t="str">
        <f t="shared" si="43"/>
        <v/>
      </c>
      <c r="S202" s="454" t="str">
        <f t="shared" si="44"/>
        <v/>
      </c>
      <c r="U202" s="454" t="str">
        <f t="shared" si="45"/>
        <v/>
      </c>
      <c r="W202" s="454" t="str">
        <f t="shared" si="46"/>
        <v/>
      </c>
      <c r="Y202" s="454" t="str">
        <f t="shared" si="47"/>
        <v/>
      </c>
      <c r="AA202" s="454" t="str">
        <f t="shared" si="48"/>
        <v/>
      </c>
      <c r="AC202" s="454" t="str">
        <f t="shared" si="49"/>
        <v/>
      </c>
      <c r="AE202" s="454" t="str">
        <f t="shared" si="50"/>
        <v/>
      </c>
      <c r="AG202" s="454" t="str">
        <f t="shared" si="51"/>
        <v/>
      </c>
      <c r="AI202" s="454" t="str">
        <f t="shared" si="52"/>
        <v/>
      </c>
      <c r="AK202" s="454" t="str">
        <f t="shared" si="53"/>
        <v/>
      </c>
      <c r="AM202" s="454" t="str">
        <f t="shared" si="54"/>
        <v/>
      </c>
      <c r="AO202" s="454" t="str">
        <f t="shared" si="55"/>
        <v/>
      </c>
      <c r="AQ202" s="454" t="str">
        <f t="shared" si="56"/>
        <v/>
      </c>
    </row>
    <row r="203" spans="5:43">
      <c r="E203" s="454" t="str">
        <f t="shared" si="38"/>
        <v/>
      </c>
      <c r="G203" s="454" t="str">
        <f t="shared" si="38"/>
        <v/>
      </c>
      <c r="I203" s="454" t="str">
        <f t="shared" si="39"/>
        <v/>
      </c>
      <c r="K203" s="454" t="str">
        <f t="shared" si="40"/>
        <v/>
      </c>
      <c r="M203" s="454" t="str">
        <f t="shared" si="41"/>
        <v/>
      </c>
      <c r="O203" s="454" t="str">
        <f t="shared" si="42"/>
        <v/>
      </c>
      <c r="Q203" s="454" t="str">
        <f t="shared" si="43"/>
        <v/>
      </c>
      <c r="S203" s="454" t="str">
        <f t="shared" si="44"/>
        <v/>
      </c>
      <c r="U203" s="454" t="str">
        <f t="shared" si="45"/>
        <v/>
      </c>
      <c r="W203" s="454" t="str">
        <f t="shared" si="46"/>
        <v/>
      </c>
      <c r="Y203" s="454" t="str">
        <f t="shared" si="47"/>
        <v/>
      </c>
      <c r="AA203" s="454" t="str">
        <f t="shared" si="48"/>
        <v/>
      </c>
      <c r="AC203" s="454" t="str">
        <f t="shared" si="49"/>
        <v/>
      </c>
      <c r="AE203" s="454" t="str">
        <f t="shared" si="50"/>
        <v/>
      </c>
      <c r="AG203" s="454" t="str">
        <f t="shared" si="51"/>
        <v/>
      </c>
      <c r="AI203" s="454" t="str">
        <f t="shared" si="52"/>
        <v/>
      </c>
      <c r="AK203" s="454" t="str">
        <f t="shared" si="53"/>
        <v/>
      </c>
      <c r="AM203" s="454" t="str">
        <f t="shared" si="54"/>
        <v/>
      </c>
      <c r="AO203" s="454" t="str">
        <f t="shared" si="55"/>
        <v/>
      </c>
      <c r="AQ203" s="454" t="str">
        <f t="shared" si="56"/>
        <v/>
      </c>
    </row>
    <row r="204" spans="5:43">
      <c r="E204" s="454" t="str">
        <f t="shared" si="38"/>
        <v/>
      </c>
      <c r="G204" s="454" t="str">
        <f t="shared" si="38"/>
        <v/>
      </c>
      <c r="I204" s="454" t="str">
        <f t="shared" si="39"/>
        <v/>
      </c>
      <c r="K204" s="454" t="str">
        <f t="shared" si="40"/>
        <v/>
      </c>
      <c r="M204" s="454" t="str">
        <f t="shared" si="41"/>
        <v/>
      </c>
      <c r="O204" s="454" t="str">
        <f t="shared" si="42"/>
        <v/>
      </c>
      <c r="Q204" s="454" t="str">
        <f t="shared" si="43"/>
        <v/>
      </c>
      <c r="S204" s="454" t="str">
        <f t="shared" si="44"/>
        <v/>
      </c>
      <c r="U204" s="454" t="str">
        <f t="shared" si="45"/>
        <v/>
      </c>
      <c r="W204" s="454" t="str">
        <f t="shared" si="46"/>
        <v/>
      </c>
      <c r="Y204" s="454" t="str">
        <f t="shared" si="47"/>
        <v/>
      </c>
      <c r="AA204" s="454" t="str">
        <f t="shared" si="48"/>
        <v/>
      </c>
      <c r="AC204" s="454" t="str">
        <f t="shared" si="49"/>
        <v/>
      </c>
      <c r="AE204" s="454" t="str">
        <f t="shared" si="50"/>
        <v/>
      </c>
      <c r="AG204" s="454" t="str">
        <f t="shared" si="51"/>
        <v/>
      </c>
      <c r="AI204" s="454" t="str">
        <f t="shared" si="52"/>
        <v/>
      </c>
      <c r="AK204" s="454" t="str">
        <f t="shared" si="53"/>
        <v/>
      </c>
      <c r="AM204" s="454" t="str">
        <f t="shared" si="54"/>
        <v/>
      </c>
      <c r="AO204" s="454" t="str">
        <f t="shared" si="55"/>
        <v/>
      </c>
      <c r="AQ204" s="454" t="str">
        <f t="shared" si="56"/>
        <v/>
      </c>
    </row>
    <row r="205" spans="5:43">
      <c r="E205" s="454" t="str">
        <f t="shared" ref="E205:G268" si="57">IF(OR($B205=0,D205=0),"",D205/$B205)</f>
        <v/>
      </c>
      <c r="G205" s="454" t="str">
        <f t="shared" si="57"/>
        <v/>
      </c>
      <c r="I205" s="454" t="str">
        <f t="shared" ref="I205:I268" si="58">IF(OR($B205=0,H205=0),"",H205/$B205)</f>
        <v/>
      </c>
      <c r="K205" s="454" t="str">
        <f t="shared" ref="K205:K268" si="59">IF(OR($B205=0,J205=0),"",J205/$B205)</f>
        <v/>
      </c>
      <c r="M205" s="454" t="str">
        <f t="shared" ref="M205:M268" si="60">IF(OR($B205=0,L205=0),"",L205/$B205)</f>
        <v/>
      </c>
      <c r="O205" s="454" t="str">
        <f t="shared" ref="O205:O268" si="61">IF(OR($B205=0,N205=0),"",N205/$B205)</f>
        <v/>
      </c>
      <c r="Q205" s="454" t="str">
        <f t="shared" ref="Q205:Q268" si="62">IF(OR($B205=0,P205=0),"",P205/$B205)</f>
        <v/>
      </c>
      <c r="S205" s="454" t="str">
        <f t="shared" ref="S205:S268" si="63">IF(OR($B205=0,R205=0),"",R205/$B205)</f>
        <v/>
      </c>
      <c r="U205" s="454" t="str">
        <f t="shared" ref="U205:U268" si="64">IF(OR($B205=0,T205=0),"",T205/$B205)</f>
        <v/>
      </c>
      <c r="W205" s="454" t="str">
        <f t="shared" ref="W205:W268" si="65">IF(OR($B205=0,V205=0),"",V205/$B205)</f>
        <v/>
      </c>
      <c r="Y205" s="454" t="str">
        <f t="shared" ref="Y205:Y268" si="66">IF(OR($B205=0,X205=0),"",X205/$B205)</f>
        <v/>
      </c>
      <c r="AA205" s="454" t="str">
        <f t="shared" ref="AA205:AA268" si="67">IF(OR($B205=0,Z205=0),"",Z205/$B205)</f>
        <v/>
      </c>
      <c r="AC205" s="454" t="str">
        <f t="shared" ref="AC205:AC268" si="68">IF(OR($B205=0,AB205=0),"",AB205/$B205)</f>
        <v/>
      </c>
      <c r="AE205" s="454" t="str">
        <f t="shared" ref="AE205:AE268" si="69">IF(OR($B205=0,AD205=0),"",AD205/$B205)</f>
        <v/>
      </c>
      <c r="AG205" s="454" t="str">
        <f t="shared" ref="AG205:AG268" si="70">IF(OR($B205=0,AF205=0),"",AF205/$B205)</f>
        <v/>
      </c>
      <c r="AI205" s="454" t="str">
        <f t="shared" ref="AI205:AI268" si="71">IF(OR($B205=0,AH205=0),"",AH205/$B205)</f>
        <v/>
      </c>
      <c r="AK205" s="454" t="str">
        <f t="shared" ref="AK205:AK268" si="72">IF(OR($B205=0,AJ205=0),"",AJ205/$B205)</f>
        <v/>
      </c>
      <c r="AM205" s="454" t="str">
        <f t="shared" ref="AM205:AM268" si="73">IF(OR($B205=0,AL205=0),"",AL205/$B205)</f>
        <v/>
      </c>
      <c r="AO205" s="454" t="str">
        <f t="shared" ref="AO205:AO268" si="74">IF(OR($B205=0,AN205=0),"",AN205/$B205)</f>
        <v/>
      </c>
      <c r="AQ205" s="454" t="str">
        <f t="shared" ref="AQ205:AQ268" si="75">IF(OR($B205=0,AP205=0),"",AP205/$B205)</f>
        <v/>
      </c>
    </row>
    <row r="206" spans="5:43">
      <c r="E206" s="454" t="str">
        <f t="shared" si="57"/>
        <v/>
      </c>
      <c r="G206" s="454" t="str">
        <f t="shared" si="57"/>
        <v/>
      </c>
      <c r="I206" s="454" t="str">
        <f t="shared" si="58"/>
        <v/>
      </c>
      <c r="K206" s="454" t="str">
        <f t="shared" si="59"/>
        <v/>
      </c>
      <c r="M206" s="454" t="str">
        <f t="shared" si="60"/>
        <v/>
      </c>
      <c r="O206" s="454" t="str">
        <f t="shared" si="61"/>
        <v/>
      </c>
      <c r="Q206" s="454" t="str">
        <f t="shared" si="62"/>
        <v/>
      </c>
      <c r="S206" s="454" t="str">
        <f t="shared" si="63"/>
        <v/>
      </c>
      <c r="U206" s="454" t="str">
        <f t="shared" si="64"/>
        <v/>
      </c>
      <c r="W206" s="454" t="str">
        <f t="shared" si="65"/>
        <v/>
      </c>
      <c r="Y206" s="454" t="str">
        <f t="shared" si="66"/>
        <v/>
      </c>
      <c r="AA206" s="454" t="str">
        <f t="shared" si="67"/>
        <v/>
      </c>
      <c r="AC206" s="454" t="str">
        <f t="shared" si="68"/>
        <v/>
      </c>
      <c r="AE206" s="454" t="str">
        <f t="shared" si="69"/>
        <v/>
      </c>
      <c r="AG206" s="454" t="str">
        <f t="shared" si="70"/>
        <v/>
      </c>
      <c r="AI206" s="454" t="str">
        <f t="shared" si="71"/>
        <v/>
      </c>
      <c r="AK206" s="454" t="str">
        <f t="shared" si="72"/>
        <v/>
      </c>
      <c r="AM206" s="454" t="str">
        <f t="shared" si="73"/>
        <v/>
      </c>
      <c r="AO206" s="454" t="str">
        <f t="shared" si="74"/>
        <v/>
      </c>
      <c r="AQ206" s="454" t="str">
        <f t="shared" si="75"/>
        <v/>
      </c>
    </row>
    <row r="207" spans="5:43">
      <c r="E207" s="454" t="str">
        <f t="shared" si="57"/>
        <v/>
      </c>
      <c r="G207" s="454" t="str">
        <f t="shared" si="57"/>
        <v/>
      </c>
      <c r="I207" s="454" t="str">
        <f t="shared" si="58"/>
        <v/>
      </c>
      <c r="K207" s="454" t="str">
        <f t="shared" si="59"/>
        <v/>
      </c>
      <c r="M207" s="454" t="str">
        <f t="shared" si="60"/>
        <v/>
      </c>
      <c r="O207" s="454" t="str">
        <f t="shared" si="61"/>
        <v/>
      </c>
      <c r="Q207" s="454" t="str">
        <f t="shared" si="62"/>
        <v/>
      </c>
      <c r="S207" s="454" t="str">
        <f t="shared" si="63"/>
        <v/>
      </c>
      <c r="U207" s="454" t="str">
        <f t="shared" si="64"/>
        <v/>
      </c>
      <c r="W207" s="454" t="str">
        <f t="shared" si="65"/>
        <v/>
      </c>
      <c r="Y207" s="454" t="str">
        <f t="shared" si="66"/>
        <v/>
      </c>
      <c r="AA207" s="454" t="str">
        <f t="shared" si="67"/>
        <v/>
      </c>
      <c r="AC207" s="454" t="str">
        <f t="shared" si="68"/>
        <v/>
      </c>
      <c r="AE207" s="454" t="str">
        <f t="shared" si="69"/>
        <v/>
      </c>
      <c r="AG207" s="454" t="str">
        <f t="shared" si="70"/>
        <v/>
      </c>
      <c r="AI207" s="454" t="str">
        <f t="shared" si="71"/>
        <v/>
      </c>
      <c r="AK207" s="454" t="str">
        <f t="shared" si="72"/>
        <v/>
      </c>
      <c r="AM207" s="454" t="str">
        <f t="shared" si="73"/>
        <v/>
      </c>
      <c r="AO207" s="454" t="str">
        <f t="shared" si="74"/>
        <v/>
      </c>
      <c r="AQ207" s="454" t="str">
        <f t="shared" si="75"/>
        <v/>
      </c>
    </row>
    <row r="208" spans="5:43">
      <c r="E208" s="454" t="str">
        <f t="shared" si="57"/>
        <v/>
      </c>
      <c r="G208" s="454" t="str">
        <f t="shared" si="57"/>
        <v/>
      </c>
      <c r="I208" s="454" t="str">
        <f t="shared" si="58"/>
        <v/>
      </c>
      <c r="K208" s="454" t="str">
        <f t="shared" si="59"/>
        <v/>
      </c>
      <c r="M208" s="454" t="str">
        <f t="shared" si="60"/>
        <v/>
      </c>
      <c r="O208" s="454" t="str">
        <f t="shared" si="61"/>
        <v/>
      </c>
      <c r="Q208" s="454" t="str">
        <f t="shared" si="62"/>
        <v/>
      </c>
      <c r="S208" s="454" t="str">
        <f t="shared" si="63"/>
        <v/>
      </c>
      <c r="U208" s="454" t="str">
        <f t="shared" si="64"/>
        <v/>
      </c>
      <c r="W208" s="454" t="str">
        <f t="shared" si="65"/>
        <v/>
      </c>
      <c r="Y208" s="454" t="str">
        <f t="shared" si="66"/>
        <v/>
      </c>
      <c r="AA208" s="454" t="str">
        <f t="shared" si="67"/>
        <v/>
      </c>
      <c r="AC208" s="454" t="str">
        <f t="shared" si="68"/>
        <v/>
      </c>
      <c r="AE208" s="454" t="str">
        <f t="shared" si="69"/>
        <v/>
      </c>
      <c r="AG208" s="454" t="str">
        <f t="shared" si="70"/>
        <v/>
      </c>
      <c r="AI208" s="454" t="str">
        <f t="shared" si="71"/>
        <v/>
      </c>
      <c r="AK208" s="454" t="str">
        <f t="shared" si="72"/>
        <v/>
      </c>
      <c r="AM208" s="454" t="str">
        <f t="shared" si="73"/>
        <v/>
      </c>
      <c r="AO208" s="454" t="str">
        <f t="shared" si="74"/>
        <v/>
      </c>
      <c r="AQ208" s="454" t="str">
        <f t="shared" si="75"/>
        <v/>
      </c>
    </row>
    <row r="209" spans="5:43">
      <c r="E209" s="454" t="str">
        <f t="shared" si="57"/>
        <v/>
      </c>
      <c r="G209" s="454" t="str">
        <f t="shared" si="57"/>
        <v/>
      </c>
      <c r="I209" s="454" t="str">
        <f t="shared" si="58"/>
        <v/>
      </c>
      <c r="K209" s="454" t="str">
        <f t="shared" si="59"/>
        <v/>
      </c>
      <c r="M209" s="454" t="str">
        <f t="shared" si="60"/>
        <v/>
      </c>
      <c r="O209" s="454" t="str">
        <f t="shared" si="61"/>
        <v/>
      </c>
      <c r="Q209" s="454" t="str">
        <f t="shared" si="62"/>
        <v/>
      </c>
      <c r="S209" s="454" t="str">
        <f t="shared" si="63"/>
        <v/>
      </c>
      <c r="U209" s="454" t="str">
        <f t="shared" si="64"/>
        <v/>
      </c>
      <c r="W209" s="454" t="str">
        <f t="shared" si="65"/>
        <v/>
      </c>
      <c r="Y209" s="454" t="str">
        <f t="shared" si="66"/>
        <v/>
      </c>
      <c r="AA209" s="454" t="str">
        <f t="shared" si="67"/>
        <v/>
      </c>
      <c r="AC209" s="454" t="str">
        <f t="shared" si="68"/>
        <v/>
      </c>
      <c r="AE209" s="454" t="str">
        <f t="shared" si="69"/>
        <v/>
      </c>
      <c r="AG209" s="454" t="str">
        <f t="shared" si="70"/>
        <v/>
      </c>
      <c r="AI209" s="454" t="str">
        <f t="shared" si="71"/>
        <v/>
      </c>
      <c r="AK209" s="454" t="str">
        <f t="shared" si="72"/>
        <v/>
      </c>
      <c r="AM209" s="454" t="str">
        <f t="shared" si="73"/>
        <v/>
      </c>
      <c r="AO209" s="454" t="str">
        <f t="shared" si="74"/>
        <v/>
      </c>
      <c r="AQ209" s="454" t="str">
        <f t="shared" si="75"/>
        <v/>
      </c>
    </row>
    <row r="210" spans="5:43">
      <c r="E210" s="454" t="str">
        <f t="shared" si="57"/>
        <v/>
      </c>
      <c r="G210" s="454" t="str">
        <f t="shared" si="57"/>
        <v/>
      </c>
      <c r="I210" s="454" t="str">
        <f t="shared" si="58"/>
        <v/>
      </c>
      <c r="K210" s="454" t="str">
        <f t="shared" si="59"/>
        <v/>
      </c>
      <c r="M210" s="454" t="str">
        <f t="shared" si="60"/>
        <v/>
      </c>
      <c r="O210" s="454" t="str">
        <f t="shared" si="61"/>
        <v/>
      </c>
      <c r="Q210" s="454" t="str">
        <f t="shared" si="62"/>
        <v/>
      </c>
      <c r="S210" s="454" t="str">
        <f t="shared" si="63"/>
        <v/>
      </c>
      <c r="U210" s="454" t="str">
        <f t="shared" si="64"/>
        <v/>
      </c>
      <c r="W210" s="454" t="str">
        <f t="shared" si="65"/>
        <v/>
      </c>
      <c r="Y210" s="454" t="str">
        <f t="shared" si="66"/>
        <v/>
      </c>
      <c r="AA210" s="454" t="str">
        <f t="shared" si="67"/>
        <v/>
      </c>
      <c r="AC210" s="454" t="str">
        <f t="shared" si="68"/>
        <v/>
      </c>
      <c r="AE210" s="454" t="str">
        <f t="shared" si="69"/>
        <v/>
      </c>
      <c r="AG210" s="454" t="str">
        <f t="shared" si="70"/>
        <v/>
      </c>
      <c r="AI210" s="454" t="str">
        <f t="shared" si="71"/>
        <v/>
      </c>
      <c r="AK210" s="454" t="str">
        <f t="shared" si="72"/>
        <v/>
      </c>
      <c r="AM210" s="454" t="str">
        <f t="shared" si="73"/>
        <v/>
      </c>
      <c r="AO210" s="454" t="str">
        <f t="shared" si="74"/>
        <v/>
      </c>
      <c r="AQ210" s="454" t="str">
        <f t="shared" si="75"/>
        <v/>
      </c>
    </row>
    <row r="211" spans="5:43">
      <c r="E211" s="454" t="str">
        <f t="shared" si="57"/>
        <v/>
      </c>
      <c r="G211" s="454" t="str">
        <f t="shared" si="57"/>
        <v/>
      </c>
      <c r="I211" s="454" t="str">
        <f t="shared" si="58"/>
        <v/>
      </c>
      <c r="K211" s="454" t="str">
        <f t="shared" si="59"/>
        <v/>
      </c>
      <c r="M211" s="454" t="str">
        <f t="shared" si="60"/>
        <v/>
      </c>
      <c r="O211" s="454" t="str">
        <f t="shared" si="61"/>
        <v/>
      </c>
      <c r="Q211" s="454" t="str">
        <f t="shared" si="62"/>
        <v/>
      </c>
      <c r="S211" s="454" t="str">
        <f t="shared" si="63"/>
        <v/>
      </c>
      <c r="U211" s="454" t="str">
        <f t="shared" si="64"/>
        <v/>
      </c>
      <c r="W211" s="454" t="str">
        <f t="shared" si="65"/>
        <v/>
      </c>
      <c r="Y211" s="454" t="str">
        <f t="shared" si="66"/>
        <v/>
      </c>
      <c r="AA211" s="454" t="str">
        <f t="shared" si="67"/>
        <v/>
      </c>
      <c r="AC211" s="454" t="str">
        <f t="shared" si="68"/>
        <v/>
      </c>
      <c r="AE211" s="454" t="str">
        <f t="shared" si="69"/>
        <v/>
      </c>
      <c r="AG211" s="454" t="str">
        <f t="shared" si="70"/>
        <v/>
      </c>
      <c r="AI211" s="454" t="str">
        <f t="shared" si="71"/>
        <v/>
      </c>
      <c r="AK211" s="454" t="str">
        <f t="shared" si="72"/>
        <v/>
      </c>
      <c r="AM211" s="454" t="str">
        <f t="shared" si="73"/>
        <v/>
      </c>
      <c r="AO211" s="454" t="str">
        <f t="shared" si="74"/>
        <v/>
      </c>
      <c r="AQ211" s="454" t="str">
        <f t="shared" si="75"/>
        <v/>
      </c>
    </row>
    <row r="212" spans="5:43">
      <c r="E212" s="454" t="str">
        <f t="shared" si="57"/>
        <v/>
      </c>
      <c r="G212" s="454" t="str">
        <f t="shared" si="57"/>
        <v/>
      </c>
      <c r="I212" s="454" t="str">
        <f t="shared" si="58"/>
        <v/>
      </c>
      <c r="K212" s="454" t="str">
        <f t="shared" si="59"/>
        <v/>
      </c>
      <c r="M212" s="454" t="str">
        <f t="shared" si="60"/>
        <v/>
      </c>
      <c r="O212" s="454" t="str">
        <f t="shared" si="61"/>
        <v/>
      </c>
      <c r="Q212" s="454" t="str">
        <f t="shared" si="62"/>
        <v/>
      </c>
      <c r="S212" s="454" t="str">
        <f t="shared" si="63"/>
        <v/>
      </c>
      <c r="U212" s="454" t="str">
        <f t="shared" si="64"/>
        <v/>
      </c>
      <c r="W212" s="454" t="str">
        <f t="shared" si="65"/>
        <v/>
      </c>
      <c r="Y212" s="454" t="str">
        <f t="shared" si="66"/>
        <v/>
      </c>
      <c r="AA212" s="454" t="str">
        <f t="shared" si="67"/>
        <v/>
      </c>
      <c r="AC212" s="454" t="str">
        <f t="shared" si="68"/>
        <v/>
      </c>
      <c r="AE212" s="454" t="str">
        <f t="shared" si="69"/>
        <v/>
      </c>
      <c r="AG212" s="454" t="str">
        <f t="shared" si="70"/>
        <v/>
      </c>
      <c r="AI212" s="454" t="str">
        <f t="shared" si="71"/>
        <v/>
      </c>
      <c r="AK212" s="454" t="str">
        <f t="shared" si="72"/>
        <v/>
      </c>
      <c r="AM212" s="454" t="str">
        <f t="shared" si="73"/>
        <v/>
      </c>
      <c r="AO212" s="454" t="str">
        <f t="shared" si="74"/>
        <v/>
      </c>
      <c r="AQ212" s="454" t="str">
        <f t="shared" si="75"/>
        <v/>
      </c>
    </row>
    <row r="213" spans="5:43">
      <c r="E213" s="454" t="str">
        <f t="shared" si="57"/>
        <v/>
      </c>
      <c r="G213" s="454" t="str">
        <f t="shared" si="57"/>
        <v/>
      </c>
      <c r="I213" s="454" t="str">
        <f t="shared" si="58"/>
        <v/>
      </c>
      <c r="K213" s="454" t="str">
        <f t="shared" si="59"/>
        <v/>
      </c>
      <c r="M213" s="454" t="str">
        <f t="shared" si="60"/>
        <v/>
      </c>
      <c r="O213" s="454" t="str">
        <f t="shared" si="61"/>
        <v/>
      </c>
      <c r="Q213" s="454" t="str">
        <f t="shared" si="62"/>
        <v/>
      </c>
      <c r="S213" s="454" t="str">
        <f t="shared" si="63"/>
        <v/>
      </c>
      <c r="U213" s="454" t="str">
        <f t="shared" si="64"/>
        <v/>
      </c>
      <c r="W213" s="454" t="str">
        <f t="shared" si="65"/>
        <v/>
      </c>
      <c r="Y213" s="454" t="str">
        <f t="shared" si="66"/>
        <v/>
      </c>
      <c r="AA213" s="454" t="str">
        <f t="shared" si="67"/>
        <v/>
      </c>
      <c r="AC213" s="454" t="str">
        <f t="shared" si="68"/>
        <v/>
      </c>
      <c r="AE213" s="454" t="str">
        <f t="shared" si="69"/>
        <v/>
      </c>
      <c r="AG213" s="454" t="str">
        <f t="shared" si="70"/>
        <v/>
      </c>
      <c r="AI213" s="454" t="str">
        <f t="shared" si="71"/>
        <v/>
      </c>
      <c r="AK213" s="454" t="str">
        <f t="shared" si="72"/>
        <v/>
      </c>
      <c r="AM213" s="454" t="str">
        <f t="shared" si="73"/>
        <v/>
      </c>
      <c r="AO213" s="454" t="str">
        <f t="shared" si="74"/>
        <v/>
      </c>
      <c r="AQ213" s="454" t="str">
        <f t="shared" si="75"/>
        <v/>
      </c>
    </row>
    <row r="214" spans="5:43">
      <c r="E214" s="454" t="str">
        <f t="shared" si="57"/>
        <v/>
      </c>
      <c r="G214" s="454" t="str">
        <f t="shared" si="57"/>
        <v/>
      </c>
      <c r="I214" s="454" t="str">
        <f t="shared" si="58"/>
        <v/>
      </c>
      <c r="K214" s="454" t="str">
        <f t="shared" si="59"/>
        <v/>
      </c>
      <c r="M214" s="454" t="str">
        <f t="shared" si="60"/>
        <v/>
      </c>
      <c r="O214" s="454" t="str">
        <f t="shared" si="61"/>
        <v/>
      </c>
      <c r="Q214" s="454" t="str">
        <f t="shared" si="62"/>
        <v/>
      </c>
      <c r="S214" s="454" t="str">
        <f t="shared" si="63"/>
        <v/>
      </c>
      <c r="U214" s="454" t="str">
        <f t="shared" si="64"/>
        <v/>
      </c>
      <c r="W214" s="454" t="str">
        <f t="shared" si="65"/>
        <v/>
      </c>
      <c r="Y214" s="454" t="str">
        <f t="shared" si="66"/>
        <v/>
      </c>
      <c r="AA214" s="454" t="str">
        <f t="shared" si="67"/>
        <v/>
      </c>
      <c r="AC214" s="454" t="str">
        <f t="shared" si="68"/>
        <v/>
      </c>
      <c r="AE214" s="454" t="str">
        <f t="shared" si="69"/>
        <v/>
      </c>
      <c r="AG214" s="454" t="str">
        <f t="shared" si="70"/>
        <v/>
      </c>
      <c r="AI214" s="454" t="str">
        <f t="shared" si="71"/>
        <v/>
      </c>
      <c r="AK214" s="454" t="str">
        <f t="shared" si="72"/>
        <v/>
      </c>
      <c r="AM214" s="454" t="str">
        <f t="shared" si="73"/>
        <v/>
      </c>
      <c r="AO214" s="454" t="str">
        <f t="shared" si="74"/>
        <v/>
      </c>
      <c r="AQ214" s="454" t="str">
        <f t="shared" si="75"/>
        <v/>
      </c>
    </row>
    <row r="215" spans="5:43">
      <c r="E215" s="454" t="str">
        <f t="shared" si="57"/>
        <v/>
      </c>
      <c r="G215" s="454" t="str">
        <f t="shared" si="57"/>
        <v/>
      </c>
      <c r="I215" s="454" t="str">
        <f t="shared" si="58"/>
        <v/>
      </c>
      <c r="K215" s="454" t="str">
        <f t="shared" si="59"/>
        <v/>
      </c>
      <c r="M215" s="454" t="str">
        <f t="shared" si="60"/>
        <v/>
      </c>
      <c r="O215" s="454" t="str">
        <f t="shared" si="61"/>
        <v/>
      </c>
      <c r="Q215" s="454" t="str">
        <f t="shared" si="62"/>
        <v/>
      </c>
      <c r="S215" s="454" t="str">
        <f t="shared" si="63"/>
        <v/>
      </c>
      <c r="U215" s="454" t="str">
        <f t="shared" si="64"/>
        <v/>
      </c>
      <c r="W215" s="454" t="str">
        <f t="shared" si="65"/>
        <v/>
      </c>
      <c r="Y215" s="454" t="str">
        <f t="shared" si="66"/>
        <v/>
      </c>
      <c r="AA215" s="454" t="str">
        <f t="shared" si="67"/>
        <v/>
      </c>
      <c r="AC215" s="454" t="str">
        <f t="shared" si="68"/>
        <v/>
      </c>
      <c r="AE215" s="454" t="str">
        <f t="shared" si="69"/>
        <v/>
      </c>
      <c r="AG215" s="454" t="str">
        <f t="shared" si="70"/>
        <v/>
      </c>
      <c r="AI215" s="454" t="str">
        <f t="shared" si="71"/>
        <v/>
      </c>
      <c r="AK215" s="454" t="str">
        <f t="shared" si="72"/>
        <v/>
      </c>
      <c r="AM215" s="454" t="str">
        <f t="shared" si="73"/>
        <v/>
      </c>
      <c r="AO215" s="454" t="str">
        <f t="shared" si="74"/>
        <v/>
      </c>
      <c r="AQ215" s="454" t="str">
        <f t="shared" si="75"/>
        <v/>
      </c>
    </row>
    <row r="216" spans="5:43">
      <c r="E216" s="454" t="str">
        <f t="shared" si="57"/>
        <v/>
      </c>
      <c r="G216" s="454" t="str">
        <f t="shared" si="57"/>
        <v/>
      </c>
      <c r="I216" s="454" t="str">
        <f t="shared" si="58"/>
        <v/>
      </c>
      <c r="K216" s="454" t="str">
        <f t="shared" si="59"/>
        <v/>
      </c>
      <c r="M216" s="454" t="str">
        <f t="shared" si="60"/>
        <v/>
      </c>
      <c r="O216" s="454" t="str">
        <f t="shared" si="61"/>
        <v/>
      </c>
      <c r="Q216" s="454" t="str">
        <f t="shared" si="62"/>
        <v/>
      </c>
      <c r="S216" s="454" t="str">
        <f t="shared" si="63"/>
        <v/>
      </c>
      <c r="U216" s="454" t="str">
        <f t="shared" si="64"/>
        <v/>
      </c>
      <c r="W216" s="454" t="str">
        <f t="shared" si="65"/>
        <v/>
      </c>
      <c r="Y216" s="454" t="str">
        <f t="shared" si="66"/>
        <v/>
      </c>
      <c r="AA216" s="454" t="str">
        <f t="shared" si="67"/>
        <v/>
      </c>
      <c r="AC216" s="454" t="str">
        <f t="shared" si="68"/>
        <v/>
      </c>
      <c r="AE216" s="454" t="str">
        <f t="shared" si="69"/>
        <v/>
      </c>
      <c r="AG216" s="454" t="str">
        <f t="shared" si="70"/>
        <v/>
      </c>
      <c r="AI216" s="454" t="str">
        <f t="shared" si="71"/>
        <v/>
      </c>
      <c r="AK216" s="454" t="str">
        <f t="shared" si="72"/>
        <v/>
      </c>
      <c r="AM216" s="454" t="str">
        <f t="shared" si="73"/>
        <v/>
      </c>
      <c r="AO216" s="454" t="str">
        <f t="shared" si="74"/>
        <v/>
      </c>
      <c r="AQ216" s="454" t="str">
        <f t="shared" si="75"/>
        <v/>
      </c>
    </row>
    <row r="217" spans="5:43">
      <c r="E217" s="454" t="str">
        <f t="shared" si="57"/>
        <v/>
      </c>
      <c r="G217" s="454" t="str">
        <f t="shared" si="57"/>
        <v/>
      </c>
      <c r="I217" s="454" t="str">
        <f t="shared" si="58"/>
        <v/>
      </c>
      <c r="K217" s="454" t="str">
        <f t="shared" si="59"/>
        <v/>
      </c>
      <c r="M217" s="454" t="str">
        <f t="shared" si="60"/>
        <v/>
      </c>
      <c r="O217" s="454" t="str">
        <f t="shared" si="61"/>
        <v/>
      </c>
      <c r="Q217" s="454" t="str">
        <f t="shared" si="62"/>
        <v/>
      </c>
      <c r="S217" s="454" t="str">
        <f t="shared" si="63"/>
        <v/>
      </c>
      <c r="U217" s="454" t="str">
        <f t="shared" si="64"/>
        <v/>
      </c>
      <c r="W217" s="454" t="str">
        <f t="shared" si="65"/>
        <v/>
      </c>
      <c r="Y217" s="454" t="str">
        <f t="shared" si="66"/>
        <v/>
      </c>
      <c r="AA217" s="454" t="str">
        <f t="shared" si="67"/>
        <v/>
      </c>
      <c r="AC217" s="454" t="str">
        <f t="shared" si="68"/>
        <v/>
      </c>
      <c r="AE217" s="454" t="str">
        <f t="shared" si="69"/>
        <v/>
      </c>
      <c r="AG217" s="454" t="str">
        <f t="shared" si="70"/>
        <v/>
      </c>
      <c r="AI217" s="454" t="str">
        <f t="shared" si="71"/>
        <v/>
      </c>
      <c r="AK217" s="454" t="str">
        <f t="shared" si="72"/>
        <v/>
      </c>
      <c r="AM217" s="454" t="str">
        <f t="shared" si="73"/>
        <v/>
      </c>
      <c r="AO217" s="454" t="str">
        <f t="shared" si="74"/>
        <v/>
      </c>
      <c r="AQ217" s="454" t="str">
        <f t="shared" si="75"/>
        <v/>
      </c>
    </row>
    <row r="218" spans="5:43">
      <c r="E218" s="454" t="str">
        <f t="shared" si="57"/>
        <v/>
      </c>
      <c r="G218" s="454" t="str">
        <f t="shared" si="57"/>
        <v/>
      </c>
      <c r="I218" s="454" t="str">
        <f t="shared" si="58"/>
        <v/>
      </c>
      <c r="K218" s="454" t="str">
        <f t="shared" si="59"/>
        <v/>
      </c>
      <c r="M218" s="454" t="str">
        <f t="shared" si="60"/>
        <v/>
      </c>
      <c r="O218" s="454" t="str">
        <f t="shared" si="61"/>
        <v/>
      </c>
      <c r="Q218" s="454" t="str">
        <f t="shared" si="62"/>
        <v/>
      </c>
      <c r="S218" s="454" t="str">
        <f t="shared" si="63"/>
        <v/>
      </c>
      <c r="U218" s="454" t="str">
        <f t="shared" si="64"/>
        <v/>
      </c>
      <c r="W218" s="454" t="str">
        <f t="shared" si="65"/>
        <v/>
      </c>
      <c r="Y218" s="454" t="str">
        <f t="shared" si="66"/>
        <v/>
      </c>
      <c r="AA218" s="454" t="str">
        <f t="shared" si="67"/>
        <v/>
      </c>
      <c r="AC218" s="454" t="str">
        <f t="shared" si="68"/>
        <v/>
      </c>
      <c r="AE218" s="454" t="str">
        <f t="shared" si="69"/>
        <v/>
      </c>
      <c r="AG218" s="454" t="str">
        <f t="shared" si="70"/>
        <v/>
      </c>
      <c r="AI218" s="454" t="str">
        <f t="shared" si="71"/>
        <v/>
      </c>
      <c r="AK218" s="454" t="str">
        <f t="shared" si="72"/>
        <v/>
      </c>
      <c r="AM218" s="454" t="str">
        <f t="shared" si="73"/>
        <v/>
      </c>
      <c r="AO218" s="454" t="str">
        <f t="shared" si="74"/>
        <v/>
      </c>
      <c r="AQ218" s="454" t="str">
        <f t="shared" si="75"/>
        <v/>
      </c>
    </row>
    <row r="219" spans="5:43">
      <c r="E219" s="454" t="str">
        <f t="shared" si="57"/>
        <v/>
      </c>
      <c r="G219" s="454" t="str">
        <f t="shared" si="57"/>
        <v/>
      </c>
      <c r="I219" s="454" t="str">
        <f t="shared" si="58"/>
        <v/>
      </c>
      <c r="K219" s="454" t="str">
        <f t="shared" si="59"/>
        <v/>
      </c>
      <c r="M219" s="454" t="str">
        <f t="shared" si="60"/>
        <v/>
      </c>
      <c r="O219" s="454" t="str">
        <f t="shared" si="61"/>
        <v/>
      </c>
      <c r="Q219" s="454" t="str">
        <f t="shared" si="62"/>
        <v/>
      </c>
      <c r="S219" s="454" t="str">
        <f t="shared" si="63"/>
        <v/>
      </c>
      <c r="U219" s="454" t="str">
        <f t="shared" si="64"/>
        <v/>
      </c>
      <c r="W219" s="454" t="str">
        <f t="shared" si="65"/>
        <v/>
      </c>
      <c r="Y219" s="454" t="str">
        <f t="shared" si="66"/>
        <v/>
      </c>
      <c r="AA219" s="454" t="str">
        <f t="shared" si="67"/>
        <v/>
      </c>
      <c r="AC219" s="454" t="str">
        <f t="shared" si="68"/>
        <v/>
      </c>
      <c r="AE219" s="454" t="str">
        <f t="shared" si="69"/>
        <v/>
      </c>
      <c r="AG219" s="454" t="str">
        <f t="shared" si="70"/>
        <v/>
      </c>
      <c r="AI219" s="454" t="str">
        <f t="shared" si="71"/>
        <v/>
      </c>
      <c r="AK219" s="454" t="str">
        <f t="shared" si="72"/>
        <v/>
      </c>
      <c r="AM219" s="454" t="str">
        <f t="shared" si="73"/>
        <v/>
      </c>
      <c r="AO219" s="454" t="str">
        <f t="shared" si="74"/>
        <v/>
      </c>
      <c r="AQ219" s="454" t="str">
        <f t="shared" si="75"/>
        <v/>
      </c>
    </row>
    <row r="220" spans="5:43">
      <c r="E220" s="454" t="str">
        <f t="shared" si="57"/>
        <v/>
      </c>
      <c r="G220" s="454" t="str">
        <f t="shared" si="57"/>
        <v/>
      </c>
      <c r="I220" s="454" t="str">
        <f t="shared" si="58"/>
        <v/>
      </c>
      <c r="K220" s="454" t="str">
        <f t="shared" si="59"/>
        <v/>
      </c>
      <c r="M220" s="454" t="str">
        <f t="shared" si="60"/>
        <v/>
      </c>
      <c r="O220" s="454" t="str">
        <f t="shared" si="61"/>
        <v/>
      </c>
      <c r="Q220" s="454" t="str">
        <f t="shared" si="62"/>
        <v/>
      </c>
      <c r="S220" s="454" t="str">
        <f t="shared" si="63"/>
        <v/>
      </c>
      <c r="U220" s="454" t="str">
        <f t="shared" si="64"/>
        <v/>
      </c>
      <c r="W220" s="454" t="str">
        <f t="shared" si="65"/>
        <v/>
      </c>
      <c r="Y220" s="454" t="str">
        <f t="shared" si="66"/>
        <v/>
      </c>
      <c r="AA220" s="454" t="str">
        <f t="shared" si="67"/>
        <v/>
      </c>
      <c r="AC220" s="454" t="str">
        <f t="shared" si="68"/>
        <v/>
      </c>
      <c r="AE220" s="454" t="str">
        <f t="shared" si="69"/>
        <v/>
      </c>
      <c r="AG220" s="454" t="str">
        <f t="shared" si="70"/>
        <v/>
      </c>
      <c r="AI220" s="454" t="str">
        <f t="shared" si="71"/>
        <v/>
      </c>
      <c r="AK220" s="454" t="str">
        <f t="shared" si="72"/>
        <v/>
      </c>
      <c r="AM220" s="454" t="str">
        <f t="shared" si="73"/>
        <v/>
      </c>
      <c r="AO220" s="454" t="str">
        <f t="shared" si="74"/>
        <v/>
      </c>
      <c r="AQ220" s="454" t="str">
        <f t="shared" si="75"/>
        <v/>
      </c>
    </row>
    <row r="221" spans="5:43">
      <c r="E221" s="454" t="str">
        <f t="shared" si="57"/>
        <v/>
      </c>
      <c r="G221" s="454" t="str">
        <f t="shared" si="57"/>
        <v/>
      </c>
      <c r="I221" s="454" t="str">
        <f t="shared" si="58"/>
        <v/>
      </c>
      <c r="K221" s="454" t="str">
        <f t="shared" si="59"/>
        <v/>
      </c>
      <c r="M221" s="454" t="str">
        <f t="shared" si="60"/>
        <v/>
      </c>
      <c r="O221" s="454" t="str">
        <f t="shared" si="61"/>
        <v/>
      </c>
      <c r="Q221" s="454" t="str">
        <f t="shared" si="62"/>
        <v/>
      </c>
      <c r="S221" s="454" t="str">
        <f t="shared" si="63"/>
        <v/>
      </c>
      <c r="U221" s="454" t="str">
        <f t="shared" si="64"/>
        <v/>
      </c>
      <c r="W221" s="454" t="str">
        <f t="shared" si="65"/>
        <v/>
      </c>
      <c r="Y221" s="454" t="str">
        <f t="shared" si="66"/>
        <v/>
      </c>
      <c r="AA221" s="454" t="str">
        <f t="shared" si="67"/>
        <v/>
      </c>
      <c r="AC221" s="454" t="str">
        <f t="shared" si="68"/>
        <v/>
      </c>
      <c r="AE221" s="454" t="str">
        <f t="shared" si="69"/>
        <v/>
      </c>
      <c r="AG221" s="454" t="str">
        <f t="shared" si="70"/>
        <v/>
      </c>
      <c r="AI221" s="454" t="str">
        <f t="shared" si="71"/>
        <v/>
      </c>
      <c r="AK221" s="454" t="str">
        <f t="shared" si="72"/>
        <v/>
      </c>
      <c r="AM221" s="454" t="str">
        <f t="shared" si="73"/>
        <v/>
      </c>
      <c r="AO221" s="454" t="str">
        <f t="shared" si="74"/>
        <v/>
      </c>
      <c r="AQ221" s="454" t="str">
        <f t="shared" si="75"/>
        <v/>
      </c>
    </row>
    <row r="222" spans="5:43">
      <c r="E222" s="454" t="str">
        <f t="shared" si="57"/>
        <v/>
      </c>
      <c r="G222" s="454" t="str">
        <f t="shared" si="57"/>
        <v/>
      </c>
      <c r="I222" s="454" t="str">
        <f t="shared" si="58"/>
        <v/>
      </c>
      <c r="K222" s="454" t="str">
        <f t="shared" si="59"/>
        <v/>
      </c>
      <c r="M222" s="454" t="str">
        <f t="shared" si="60"/>
        <v/>
      </c>
      <c r="O222" s="454" t="str">
        <f t="shared" si="61"/>
        <v/>
      </c>
      <c r="Q222" s="454" t="str">
        <f t="shared" si="62"/>
        <v/>
      </c>
      <c r="S222" s="454" t="str">
        <f t="shared" si="63"/>
        <v/>
      </c>
      <c r="U222" s="454" t="str">
        <f t="shared" si="64"/>
        <v/>
      </c>
      <c r="W222" s="454" t="str">
        <f t="shared" si="65"/>
        <v/>
      </c>
      <c r="Y222" s="454" t="str">
        <f t="shared" si="66"/>
        <v/>
      </c>
      <c r="AA222" s="454" t="str">
        <f t="shared" si="67"/>
        <v/>
      </c>
      <c r="AC222" s="454" t="str">
        <f t="shared" si="68"/>
        <v/>
      </c>
      <c r="AE222" s="454" t="str">
        <f t="shared" si="69"/>
        <v/>
      </c>
      <c r="AG222" s="454" t="str">
        <f t="shared" si="70"/>
        <v/>
      </c>
      <c r="AI222" s="454" t="str">
        <f t="shared" si="71"/>
        <v/>
      </c>
      <c r="AK222" s="454" t="str">
        <f t="shared" si="72"/>
        <v/>
      </c>
      <c r="AM222" s="454" t="str">
        <f t="shared" si="73"/>
        <v/>
      </c>
      <c r="AO222" s="454" t="str">
        <f t="shared" si="74"/>
        <v/>
      </c>
      <c r="AQ222" s="454" t="str">
        <f t="shared" si="75"/>
        <v/>
      </c>
    </row>
    <row r="223" spans="5:43">
      <c r="E223" s="454" t="str">
        <f t="shared" si="57"/>
        <v/>
      </c>
      <c r="G223" s="454" t="str">
        <f t="shared" si="57"/>
        <v/>
      </c>
      <c r="I223" s="454" t="str">
        <f t="shared" si="58"/>
        <v/>
      </c>
      <c r="K223" s="454" t="str">
        <f t="shared" si="59"/>
        <v/>
      </c>
      <c r="M223" s="454" t="str">
        <f t="shared" si="60"/>
        <v/>
      </c>
      <c r="O223" s="454" t="str">
        <f t="shared" si="61"/>
        <v/>
      </c>
      <c r="Q223" s="454" t="str">
        <f t="shared" si="62"/>
        <v/>
      </c>
      <c r="S223" s="454" t="str">
        <f t="shared" si="63"/>
        <v/>
      </c>
      <c r="U223" s="454" t="str">
        <f t="shared" si="64"/>
        <v/>
      </c>
      <c r="W223" s="454" t="str">
        <f t="shared" si="65"/>
        <v/>
      </c>
      <c r="Y223" s="454" t="str">
        <f t="shared" si="66"/>
        <v/>
      </c>
      <c r="AA223" s="454" t="str">
        <f t="shared" si="67"/>
        <v/>
      </c>
      <c r="AC223" s="454" t="str">
        <f t="shared" si="68"/>
        <v/>
      </c>
      <c r="AE223" s="454" t="str">
        <f t="shared" si="69"/>
        <v/>
      </c>
      <c r="AG223" s="454" t="str">
        <f t="shared" si="70"/>
        <v/>
      </c>
      <c r="AI223" s="454" t="str">
        <f t="shared" si="71"/>
        <v/>
      </c>
      <c r="AK223" s="454" t="str">
        <f t="shared" si="72"/>
        <v/>
      </c>
      <c r="AM223" s="454" t="str">
        <f t="shared" si="73"/>
        <v/>
      </c>
      <c r="AO223" s="454" t="str">
        <f t="shared" si="74"/>
        <v/>
      </c>
      <c r="AQ223" s="454" t="str">
        <f t="shared" si="75"/>
        <v/>
      </c>
    </row>
    <row r="224" spans="5:43">
      <c r="E224" s="454" t="str">
        <f t="shared" si="57"/>
        <v/>
      </c>
      <c r="G224" s="454" t="str">
        <f t="shared" si="57"/>
        <v/>
      </c>
      <c r="I224" s="454" t="str">
        <f t="shared" si="58"/>
        <v/>
      </c>
      <c r="K224" s="454" t="str">
        <f t="shared" si="59"/>
        <v/>
      </c>
      <c r="M224" s="454" t="str">
        <f t="shared" si="60"/>
        <v/>
      </c>
      <c r="O224" s="454" t="str">
        <f t="shared" si="61"/>
        <v/>
      </c>
      <c r="Q224" s="454" t="str">
        <f t="shared" si="62"/>
        <v/>
      </c>
      <c r="S224" s="454" t="str">
        <f t="shared" si="63"/>
        <v/>
      </c>
      <c r="U224" s="454" t="str">
        <f t="shared" si="64"/>
        <v/>
      </c>
      <c r="W224" s="454" t="str">
        <f t="shared" si="65"/>
        <v/>
      </c>
      <c r="Y224" s="454" t="str">
        <f t="shared" si="66"/>
        <v/>
      </c>
      <c r="AA224" s="454" t="str">
        <f t="shared" si="67"/>
        <v/>
      </c>
      <c r="AC224" s="454" t="str">
        <f t="shared" si="68"/>
        <v/>
      </c>
      <c r="AE224" s="454" t="str">
        <f t="shared" si="69"/>
        <v/>
      </c>
      <c r="AG224" s="454" t="str">
        <f t="shared" si="70"/>
        <v/>
      </c>
      <c r="AI224" s="454" t="str">
        <f t="shared" si="71"/>
        <v/>
      </c>
      <c r="AK224" s="454" t="str">
        <f t="shared" si="72"/>
        <v/>
      </c>
      <c r="AM224" s="454" t="str">
        <f t="shared" si="73"/>
        <v/>
      </c>
      <c r="AO224" s="454" t="str">
        <f t="shared" si="74"/>
        <v/>
      </c>
      <c r="AQ224" s="454" t="str">
        <f t="shared" si="75"/>
        <v/>
      </c>
    </row>
    <row r="225" spans="5:43">
      <c r="E225" s="454" t="str">
        <f t="shared" si="57"/>
        <v/>
      </c>
      <c r="G225" s="454" t="str">
        <f t="shared" si="57"/>
        <v/>
      </c>
      <c r="I225" s="454" t="str">
        <f t="shared" si="58"/>
        <v/>
      </c>
      <c r="K225" s="454" t="str">
        <f t="shared" si="59"/>
        <v/>
      </c>
      <c r="M225" s="454" t="str">
        <f t="shared" si="60"/>
        <v/>
      </c>
      <c r="O225" s="454" t="str">
        <f t="shared" si="61"/>
        <v/>
      </c>
      <c r="Q225" s="454" t="str">
        <f t="shared" si="62"/>
        <v/>
      </c>
      <c r="S225" s="454" t="str">
        <f t="shared" si="63"/>
        <v/>
      </c>
      <c r="U225" s="454" t="str">
        <f t="shared" si="64"/>
        <v/>
      </c>
      <c r="W225" s="454" t="str">
        <f t="shared" si="65"/>
        <v/>
      </c>
      <c r="Y225" s="454" t="str">
        <f t="shared" si="66"/>
        <v/>
      </c>
      <c r="AA225" s="454" t="str">
        <f t="shared" si="67"/>
        <v/>
      </c>
      <c r="AC225" s="454" t="str">
        <f t="shared" si="68"/>
        <v/>
      </c>
      <c r="AE225" s="454" t="str">
        <f t="shared" si="69"/>
        <v/>
      </c>
      <c r="AG225" s="454" t="str">
        <f t="shared" si="70"/>
        <v/>
      </c>
      <c r="AI225" s="454" t="str">
        <f t="shared" si="71"/>
        <v/>
      </c>
      <c r="AK225" s="454" t="str">
        <f t="shared" si="72"/>
        <v/>
      </c>
      <c r="AM225" s="454" t="str">
        <f t="shared" si="73"/>
        <v/>
      </c>
      <c r="AO225" s="454" t="str">
        <f t="shared" si="74"/>
        <v/>
      </c>
      <c r="AQ225" s="454" t="str">
        <f t="shared" si="75"/>
        <v/>
      </c>
    </row>
    <row r="226" spans="5:43">
      <c r="E226" s="454" t="str">
        <f t="shared" si="57"/>
        <v/>
      </c>
      <c r="G226" s="454" t="str">
        <f t="shared" si="57"/>
        <v/>
      </c>
      <c r="I226" s="454" t="str">
        <f t="shared" si="58"/>
        <v/>
      </c>
      <c r="K226" s="454" t="str">
        <f t="shared" si="59"/>
        <v/>
      </c>
      <c r="M226" s="454" t="str">
        <f t="shared" si="60"/>
        <v/>
      </c>
      <c r="O226" s="454" t="str">
        <f t="shared" si="61"/>
        <v/>
      </c>
      <c r="Q226" s="454" t="str">
        <f t="shared" si="62"/>
        <v/>
      </c>
      <c r="S226" s="454" t="str">
        <f t="shared" si="63"/>
        <v/>
      </c>
      <c r="U226" s="454" t="str">
        <f t="shared" si="64"/>
        <v/>
      </c>
      <c r="W226" s="454" t="str">
        <f t="shared" si="65"/>
        <v/>
      </c>
      <c r="Y226" s="454" t="str">
        <f t="shared" si="66"/>
        <v/>
      </c>
      <c r="AA226" s="454" t="str">
        <f t="shared" si="67"/>
        <v/>
      </c>
      <c r="AC226" s="454" t="str">
        <f t="shared" si="68"/>
        <v/>
      </c>
      <c r="AE226" s="454" t="str">
        <f t="shared" si="69"/>
        <v/>
      </c>
      <c r="AG226" s="454" t="str">
        <f t="shared" si="70"/>
        <v/>
      </c>
      <c r="AI226" s="454" t="str">
        <f t="shared" si="71"/>
        <v/>
      </c>
      <c r="AK226" s="454" t="str">
        <f t="shared" si="72"/>
        <v/>
      </c>
      <c r="AM226" s="454" t="str">
        <f t="shared" si="73"/>
        <v/>
      </c>
      <c r="AO226" s="454" t="str">
        <f t="shared" si="74"/>
        <v/>
      </c>
      <c r="AQ226" s="454" t="str">
        <f t="shared" si="75"/>
        <v/>
      </c>
    </row>
    <row r="227" spans="5:43">
      <c r="E227" s="454" t="str">
        <f t="shared" si="57"/>
        <v/>
      </c>
      <c r="G227" s="454" t="str">
        <f t="shared" si="57"/>
        <v/>
      </c>
      <c r="I227" s="454" t="str">
        <f t="shared" si="58"/>
        <v/>
      </c>
      <c r="K227" s="454" t="str">
        <f t="shared" si="59"/>
        <v/>
      </c>
      <c r="M227" s="454" t="str">
        <f t="shared" si="60"/>
        <v/>
      </c>
      <c r="O227" s="454" t="str">
        <f t="shared" si="61"/>
        <v/>
      </c>
      <c r="Q227" s="454" t="str">
        <f t="shared" si="62"/>
        <v/>
      </c>
      <c r="S227" s="454" t="str">
        <f t="shared" si="63"/>
        <v/>
      </c>
      <c r="U227" s="454" t="str">
        <f t="shared" si="64"/>
        <v/>
      </c>
      <c r="W227" s="454" t="str">
        <f t="shared" si="65"/>
        <v/>
      </c>
      <c r="Y227" s="454" t="str">
        <f t="shared" si="66"/>
        <v/>
      </c>
      <c r="AA227" s="454" t="str">
        <f t="shared" si="67"/>
        <v/>
      </c>
      <c r="AC227" s="454" t="str">
        <f t="shared" si="68"/>
        <v/>
      </c>
      <c r="AE227" s="454" t="str">
        <f t="shared" si="69"/>
        <v/>
      </c>
      <c r="AG227" s="454" t="str">
        <f t="shared" si="70"/>
        <v/>
      </c>
      <c r="AI227" s="454" t="str">
        <f t="shared" si="71"/>
        <v/>
      </c>
      <c r="AK227" s="454" t="str">
        <f t="shared" si="72"/>
        <v/>
      </c>
      <c r="AM227" s="454" t="str">
        <f t="shared" si="73"/>
        <v/>
      </c>
      <c r="AO227" s="454" t="str">
        <f t="shared" si="74"/>
        <v/>
      </c>
      <c r="AQ227" s="454" t="str">
        <f t="shared" si="75"/>
        <v/>
      </c>
    </row>
    <row r="228" spans="5:43">
      <c r="E228" s="454" t="str">
        <f t="shared" si="57"/>
        <v/>
      </c>
      <c r="G228" s="454" t="str">
        <f t="shared" si="57"/>
        <v/>
      </c>
      <c r="I228" s="454" t="str">
        <f t="shared" si="58"/>
        <v/>
      </c>
      <c r="K228" s="454" t="str">
        <f t="shared" si="59"/>
        <v/>
      </c>
      <c r="M228" s="454" t="str">
        <f t="shared" si="60"/>
        <v/>
      </c>
      <c r="O228" s="454" t="str">
        <f t="shared" si="61"/>
        <v/>
      </c>
      <c r="Q228" s="454" t="str">
        <f t="shared" si="62"/>
        <v/>
      </c>
      <c r="S228" s="454" t="str">
        <f t="shared" si="63"/>
        <v/>
      </c>
      <c r="U228" s="454" t="str">
        <f t="shared" si="64"/>
        <v/>
      </c>
      <c r="W228" s="454" t="str">
        <f t="shared" si="65"/>
        <v/>
      </c>
      <c r="Y228" s="454" t="str">
        <f t="shared" si="66"/>
        <v/>
      </c>
      <c r="AA228" s="454" t="str">
        <f t="shared" si="67"/>
        <v/>
      </c>
      <c r="AC228" s="454" t="str">
        <f t="shared" si="68"/>
        <v/>
      </c>
      <c r="AE228" s="454" t="str">
        <f t="shared" si="69"/>
        <v/>
      </c>
      <c r="AG228" s="454" t="str">
        <f t="shared" si="70"/>
        <v/>
      </c>
      <c r="AI228" s="454" t="str">
        <f t="shared" si="71"/>
        <v/>
      </c>
      <c r="AK228" s="454" t="str">
        <f t="shared" si="72"/>
        <v/>
      </c>
      <c r="AM228" s="454" t="str">
        <f t="shared" si="73"/>
        <v/>
      </c>
      <c r="AO228" s="454" t="str">
        <f t="shared" si="74"/>
        <v/>
      </c>
      <c r="AQ228" s="454" t="str">
        <f t="shared" si="75"/>
        <v/>
      </c>
    </row>
    <row r="229" spans="5:43">
      <c r="E229" s="454" t="str">
        <f t="shared" si="57"/>
        <v/>
      </c>
      <c r="G229" s="454" t="str">
        <f t="shared" si="57"/>
        <v/>
      </c>
      <c r="I229" s="454" t="str">
        <f t="shared" si="58"/>
        <v/>
      </c>
      <c r="K229" s="454" t="str">
        <f t="shared" si="59"/>
        <v/>
      </c>
      <c r="M229" s="454" t="str">
        <f t="shared" si="60"/>
        <v/>
      </c>
      <c r="O229" s="454" t="str">
        <f t="shared" si="61"/>
        <v/>
      </c>
      <c r="Q229" s="454" t="str">
        <f t="shared" si="62"/>
        <v/>
      </c>
      <c r="S229" s="454" t="str">
        <f t="shared" si="63"/>
        <v/>
      </c>
      <c r="U229" s="454" t="str">
        <f t="shared" si="64"/>
        <v/>
      </c>
      <c r="W229" s="454" t="str">
        <f t="shared" si="65"/>
        <v/>
      </c>
      <c r="Y229" s="454" t="str">
        <f t="shared" si="66"/>
        <v/>
      </c>
      <c r="AA229" s="454" t="str">
        <f t="shared" si="67"/>
        <v/>
      </c>
      <c r="AC229" s="454" t="str">
        <f t="shared" si="68"/>
        <v/>
      </c>
      <c r="AE229" s="454" t="str">
        <f t="shared" si="69"/>
        <v/>
      </c>
      <c r="AG229" s="454" t="str">
        <f t="shared" si="70"/>
        <v/>
      </c>
      <c r="AI229" s="454" t="str">
        <f t="shared" si="71"/>
        <v/>
      </c>
      <c r="AK229" s="454" t="str">
        <f t="shared" si="72"/>
        <v/>
      </c>
      <c r="AM229" s="454" t="str">
        <f t="shared" si="73"/>
        <v/>
      </c>
      <c r="AO229" s="454" t="str">
        <f t="shared" si="74"/>
        <v/>
      </c>
      <c r="AQ229" s="454" t="str">
        <f t="shared" si="75"/>
        <v/>
      </c>
    </row>
    <row r="230" spans="5:43">
      <c r="E230" s="454" t="str">
        <f t="shared" si="57"/>
        <v/>
      </c>
      <c r="G230" s="454" t="str">
        <f t="shared" si="57"/>
        <v/>
      </c>
      <c r="I230" s="454" t="str">
        <f t="shared" si="58"/>
        <v/>
      </c>
      <c r="K230" s="454" t="str">
        <f t="shared" si="59"/>
        <v/>
      </c>
      <c r="M230" s="454" t="str">
        <f t="shared" si="60"/>
        <v/>
      </c>
      <c r="O230" s="454" t="str">
        <f t="shared" si="61"/>
        <v/>
      </c>
      <c r="Q230" s="454" t="str">
        <f t="shared" si="62"/>
        <v/>
      </c>
      <c r="S230" s="454" t="str">
        <f t="shared" si="63"/>
        <v/>
      </c>
      <c r="U230" s="454" t="str">
        <f t="shared" si="64"/>
        <v/>
      </c>
      <c r="W230" s="454" t="str">
        <f t="shared" si="65"/>
        <v/>
      </c>
      <c r="Y230" s="454" t="str">
        <f t="shared" si="66"/>
        <v/>
      </c>
      <c r="AA230" s="454" t="str">
        <f t="shared" si="67"/>
        <v/>
      </c>
      <c r="AC230" s="454" t="str">
        <f t="shared" si="68"/>
        <v/>
      </c>
      <c r="AE230" s="454" t="str">
        <f t="shared" si="69"/>
        <v/>
      </c>
      <c r="AG230" s="454" t="str">
        <f t="shared" si="70"/>
        <v/>
      </c>
      <c r="AI230" s="454" t="str">
        <f t="shared" si="71"/>
        <v/>
      </c>
      <c r="AK230" s="454" t="str">
        <f t="shared" si="72"/>
        <v/>
      </c>
      <c r="AM230" s="454" t="str">
        <f t="shared" si="73"/>
        <v/>
      </c>
      <c r="AO230" s="454" t="str">
        <f t="shared" si="74"/>
        <v/>
      </c>
      <c r="AQ230" s="454" t="str">
        <f t="shared" si="75"/>
        <v/>
      </c>
    </row>
    <row r="231" spans="5:43">
      <c r="E231" s="454" t="str">
        <f t="shared" si="57"/>
        <v/>
      </c>
      <c r="G231" s="454" t="str">
        <f t="shared" si="57"/>
        <v/>
      </c>
      <c r="I231" s="454" t="str">
        <f t="shared" si="58"/>
        <v/>
      </c>
      <c r="K231" s="454" t="str">
        <f t="shared" si="59"/>
        <v/>
      </c>
      <c r="M231" s="454" t="str">
        <f t="shared" si="60"/>
        <v/>
      </c>
      <c r="O231" s="454" t="str">
        <f t="shared" si="61"/>
        <v/>
      </c>
      <c r="Q231" s="454" t="str">
        <f t="shared" si="62"/>
        <v/>
      </c>
      <c r="S231" s="454" t="str">
        <f t="shared" si="63"/>
        <v/>
      </c>
      <c r="U231" s="454" t="str">
        <f t="shared" si="64"/>
        <v/>
      </c>
      <c r="W231" s="454" t="str">
        <f t="shared" si="65"/>
        <v/>
      </c>
      <c r="Y231" s="454" t="str">
        <f t="shared" si="66"/>
        <v/>
      </c>
      <c r="AA231" s="454" t="str">
        <f t="shared" si="67"/>
        <v/>
      </c>
      <c r="AC231" s="454" t="str">
        <f t="shared" si="68"/>
        <v/>
      </c>
      <c r="AE231" s="454" t="str">
        <f t="shared" si="69"/>
        <v/>
      </c>
      <c r="AG231" s="454" t="str">
        <f t="shared" si="70"/>
        <v/>
      </c>
      <c r="AI231" s="454" t="str">
        <f t="shared" si="71"/>
        <v/>
      </c>
      <c r="AK231" s="454" t="str">
        <f t="shared" si="72"/>
        <v/>
      </c>
      <c r="AM231" s="454" t="str">
        <f t="shared" si="73"/>
        <v/>
      </c>
      <c r="AO231" s="454" t="str">
        <f t="shared" si="74"/>
        <v/>
      </c>
      <c r="AQ231" s="454" t="str">
        <f t="shared" si="75"/>
        <v/>
      </c>
    </row>
    <row r="232" spans="5:43">
      <c r="E232" s="454" t="str">
        <f t="shared" si="57"/>
        <v/>
      </c>
      <c r="G232" s="454" t="str">
        <f t="shared" si="57"/>
        <v/>
      </c>
      <c r="I232" s="454" t="str">
        <f t="shared" si="58"/>
        <v/>
      </c>
      <c r="K232" s="454" t="str">
        <f t="shared" si="59"/>
        <v/>
      </c>
      <c r="M232" s="454" t="str">
        <f t="shared" si="60"/>
        <v/>
      </c>
      <c r="O232" s="454" t="str">
        <f t="shared" si="61"/>
        <v/>
      </c>
      <c r="Q232" s="454" t="str">
        <f t="shared" si="62"/>
        <v/>
      </c>
      <c r="S232" s="454" t="str">
        <f t="shared" si="63"/>
        <v/>
      </c>
      <c r="U232" s="454" t="str">
        <f t="shared" si="64"/>
        <v/>
      </c>
      <c r="W232" s="454" t="str">
        <f t="shared" si="65"/>
        <v/>
      </c>
      <c r="Y232" s="454" t="str">
        <f t="shared" si="66"/>
        <v/>
      </c>
      <c r="AA232" s="454" t="str">
        <f t="shared" si="67"/>
        <v/>
      </c>
      <c r="AC232" s="454" t="str">
        <f t="shared" si="68"/>
        <v/>
      </c>
      <c r="AE232" s="454" t="str">
        <f t="shared" si="69"/>
        <v/>
      </c>
      <c r="AG232" s="454" t="str">
        <f t="shared" si="70"/>
        <v/>
      </c>
      <c r="AI232" s="454" t="str">
        <f t="shared" si="71"/>
        <v/>
      </c>
      <c r="AK232" s="454" t="str">
        <f t="shared" si="72"/>
        <v/>
      </c>
      <c r="AM232" s="454" t="str">
        <f t="shared" si="73"/>
        <v/>
      </c>
      <c r="AO232" s="454" t="str">
        <f t="shared" si="74"/>
        <v/>
      </c>
      <c r="AQ232" s="454" t="str">
        <f t="shared" si="75"/>
        <v/>
      </c>
    </row>
    <row r="233" spans="5:43">
      <c r="E233" s="454" t="str">
        <f t="shared" si="57"/>
        <v/>
      </c>
      <c r="G233" s="454" t="str">
        <f t="shared" si="57"/>
        <v/>
      </c>
      <c r="I233" s="454" t="str">
        <f t="shared" si="58"/>
        <v/>
      </c>
      <c r="K233" s="454" t="str">
        <f t="shared" si="59"/>
        <v/>
      </c>
      <c r="M233" s="454" t="str">
        <f t="shared" si="60"/>
        <v/>
      </c>
      <c r="O233" s="454" t="str">
        <f t="shared" si="61"/>
        <v/>
      </c>
      <c r="Q233" s="454" t="str">
        <f t="shared" si="62"/>
        <v/>
      </c>
      <c r="S233" s="454" t="str">
        <f t="shared" si="63"/>
        <v/>
      </c>
      <c r="U233" s="454" t="str">
        <f t="shared" si="64"/>
        <v/>
      </c>
      <c r="W233" s="454" t="str">
        <f t="shared" si="65"/>
        <v/>
      </c>
      <c r="Y233" s="454" t="str">
        <f t="shared" si="66"/>
        <v/>
      </c>
      <c r="AA233" s="454" t="str">
        <f t="shared" si="67"/>
        <v/>
      </c>
      <c r="AC233" s="454" t="str">
        <f t="shared" si="68"/>
        <v/>
      </c>
      <c r="AE233" s="454" t="str">
        <f t="shared" si="69"/>
        <v/>
      </c>
      <c r="AG233" s="454" t="str">
        <f t="shared" si="70"/>
        <v/>
      </c>
      <c r="AI233" s="454" t="str">
        <f t="shared" si="71"/>
        <v/>
      </c>
      <c r="AK233" s="454" t="str">
        <f t="shared" si="72"/>
        <v/>
      </c>
      <c r="AM233" s="454" t="str">
        <f t="shared" si="73"/>
        <v/>
      </c>
      <c r="AO233" s="454" t="str">
        <f t="shared" si="74"/>
        <v/>
      </c>
      <c r="AQ233" s="454" t="str">
        <f t="shared" si="75"/>
        <v/>
      </c>
    </row>
    <row r="234" spans="5:43">
      <c r="E234" s="454" t="str">
        <f t="shared" si="57"/>
        <v/>
      </c>
      <c r="G234" s="454" t="str">
        <f t="shared" si="57"/>
        <v/>
      </c>
      <c r="I234" s="454" t="str">
        <f t="shared" si="58"/>
        <v/>
      </c>
      <c r="K234" s="454" t="str">
        <f t="shared" si="59"/>
        <v/>
      </c>
      <c r="M234" s="454" t="str">
        <f t="shared" si="60"/>
        <v/>
      </c>
      <c r="O234" s="454" t="str">
        <f t="shared" si="61"/>
        <v/>
      </c>
      <c r="Q234" s="454" t="str">
        <f t="shared" si="62"/>
        <v/>
      </c>
      <c r="S234" s="454" t="str">
        <f t="shared" si="63"/>
        <v/>
      </c>
      <c r="U234" s="454" t="str">
        <f t="shared" si="64"/>
        <v/>
      </c>
      <c r="W234" s="454" t="str">
        <f t="shared" si="65"/>
        <v/>
      </c>
      <c r="Y234" s="454" t="str">
        <f t="shared" si="66"/>
        <v/>
      </c>
      <c r="AA234" s="454" t="str">
        <f t="shared" si="67"/>
        <v/>
      </c>
      <c r="AC234" s="454" t="str">
        <f t="shared" si="68"/>
        <v/>
      </c>
      <c r="AE234" s="454" t="str">
        <f t="shared" si="69"/>
        <v/>
      </c>
      <c r="AG234" s="454" t="str">
        <f t="shared" si="70"/>
        <v/>
      </c>
      <c r="AI234" s="454" t="str">
        <f t="shared" si="71"/>
        <v/>
      </c>
      <c r="AK234" s="454" t="str">
        <f t="shared" si="72"/>
        <v/>
      </c>
      <c r="AM234" s="454" t="str">
        <f t="shared" si="73"/>
        <v/>
      </c>
      <c r="AO234" s="454" t="str">
        <f t="shared" si="74"/>
        <v/>
      </c>
      <c r="AQ234" s="454" t="str">
        <f t="shared" si="75"/>
        <v/>
      </c>
    </row>
    <row r="235" spans="5:43">
      <c r="E235" s="454" t="str">
        <f t="shared" si="57"/>
        <v/>
      </c>
      <c r="G235" s="454" t="str">
        <f t="shared" si="57"/>
        <v/>
      </c>
      <c r="I235" s="454" t="str">
        <f t="shared" si="58"/>
        <v/>
      </c>
      <c r="K235" s="454" t="str">
        <f t="shared" si="59"/>
        <v/>
      </c>
      <c r="M235" s="454" t="str">
        <f t="shared" si="60"/>
        <v/>
      </c>
      <c r="O235" s="454" t="str">
        <f t="shared" si="61"/>
        <v/>
      </c>
      <c r="Q235" s="454" t="str">
        <f t="shared" si="62"/>
        <v/>
      </c>
      <c r="S235" s="454" t="str">
        <f t="shared" si="63"/>
        <v/>
      </c>
      <c r="U235" s="454" t="str">
        <f t="shared" si="64"/>
        <v/>
      </c>
      <c r="W235" s="454" t="str">
        <f t="shared" si="65"/>
        <v/>
      </c>
      <c r="Y235" s="454" t="str">
        <f t="shared" si="66"/>
        <v/>
      </c>
      <c r="AA235" s="454" t="str">
        <f t="shared" si="67"/>
        <v/>
      </c>
      <c r="AC235" s="454" t="str">
        <f t="shared" si="68"/>
        <v/>
      </c>
      <c r="AE235" s="454" t="str">
        <f t="shared" si="69"/>
        <v/>
      </c>
      <c r="AG235" s="454" t="str">
        <f t="shared" si="70"/>
        <v/>
      </c>
      <c r="AI235" s="454" t="str">
        <f t="shared" si="71"/>
        <v/>
      </c>
      <c r="AK235" s="454" t="str">
        <f t="shared" si="72"/>
        <v/>
      </c>
      <c r="AM235" s="454" t="str">
        <f t="shared" si="73"/>
        <v/>
      </c>
      <c r="AO235" s="454" t="str">
        <f t="shared" si="74"/>
        <v/>
      </c>
      <c r="AQ235" s="454" t="str">
        <f t="shared" si="75"/>
        <v/>
      </c>
    </row>
    <row r="236" spans="5:43">
      <c r="E236" s="454" t="str">
        <f t="shared" si="57"/>
        <v/>
      </c>
      <c r="G236" s="454" t="str">
        <f t="shared" si="57"/>
        <v/>
      </c>
      <c r="I236" s="454" t="str">
        <f t="shared" si="58"/>
        <v/>
      </c>
      <c r="K236" s="454" t="str">
        <f t="shared" si="59"/>
        <v/>
      </c>
      <c r="M236" s="454" t="str">
        <f t="shared" si="60"/>
        <v/>
      </c>
      <c r="O236" s="454" t="str">
        <f t="shared" si="61"/>
        <v/>
      </c>
      <c r="Q236" s="454" t="str">
        <f t="shared" si="62"/>
        <v/>
      </c>
      <c r="S236" s="454" t="str">
        <f t="shared" si="63"/>
        <v/>
      </c>
      <c r="U236" s="454" t="str">
        <f t="shared" si="64"/>
        <v/>
      </c>
      <c r="W236" s="454" t="str">
        <f t="shared" si="65"/>
        <v/>
      </c>
      <c r="Y236" s="454" t="str">
        <f t="shared" si="66"/>
        <v/>
      </c>
      <c r="AA236" s="454" t="str">
        <f t="shared" si="67"/>
        <v/>
      </c>
      <c r="AC236" s="454" t="str">
        <f t="shared" si="68"/>
        <v/>
      </c>
      <c r="AE236" s="454" t="str">
        <f t="shared" si="69"/>
        <v/>
      </c>
      <c r="AG236" s="454" t="str">
        <f t="shared" si="70"/>
        <v/>
      </c>
      <c r="AI236" s="454" t="str">
        <f t="shared" si="71"/>
        <v/>
      </c>
      <c r="AK236" s="454" t="str">
        <f t="shared" si="72"/>
        <v/>
      </c>
      <c r="AM236" s="454" t="str">
        <f t="shared" si="73"/>
        <v/>
      </c>
      <c r="AO236" s="454" t="str">
        <f t="shared" si="74"/>
        <v/>
      </c>
      <c r="AQ236" s="454" t="str">
        <f t="shared" si="75"/>
        <v/>
      </c>
    </row>
    <row r="237" spans="5:43">
      <c r="E237" s="454" t="str">
        <f t="shared" si="57"/>
        <v/>
      </c>
      <c r="G237" s="454" t="str">
        <f t="shared" si="57"/>
        <v/>
      </c>
      <c r="I237" s="454" t="str">
        <f t="shared" si="58"/>
        <v/>
      </c>
      <c r="K237" s="454" t="str">
        <f t="shared" si="59"/>
        <v/>
      </c>
      <c r="M237" s="454" t="str">
        <f t="shared" si="60"/>
        <v/>
      </c>
      <c r="O237" s="454" t="str">
        <f t="shared" si="61"/>
        <v/>
      </c>
      <c r="Q237" s="454" t="str">
        <f t="shared" si="62"/>
        <v/>
      </c>
      <c r="S237" s="454" t="str">
        <f t="shared" si="63"/>
        <v/>
      </c>
      <c r="U237" s="454" t="str">
        <f t="shared" si="64"/>
        <v/>
      </c>
      <c r="W237" s="454" t="str">
        <f t="shared" si="65"/>
        <v/>
      </c>
      <c r="Y237" s="454" t="str">
        <f t="shared" si="66"/>
        <v/>
      </c>
      <c r="AA237" s="454" t="str">
        <f t="shared" si="67"/>
        <v/>
      </c>
      <c r="AC237" s="454" t="str">
        <f t="shared" si="68"/>
        <v/>
      </c>
      <c r="AE237" s="454" t="str">
        <f t="shared" si="69"/>
        <v/>
      </c>
      <c r="AG237" s="454" t="str">
        <f t="shared" si="70"/>
        <v/>
      </c>
      <c r="AI237" s="454" t="str">
        <f t="shared" si="71"/>
        <v/>
      </c>
      <c r="AK237" s="454" t="str">
        <f t="shared" si="72"/>
        <v/>
      </c>
      <c r="AM237" s="454" t="str">
        <f t="shared" si="73"/>
        <v/>
      </c>
      <c r="AO237" s="454" t="str">
        <f t="shared" si="74"/>
        <v/>
      </c>
      <c r="AQ237" s="454" t="str">
        <f t="shared" si="75"/>
        <v/>
      </c>
    </row>
    <row r="238" spans="5:43">
      <c r="E238" s="454" t="str">
        <f t="shared" si="57"/>
        <v/>
      </c>
      <c r="G238" s="454" t="str">
        <f t="shared" si="57"/>
        <v/>
      </c>
      <c r="I238" s="454" t="str">
        <f t="shared" si="58"/>
        <v/>
      </c>
      <c r="K238" s="454" t="str">
        <f t="shared" si="59"/>
        <v/>
      </c>
      <c r="M238" s="454" t="str">
        <f t="shared" si="60"/>
        <v/>
      </c>
      <c r="O238" s="454" t="str">
        <f t="shared" si="61"/>
        <v/>
      </c>
      <c r="Q238" s="454" t="str">
        <f t="shared" si="62"/>
        <v/>
      </c>
      <c r="S238" s="454" t="str">
        <f t="shared" si="63"/>
        <v/>
      </c>
      <c r="U238" s="454" t="str">
        <f t="shared" si="64"/>
        <v/>
      </c>
      <c r="W238" s="454" t="str">
        <f t="shared" si="65"/>
        <v/>
      </c>
      <c r="Y238" s="454" t="str">
        <f t="shared" si="66"/>
        <v/>
      </c>
      <c r="AA238" s="454" t="str">
        <f t="shared" si="67"/>
        <v/>
      </c>
      <c r="AC238" s="454" t="str">
        <f t="shared" si="68"/>
        <v/>
      </c>
      <c r="AE238" s="454" t="str">
        <f t="shared" si="69"/>
        <v/>
      </c>
      <c r="AG238" s="454" t="str">
        <f t="shared" si="70"/>
        <v/>
      </c>
      <c r="AI238" s="454" t="str">
        <f t="shared" si="71"/>
        <v/>
      </c>
      <c r="AK238" s="454" t="str">
        <f t="shared" si="72"/>
        <v/>
      </c>
      <c r="AM238" s="454" t="str">
        <f t="shared" si="73"/>
        <v/>
      </c>
      <c r="AO238" s="454" t="str">
        <f t="shared" si="74"/>
        <v/>
      </c>
      <c r="AQ238" s="454" t="str">
        <f t="shared" si="75"/>
        <v/>
      </c>
    </row>
    <row r="239" spans="5:43">
      <c r="E239" s="454" t="str">
        <f t="shared" si="57"/>
        <v/>
      </c>
      <c r="G239" s="454" t="str">
        <f t="shared" si="57"/>
        <v/>
      </c>
      <c r="I239" s="454" t="str">
        <f t="shared" si="58"/>
        <v/>
      </c>
      <c r="K239" s="454" t="str">
        <f t="shared" si="59"/>
        <v/>
      </c>
      <c r="M239" s="454" t="str">
        <f t="shared" si="60"/>
        <v/>
      </c>
      <c r="O239" s="454" t="str">
        <f t="shared" si="61"/>
        <v/>
      </c>
      <c r="Q239" s="454" t="str">
        <f t="shared" si="62"/>
        <v/>
      </c>
      <c r="S239" s="454" t="str">
        <f t="shared" si="63"/>
        <v/>
      </c>
      <c r="U239" s="454" t="str">
        <f t="shared" si="64"/>
        <v/>
      </c>
      <c r="W239" s="454" t="str">
        <f t="shared" si="65"/>
        <v/>
      </c>
      <c r="Y239" s="454" t="str">
        <f t="shared" si="66"/>
        <v/>
      </c>
      <c r="AA239" s="454" t="str">
        <f t="shared" si="67"/>
        <v/>
      </c>
      <c r="AC239" s="454" t="str">
        <f t="shared" si="68"/>
        <v/>
      </c>
      <c r="AE239" s="454" t="str">
        <f t="shared" si="69"/>
        <v/>
      </c>
      <c r="AG239" s="454" t="str">
        <f t="shared" si="70"/>
        <v/>
      </c>
      <c r="AI239" s="454" t="str">
        <f t="shared" si="71"/>
        <v/>
      </c>
      <c r="AK239" s="454" t="str">
        <f t="shared" si="72"/>
        <v/>
      </c>
      <c r="AM239" s="454" t="str">
        <f t="shared" si="73"/>
        <v/>
      </c>
      <c r="AO239" s="454" t="str">
        <f t="shared" si="74"/>
        <v/>
      </c>
      <c r="AQ239" s="454" t="str">
        <f t="shared" si="75"/>
        <v/>
      </c>
    </row>
    <row r="240" spans="5:43">
      <c r="E240" s="454" t="str">
        <f t="shared" si="57"/>
        <v/>
      </c>
      <c r="G240" s="454" t="str">
        <f t="shared" si="57"/>
        <v/>
      </c>
      <c r="I240" s="454" t="str">
        <f t="shared" si="58"/>
        <v/>
      </c>
      <c r="K240" s="454" t="str">
        <f t="shared" si="59"/>
        <v/>
      </c>
      <c r="M240" s="454" t="str">
        <f t="shared" si="60"/>
        <v/>
      </c>
      <c r="O240" s="454" t="str">
        <f t="shared" si="61"/>
        <v/>
      </c>
      <c r="Q240" s="454" t="str">
        <f t="shared" si="62"/>
        <v/>
      </c>
      <c r="S240" s="454" t="str">
        <f t="shared" si="63"/>
        <v/>
      </c>
      <c r="U240" s="454" t="str">
        <f t="shared" si="64"/>
        <v/>
      </c>
      <c r="W240" s="454" t="str">
        <f t="shared" si="65"/>
        <v/>
      </c>
      <c r="Y240" s="454" t="str">
        <f t="shared" si="66"/>
        <v/>
      </c>
      <c r="AA240" s="454" t="str">
        <f t="shared" si="67"/>
        <v/>
      </c>
      <c r="AC240" s="454" t="str">
        <f t="shared" si="68"/>
        <v/>
      </c>
      <c r="AE240" s="454" t="str">
        <f t="shared" si="69"/>
        <v/>
      </c>
      <c r="AG240" s="454" t="str">
        <f t="shared" si="70"/>
        <v/>
      </c>
      <c r="AI240" s="454" t="str">
        <f t="shared" si="71"/>
        <v/>
      </c>
      <c r="AK240" s="454" t="str">
        <f t="shared" si="72"/>
        <v/>
      </c>
      <c r="AM240" s="454" t="str">
        <f t="shared" si="73"/>
        <v/>
      </c>
      <c r="AO240" s="454" t="str">
        <f t="shared" si="74"/>
        <v/>
      </c>
      <c r="AQ240" s="454" t="str">
        <f t="shared" si="75"/>
        <v/>
      </c>
    </row>
    <row r="241" spans="5:43">
      <c r="E241" s="454" t="str">
        <f t="shared" si="57"/>
        <v/>
      </c>
      <c r="G241" s="454" t="str">
        <f t="shared" si="57"/>
        <v/>
      </c>
      <c r="I241" s="454" t="str">
        <f t="shared" si="58"/>
        <v/>
      </c>
      <c r="K241" s="454" t="str">
        <f t="shared" si="59"/>
        <v/>
      </c>
      <c r="M241" s="454" t="str">
        <f t="shared" si="60"/>
        <v/>
      </c>
      <c r="O241" s="454" t="str">
        <f t="shared" si="61"/>
        <v/>
      </c>
      <c r="Q241" s="454" t="str">
        <f t="shared" si="62"/>
        <v/>
      </c>
      <c r="S241" s="454" t="str">
        <f t="shared" si="63"/>
        <v/>
      </c>
      <c r="U241" s="454" t="str">
        <f t="shared" si="64"/>
        <v/>
      </c>
      <c r="W241" s="454" t="str">
        <f t="shared" si="65"/>
        <v/>
      </c>
      <c r="Y241" s="454" t="str">
        <f t="shared" si="66"/>
        <v/>
      </c>
      <c r="AA241" s="454" t="str">
        <f t="shared" si="67"/>
        <v/>
      </c>
      <c r="AC241" s="454" t="str">
        <f t="shared" si="68"/>
        <v/>
      </c>
      <c r="AE241" s="454" t="str">
        <f t="shared" si="69"/>
        <v/>
      </c>
      <c r="AG241" s="454" t="str">
        <f t="shared" si="70"/>
        <v/>
      </c>
      <c r="AI241" s="454" t="str">
        <f t="shared" si="71"/>
        <v/>
      </c>
      <c r="AK241" s="454" t="str">
        <f t="shared" si="72"/>
        <v/>
      </c>
      <c r="AM241" s="454" t="str">
        <f t="shared" si="73"/>
        <v/>
      </c>
      <c r="AO241" s="454" t="str">
        <f t="shared" si="74"/>
        <v/>
      </c>
      <c r="AQ241" s="454" t="str">
        <f t="shared" si="75"/>
        <v/>
      </c>
    </row>
    <row r="242" spans="5:43">
      <c r="E242" s="454" t="str">
        <f t="shared" si="57"/>
        <v/>
      </c>
      <c r="G242" s="454" t="str">
        <f t="shared" si="57"/>
        <v/>
      </c>
      <c r="I242" s="454" t="str">
        <f t="shared" si="58"/>
        <v/>
      </c>
      <c r="K242" s="454" t="str">
        <f t="shared" si="59"/>
        <v/>
      </c>
      <c r="M242" s="454" t="str">
        <f t="shared" si="60"/>
        <v/>
      </c>
      <c r="O242" s="454" t="str">
        <f t="shared" si="61"/>
        <v/>
      </c>
      <c r="Q242" s="454" t="str">
        <f t="shared" si="62"/>
        <v/>
      </c>
      <c r="S242" s="454" t="str">
        <f t="shared" si="63"/>
        <v/>
      </c>
      <c r="U242" s="454" t="str">
        <f t="shared" si="64"/>
        <v/>
      </c>
      <c r="W242" s="454" t="str">
        <f t="shared" si="65"/>
        <v/>
      </c>
      <c r="Y242" s="454" t="str">
        <f t="shared" si="66"/>
        <v/>
      </c>
      <c r="AA242" s="454" t="str">
        <f t="shared" si="67"/>
        <v/>
      </c>
      <c r="AC242" s="454" t="str">
        <f t="shared" si="68"/>
        <v/>
      </c>
      <c r="AE242" s="454" t="str">
        <f t="shared" si="69"/>
        <v/>
      </c>
      <c r="AG242" s="454" t="str">
        <f t="shared" si="70"/>
        <v/>
      </c>
      <c r="AI242" s="454" t="str">
        <f t="shared" si="71"/>
        <v/>
      </c>
      <c r="AK242" s="454" t="str">
        <f t="shared" si="72"/>
        <v/>
      </c>
      <c r="AM242" s="454" t="str">
        <f t="shared" si="73"/>
        <v/>
      </c>
      <c r="AO242" s="454" t="str">
        <f t="shared" si="74"/>
        <v/>
      </c>
      <c r="AQ242" s="454" t="str">
        <f t="shared" si="75"/>
        <v/>
      </c>
    </row>
    <row r="243" spans="5:43">
      <c r="E243" s="454" t="str">
        <f t="shared" si="57"/>
        <v/>
      </c>
      <c r="G243" s="454" t="str">
        <f t="shared" si="57"/>
        <v/>
      </c>
      <c r="I243" s="454" t="str">
        <f t="shared" si="58"/>
        <v/>
      </c>
      <c r="K243" s="454" t="str">
        <f t="shared" si="59"/>
        <v/>
      </c>
      <c r="M243" s="454" t="str">
        <f t="shared" si="60"/>
        <v/>
      </c>
      <c r="O243" s="454" t="str">
        <f t="shared" si="61"/>
        <v/>
      </c>
      <c r="Q243" s="454" t="str">
        <f t="shared" si="62"/>
        <v/>
      </c>
      <c r="S243" s="454" t="str">
        <f t="shared" si="63"/>
        <v/>
      </c>
      <c r="U243" s="454" t="str">
        <f t="shared" si="64"/>
        <v/>
      </c>
      <c r="W243" s="454" t="str">
        <f t="shared" si="65"/>
        <v/>
      </c>
      <c r="Y243" s="454" t="str">
        <f t="shared" si="66"/>
        <v/>
      </c>
      <c r="AA243" s="454" t="str">
        <f t="shared" si="67"/>
        <v/>
      </c>
      <c r="AC243" s="454" t="str">
        <f t="shared" si="68"/>
        <v/>
      </c>
      <c r="AE243" s="454" t="str">
        <f t="shared" si="69"/>
        <v/>
      </c>
      <c r="AG243" s="454" t="str">
        <f t="shared" si="70"/>
        <v/>
      </c>
      <c r="AI243" s="454" t="str">
        <f t="shared" si="71"/>
        <v/>
      </c>
      <c r="AK243" s="454" t="str">
        <f t="shared" si="72"/>
        <v/>
      </c>
      <c r="AM243" s="454" t="str">
        <f t="shared" si="73"/>
        <v/>
      </c>
      <c r="AO243" s="454" t="str">
        <f t="shared" si="74"/>
        <v/>
      </c>
      <c r="AQ243" s="454" t="str">
        <f t="shared" si="75"/>
        <v/>
      </c>
    </row>
    <row r="244" spans="5:43">
      <c r="E244" s="454" t="str">
        <f t="shared" si="57"/>
        <v/>
      </c>
      <c r="G244" s="454" t="str">
        <f t="shared" si="57"/>
        <v/>
      </c>
      <c r="I244" s="454" t="str">
        <f t="shared" si="58"/>
        <v/>
      </c>
      <c r="K244" s="454" t="str">
        <f t="shared" si="59"/>
        <v/>
      </c>
      <c r="M244" s="454" t="str">
        <f t="shared" si="60"/>
        <v/>
      </c>
      <c r="O244" s="454" t="str">
        <f t="shared" si="61"/>
        <v/>
      </c>
      <c r="Q244" s="454" t="str">
        <f t="shared" si="62"/>
        <v/>
      </c>
      <c r="S244" s="454" t="str">
        <f t="shared" si="63"/>
        <v/>
      </c>
      <c r="U244" s="454" t="str">
        <f t="shared" si="64"/>
        <v/>
      </c>
      <c r="W244" s="454" t="str">
        <f t="shared" si="65"/>
        <v/>
      </c>
      <c r="Y244" s="454" t="str">
        <f t="shared" si="66"/>
        <v/>
      </c>
      <c r="AA244" s="454" t="str">
        <f t="shared" si="67"/>
        <v/>
      </c>
      <c r="AC244" s="454" t="str">
        <f t="shared" si="68"/>
        <v/>
      </c>
      <c r="AE244" s="454" t="str">
        <f t="shared" si="69"/>
        <v/>
      </c>
      <c r="AG244" s="454" t="str">
        <f t="shared" si="70"/>
        <v/>
      </c>
      <c r="AI244" s="454" t="str">
        <f t="shared" si="71"/>
        <v/>
      </c>
      <c r="AK244" s="454" t="str">
        <f t="shared" si="72"/>
        <v/>
      </c>
      <c r="AM244" s="454" t="str">
        <f t="shared" si="73"/>
        <v/>
      </c>
      <c r="AO244" s="454" t="str">
        <f t="shared" si="74"/>
        <v/>
      </c>
      <c r="AQ244" s="454" t="str">
        <f t="shared" si="75"/>
        <v/>
      </c>
    </row>
    <row r="245" spans="5:43">
      <c r="E245" s="454" t="str">
        <f t="shared" si="57"/>
        <v/>
      </c>
      <c r="G245" s="454" t="str">
        <f t="shared" si="57"/>
        <v/>
      </c>
      <c r="I245" s="454" t="str">
        <f t="shared" si="58"/>
        <v/>
      </c>
      <c r="K245" s="454" t="str">
        <f t="shared" si="59"/>
        <v/>
      </c>
      <c r="M245" s="454" t="str">
        <f t="shared" si="60"/>
        <v/>
      </c>
      <c r="O245" s="454" t="str">
        <f t="shared" si="61"/>
        <v/>
      </c>
      <c r="Q245" s="454" t="str">
        <f t="shared" si="62"/>
        <v/>
      </c>
      <c r="S245" s="454" t="str">
        <f t="shared" si="63"/>
        <v/>
      </c>
      <c r="U245" s="454" t="str">
        <f t="shared" si="64"/>
        <v/>
      </c>
      <c r="W245" s="454" t="str">
        <f t="shared" si="65"/>
        <v/>
      </c>
      <c r="Y245" s="454" t="str">
        <f t="shared" si="66"/>
        <v/>
      </c>
      <c r="AA245" s="454" t="str">
        <f t="shared" si="67"/>
        <v/>
      </c>
      <c r="AC245" s="454" t="str">
        <f t="shared" si="68"/>
        <v/>
      </c>
      <c r="AE245" s="454" t="str">
        <f t="shared" si="69"/>
        <v/>
      </c>
      <c r="AG245" s="454" t="str">
        <f t="shared" si="70"/>
        <v/>
      </c>
      <c r="AI245" s="454" t="str">
        <f t="shared" si="71"/>
        <v/>
      </c>
      <c r="AK245" s="454" t="str">
        <f t="shared" si="72"/>
        <v/>
      </c>
      <c r="AM245" s="454" t="str">
        <f t="shared" si="73"/>
        <v/>
      </c>
      <c r="AO245" s="454" t="str">
        <f t="shared" si="74"/>
        <v/>
      </c>
      <c r="AQ245" s="454" t="str">
        <f t="shared" si="75"/>
        <v/>
      </c>
    </row>
    <row r="246" spans="5:43">
      <c r="E246" s="454" t="str">
        <f t="shared" si="57"/>
        <v/>
      </c>
      <c r="G246" s="454" t="str">
        <f t="shared" si="57"/>
        <v/>
      </c>
      <c r="I246" s="454" t="str">
        <f t="shared" si="58"/>
        <v/>
      </c>
      <c r="K246" s="454" t="str">
        <f t="shared" si="59"/>
        <v/>
      </c>
      <c r="M246" s="454" t="str">
        <f t="shared" si="60"/>
        <v/>
      </c>
      <c r="O246" s="454" t="str">
        <f t="shared" si="61"/>
        <v/>
      </c>
      <c r="Q246" s="454" t="str">
        <f t="shared" si="62"/>
        <v/>
      </c>
      <c r="S246" s="454" t="str">
        <f t="shared" si="63"/>
        <v/>
      </c>
      <c r="U246" s="454" t="str">
        <f t="shared" si="64"/>
        <v/>
      </c>
      <c r="W246" s="454" t="str">
        <f t="shared" si="65"/>
        <v/>
      </c>
      <c r="Y246" s="454" t="str">
        <f t="shared" si="66"/>
        <v/>
      </c>
      <c r="AA246" s="454" t="str">
        <f t="shared" si="67"/>
        <v/>
      </c>
      <c r="AC246" s="454" t="str">
        <f t="shared" si="68"/>
        <v/>
      </c>
      <c r="AE246" s="454" t="str">
        <f t="shared" si="69"/>
        <v/>
      </c>
      <c r="AG246" s="454" t="str">
        <f t="shared" si="70"/>
        <v/>
      </c>
      <c r="AI246" s="454" t="str">
        <f t="shared" si="71"/>
        <v/>
      </c>
      <c r="AK246" s="454" t="str">
        <f t="shared" si="72"/>
        <v/>
      </c>
      <c r="AM246" s="454" t="str">
        <f t="shared" si="73"/>
        <v/>
      </c>
      <c r="AO246" s="454" t="str">
        <f t="shared" si="74"/>
        <v/>
      </c>
      <c r="AQ246" s="454" t="str">
        <f t="shared" si="75"/>
        <v/>
      </c>
    </row>
    <row r="247" spans="5:43">
      <c r="E247" s="454" t="str">
        <f t="shared" si="57"/>
        <v/>
      </c>
      <c r="G247" s="454" t="str">
        <f t="shared" si="57"/>
        <v/>
      </c>
      <c r="I247" s="454" t="str">
        <f t="shared" si="58"/>
        <v/>
      </c>
      <c r="K247" s="454" t="str">
        <f t="shared" si="59"/>
        <v/>
      </c>
      <c r="M247" s="454" t="str">
        <f t="shared" si="60"/>
        <v/>
      </c>
      <c r="O247" s="454" t="str">
        <f t="shared" si="61"/>
        <v/>
      </c>
      <c r="Q247" s="454" t="str">
        <f t="shared" si="62"/>
        <v/>
      </c>
      <c r="S247" s="454" t="str">
        <f t="shared" si="63"/>
        <v/>
      </c>
      <c r="U247" s="454" t="str">
        <f t="shared" si="64"/>
        <v/>
      </c>
      <c r="W247" s="454" t="str">
        <f t="shared" si="65"/>
        <v/>
      </c>
      <c r="Y247" s="454" t="str">
        <f t="shared" si="66"/>
        <v/>
      </c>
      <c r="AA247" s="454" t="str">
        <f t="shared" si="67"/>
        <v/>
      </c>
      <c r="AC247" s="454" t="str">
        <f t="shared" si="68"/>
        <v/>
      </c>
      <c r="AE247" s="454" t="str">
        <f t="shared" si="69"/>
        <v/>
      </c>
      <c r="AG247" s="454" t="str">
        <f t="shared" si="70"/>
        <v/>
      </c>
      <c r="AI247" s="454" t="str">
        <f t="shared" si="71"/>
        <v/>
      </c>
      <c r="AK247" s="454" t="str">
        <f t="shared" si="72"/>
        <v/>
      </c>
      <c r="AM247" s="454" t="str">
        <f t="shared" si="73"/>
        <v/>
      </c>
      <c r="AO247" s="454" t="str">
        <f t="shared" si="74"/>
        <v/>
      </c>
      <c r="AQ247" s="454" t="str">
        <f t="shared" si="75"/>
        <v/>
      </c>
    </row>
    <row r="248" spans="5:43">
      <c r="E248" s="454" t="str">
        <f t="shared" si="57"/>
        <v/>
      </c>
      <c r="G248" s="454" t="str">
        <f t="shared" si="57"/>
        <v/>
      </c>
      <c r="I248" s="454" t="str">
        <f t="shared" si="58"/>
        <v/>
      </c>
      <c r="K248" s="454" t="str">
        <f t="shared" si="59"/>
        <v/>
      </c>
      <c r="M248" s="454" t="str">
        <f t="shared" si="60"/>
        <v/>
      </c>
      <c r="O248" s="454" t="str">
        <f t="shared" si="61"/>
        <v/>
      </c>
      <c r="Q248" s="454" t="str">
        <f t="shared" si="62"/>
        <v/>
      </c>
      <c r="S248" s="454" t="str">
        <f t="shared" si="63"/>
        <v/>
      </c>
      <c r="U248" s="454" t="str">
        <f t="shared" si="64"/>
        <v/>
      </c>
      <c r="W248" s="454" t="str">
        <f t="shared" si="65"/>
        <v/>
      </c>
      <c r="Y248" s="454" t="str">
        <f t="shared" si="66"/>
        <v/>
      </c>
      <c r="AA248" s="454" t="str">
        <f t="shared" si="67"/>
        <v/>
      </c>
      <c r="AC248" s="454" t="str">
        <f t="shared" si="68"/>
        <v/>
      </c>
      <c r="AE248" s="454" t="str">
        <f t="shared" si="69"/>
        <v/>
      </c>
      <c r="AG248" s="454" t="str">
        <f t="shared" si="70"/>
        <v/>
      </c>
      <c r="AI248" s="454" t="str">
        <f t="shared" si="71"/>
        <v/>
      </c>
      <c r="AK248" s="454" t="str">
        <f t="shared" si="72"/>
        <v/>
      </c>
      <c r="AM248" s="454" t="str">
        <f t="shared" si="73"/>
        <v/>
      </c>
      <c r="AO248" s="454" t="str">
        <f t="shared" si="74"/>
        <v/>
      </c>
      <c r="AQ248" s="454" t="str">
        <f t="shared" si="75"/>
        <v/>
      </c>
    </row>
    <row r="249" spans="5:43">
      <c r="E249" s="454" t="str">
        <f t="shared" si="57"/>
        <v/>
      </c>
      <c r="G249" s="454" t="str">
        <f t="shared" si="57"/>
        <v/>
      </c>
      <c r="I249" s="454" t="str">
        <f t="shared" si="58"/>
        <v/>
      </c>
      <c r="K249" s="454" t="str">
        <f t="shared" si="59"/>
        <v/>
      </c>
      <c r="M249" s="454" t="str">
        <f t="shared" si="60"/>
        <v/>
      </c>
      <c r="O249" s="454" t="str">
        <f t="shared" si="61"/>
        <v/>
      </c>
      <c r="Q249" s="454" t="str">
        <f t="shared" si="62"/>
        <v/>
      </c>
      <c r="S249" s="454" t="str">
        <f t="shared" si="63"/>
        <v/>
      </c>
      <c r="U249" s="454" t="str">
        <f t="shared" si="64"/>
        <v/>
      </c>
      <c r="W249" s="454" t="str">
        <f t="shared" si="65"/>
        <v/>
      </c>
      <c r="Y249" s="454" t="str">
        <f t="shared" si="66"/>
        <v/>
      </c>
      <c r="AA249" s="454" t="str">
        <f t="shared" si="67"/>
        <v/>
      </c>
      <c r="AC249" s="454" t="str">
        <f t="shared" si="68"/>
        <v/>
      </c>
      <c r="AE249" s="454" t="str">
        <f t="shared" si="69"/>
        <v/>
      </c>
      <c r="AG249" s="454" t="str">
        <f t="shared" si="70"/>
        <v/>
      </c>
      <c r="AI249" s="454" t="str">
        <f t="shared" si="71"/>
        <v/>
      </c>
      <c r="AK249" s="454" t="str">
        <f t="shared" si="72"/>
        <v/>
      </c>
      <c r="AM249" s="454" t="str">
        <f t="shared" si="73"/>
        <v/>
      </c>
      <c r="AO249" s="454" t="str">
        <f t="shared" si="74"/>
        <v/>
      </c>
      <c r="AQ249" s="454" t="str">
        <f t="shared" si="75"/>
        <v/>
      </c>
    </row>
    <row r="250" spans="5:43">
      <c r="E250" s="454" t="str">
        <f t="shared" si="57"/>
        <v/>
      </c>
      <c r="G250" s="454" t="str">
        <f t="shared" si="57"/>
        <v/>
      </c>
      <c r="I250" s="454" t="str">
        <f t="shared" si="58"/>
        <v/>
      </c>
      <c r="K250" s="454" t="str">
        <f t="shared" si="59"/>
        <v/>
      </c>
      <c r="M250" s="454" t="str">
        <f t="shared" si="60"/>
        <v/>
      </c>
      <c r="O250" s="454" t="str">
        <f t="shared" si="61"/>
        <v/>
      </c>
      <c r="Q250" s="454" t="str">
        <f t="shared" si="62"/>
        <v/>
      </c>
      <c r="S250" s="454" t="str">
        <f t="shared" si="63"/>
        <v/>
      </c>
      <c r="U250" s="454" t="str">
        <f t="shared" si="64"/>
        <v/>
      </c>
      <c r="W250" s="454" t="str">
        <f t="shared" si="65"/>
        <v/>
      </c>
      <c r="Y250" s="454" t="str">
        <f t="shared" si="66"/>
        <v/>
      </c>
      <c r="AA250" s="454" t="str">
        <f t="shared" si="67"/>
        <v/>
      </c>
      <c r="AC250" s="454" t="str">
        <f t="shared" si="68"/>
        <v/>
      </c>
      <c r="AE250" s="454" t="str">
        <f t="shared" si="69"/>
        <v/>
      </c>
      <c r="AG250" s="454" t="str">
        <f t="shared" si="70"/>
        <v/>
      </c>
      <c r="AI250" s="454" t="str">
        <f t="shared" si="71"/>
        <v/>
      </c>
      <c r="AK250" s="454" t="str">
        <f t="shared" si="72"/>
        <v/>
      </c>
      <c r="AM250" s="454" t="str">
        <f t="shared" si="73"/>
        <v/>
      </c>
      <c r="AO250" s="454" t="str">
        <f t="shared" si="74"/>
        <v/>
      </c>
      <c r="AQ250" s="454" t="str">
        <f t="shared" si="75"/>
        <v/>
      </c>
    </row>
    <row r="251" spans="5:43">
      <c r="E251" s="454" t="str">
        <f t="shared" si="57"/>
        <v/>
      </c>
      <c r="G251" s="454" t="str">
        <f t="shared" si="57"/>
        <v/>
      </c>
      <c r="I251" s="454" t="str">
        <f t="shared" si="58"/>
        <v/>
      </c>
      <c r="K251" s="454" t="str">
        <f t="shared" si="59"/>
        <v/>
      </c>
      <c r="M251" s="454" t="str">
        <f t="shared" si="60"/>
        <v/>
      </c>
      <c r="O251" s="454" t="str">
        <f t="shared" si="61"/>
        <v/>
      </c>
      <c r="Q251" s="454" t="str">
        <f t="shared" si="62"/>
        <v/>
      </c>
      <c r="S251" s="454" t="str">
        <f t="shared" si="63"/>
        <v/>
      </c>
      <c r="U251" s="454" t="str">
        <f t="shared" si="64"/>
        <v/>
      </c>
      <c r="W251" s="454" t="str">
        <f t="shared" si="65"/>
        <v/>
      </c>
      <c r="Y251" s="454" t="str">
        <f t="shared" si="66"/>
        <v/>
      </c>
      <c r="AA251" s="454" t="str">
        <f t="shared" si="67"/>
        <v/>
      </c>
      <c r="AC251" s="454" t="str">
        <f t="shared" si="68"/>
        <v/>
      </c>
      <c r="AE251" s="454" t="str">
        <f t="shared" si="69"/>
        <v/>
      </c>
      <c r="AG251" s="454" t="str">
        <f t="shared" si="70"/>
        <v/>
      </c>
      <c r="AI251" s="454" t="str">
        <f t="shared" si="71"/>
        <v/>
      </c>
      <c r="AK251" s="454" t="str">
        <f t="shared" si="72"/>
        <v/>
      </c>
      <c r="AM251" s="454" t="str">
        <f t="shared" si="73"/>
        <v/>
      </c>
      <c r="AO251" s="454" t="str">
        <f t="shared" si="74"/>
        <v/>
      </c>
      <c r="AQ251" s="454" t="str">
        <f t="shared" si="75"/>
        <v/>
      </c>
    </row>
    <row r="252" spans="5:43">
      <c r="E252" s="454" t="str">
        <f t="shared" si="57"/>
        <v/>
      </c>
      <c r="G252" s="454" t="str">
        <f t="shared" si="57"/>
        <v/>
      </c>
      <c r="I252" s="454" t="str">
        <f t="shared" si="58"/>
        <v/>
      </c>
      <c r="K252" s="454" t="str">
        <f t="shared" si="59"/>
        <v/>
      </c>
      <c r="M252" s="454" t="str">
        <f t="shared" si="60"/>
        <v/>
      </c>
      <c r="O252" s="454" t="str">
        <f t="shared" si="61"/>
        <v/>
      </c>
      <c r="Q252" s="454" t="str">
        <f t="shared" si="62"/>
        <v/>
      </c>
      <c r="S252" s="454" t="str">
        <f t="shared" si="63"/>
        <v/>
      </c>
      <c r="U252" s="454" t="str">
        <f t="shared" si="64"/>
        <v/>
      </c>
      <c r="W252" s="454" t="str">
        <f t="shared" si="65"/>
        <v/>
      </c>
      <c r="Y252" s="454" t="str">
        <f t="shared" si="66"/>
        <v/>
      </c>
      <c r="AA252" s="454" t="str">
        <f t="shared" si="67"/>
        <v/>
      </c>
      <c r="AC252" s="454" t="str">
        <f t="shared" si="68"/>
        <v/>
      </c>
      <c r="AE252" s="454" t="str">
        <f t="shared" si="69"/>
        <v/>
      </c>
      <c r="AG252" s="454" t="str">
        <f t="shared" si="70"/>
        <v/>
      </c>
      <c r="AI252" s="454" t="str">
        <f t="shared" si="71"/>
        <v/>
      </c>
      <c r="AK252" s="454" t="str">
        <f t="shared" si="72"/>
        <v/>
      </c>
      <c r="AM252" s="454" t="str">
        <f t="shared" si="73"/>
        <v/>
      </c>
      <c r="AO252" s="454" t="str">
        <f t="shared" si="74"/>
        <v/>
      </c>
      <c r="AQ252" s="454" t="str">
        <f t="shared" si="75"/>
        <v/>
      </c>
    </row>
    <row r="253" spans="5:43">
      <c r="E253" s="454" t="str">
        <f t="shared" si="57"/>
        <v/>
      </c>
      <c r="G253" s="454" t="str">
        <f t="shared" si="57"/>
        <v/>
      </c>
      <c r="I253" s="454" t="str">
        <f t="shared" si="58"/>
        <v/>
      </c>
      <c r="K253" s="454" t="str">
        <f t="shared" si="59"/>
        <v/>
      </c>
      <c r="M253" s="454" t="str">
        <f t="shared" si="60"/>
        <v/>
      </c>
      <c r="O253" s="454" t="str">
        <f t="shared" si="61"/>
        <v/>
      </c>
      <c r="Q253" s="454" t="str">
        <f t="shared" si="62"/>
        <v/>
      </c>
      <c r="S253" s="454" t="str">
        <f t="shared" si="63"/>
        <v/>
      </c>
      <c r="U253" s="454" t="str">
        <f t="shared" si="64"/>
        <v/>
      </c>
      <c r="W253" s="454" t="str">
        <f t="shared" si="65"/>
        <v/>
      </c>
      <c r="Y253" s="454" t="str">
        <f t="shared" si="66"/>
        <v/>
      </c>
      <c r="AA253" s="454" t="str">
        <f t="shared" si="67"/>
        <v/>
      </c>
      <c r="AC253" s="454" t="str">
        <f t="shared" si="68"/>
        <v/>
      </c>
      <c r="AE253" s="454" t="str">
        <f t="shared" si="69"/>
        <v/>
      </c>
      <c r="AG253" s="454" t="str">
        <f t="shared" si="70"/>
        <v/>
      </c>
      <c r="AI253" s="454" t="str">
        <f t="shared" si="71"/>
        <v/>
      </c>
      <c r="AK253" s="454" t="str">
        <f t="shared" si="72"/>
        <v/>
      </c>
      <c r="AM253" s="454" t="str">
        <f t="shared" si="73"/>
        <v/>
      </c>
      <c r="AO253" s="454" t="str">
        <f t="shared" si="74"/>
        <v/>
      </c>
      <c r="AQ253" s="454" t="str">
        <f t="shared" si="75"/>
        <v/>
      </c>
    </row>
    <row r="254" spans="5:43">
      <c r="E254" s="454" t="str">
        <f t="shared" si="57"/>
        <v/>
      </c>
      <c r="G254" s="454" t="str">
        <f t="shared" si="57"/>
        <v/>
      </c>
      <c r="I254" s="454" t="str">
        <f t="shared" si="58"/>
        <v/>
      </c>
      <c r="K254" s="454" t="str">
        <f t="shared" si="59"/>
        <v/>
      </c>
      <c r="M254" s="454" t="str">
        <f t="shared" si="60"/>
        <v/>
      </c>
      <c r="O254" s="454" t="str">
        <f t="shared" si="61"/>
        <v/>
      </c>
      <c r="Q254" s="454" t="str">
        <f t="shared" si="62"/>
        <v/>
      </c>
      <c r="S254" s="454" t="str">
        <f t="shared" si="63"/>
        <v/>
      </c>
      <c r="U254" s="454" t="str">
        <f t="shared" si="64"/>
        <v/>
      </c>
      <c r="W254" s="454" t="str">
        <f t="shared" si="65"/>
        <v/>
      </c>
      <c r="Y254" s="454" t="str">
        <f t="shared" si="66"/>
        <v/>
      </c>
      <c r="AA254" s="454" t="str">
        <f t="shared" si="67"/>
        <v/>
      </c>
      <c r="AC254" s="454" t="str">
        <f t="shared" si="68"/>
        <v/>
      </c>
      <c r="AE254" s="454" t="str">
        <f t="shared" si="69"/>
        <v/>
      </c>
      <c r="AG254" s="454" t="str">
        <f t="shared" si="70"/>
        <v/>
      </c>
      <c r="AI254" s="454" t="str">
        <f t="shared" si="71"/>
        <v/>
      </c>
      <c r="AK254" s="454" t="str">
        <f t="shared" si="72"/>
        <v/>
      </c>
      <c r="AM254" s="454" t="str">
        <f t="shared" si="73"/>
        <v/>
      </c>
      <c r="AO254" s="454" t="str">
        <f t="shared" si="74"/>
        <v/>
      </c>
      <c r="AQ254" s="454" t="str">
        <f t="shared" si="75"/>
        <v/>
      </c>
    </row>
    <row r="255" spans="5:43">
      <c r="E255" s="454" t="str">
        <f t="shared" si="57"/>
        <v/>
      </c>
      <c r="G255" s="454" t="str">
        <f t="shared" si="57"/>
        <v/>
      </c>
      <c r="I255" s="454" t="str">
        <f t="shared" si="58"/>
        <v/>
      </c>
      <c r="K255" s="454" t="str">
        <f t="shared" si="59"/>
        <v/>
      </c>
      <c r="M255" s="454" t="str">
        <f t="shared" si="60"/>
        <v/>
      </c>
      <c r="O255" s="454" t="str">
        <f t="shared" si="61"/>
        <v/>
      </c>
      <c r="Q255" s="454" t="str">
        <f t="shared" si="62"/>
        <v/>
      </c>
      <c r="S255" s="454" t="str">
        <f t="shared" si="63"/>
        <v/>
      </c>
      <c r="U255" s="454" t="str">
        <f t="shared" si="64"/>
        <v/>
      </c>
      <c r="W255" s="454" t="str">
        <f t="shared" si="65"/>
        <v/>
      </c>
      <c r="Y255" s="454" t="str">
        <f t="shared" si="66"/>
        <v/>
      </c>
      <c r="AA255" s="454" t="str">
        <f t="shared" si="67"/>
        <v/>
      </c>
      <c r="AC255" s="454" t="str">
        <f t="shared" si="68"/>
        <v/>
      </c>
      <c r="AE255" s="454" t="str">
        <f t="shared" si="69"/>
        <v/>
      </c>
      <c r="AG255" s="454" t="str">
        <f t="shared" si="70"/>
        <v/>
      </c>
      <c r="AI255" s="454" t="str">
        <f t="shared" si="71"/>
        <v/>
      </c>
      <c r="AK255" s="454" t="str">
        <f t="shared" si="72"/>
        <v/>
      </c>
      <c r="AM255" s="454" t="str">
        <f t="shared" si="73"/>
        <v/>
      </c>
      <c r="AO255" s="454" t="str">
        <f t="shared" si="74"/>
        <v/>
      </c>
      <c r="AQ255" s="454" t="str">
        <f t="shared" si="75"/>
        <v/>
      </c>
    </row>
    <row r="256" spans="5:43">
      <c r="E256" s="454" t="str">
        <f t="shared" si="57"/>
        <v/>
      </c>
      <c r="G256" s="454" t="str">
        <f t="shared" si="57"/>
        <v/>
      </c>
      <c r="I256" s="454" t="str">
        <f t="shared" si="58"/>
        <v/>
      </c>
      <c r="K256" s="454" t="str">
        <f t="shared" si="59"/>
        <v/>
      </c>
      <c r="M256" s="454" t="str">
        <f t="shared" si="60"/>
        <v/>
      </c>
      <c r="O256" s="454" t="str">
        <f t="shared" si="61"/>
        <v/>
      </c>
      <c r="Q256" s="454" t="str">
        <f t="shared" si="62"/>
        <v/>
      </c>
      <c r="S256" s="454" t="str">
        <f t="shared" si="63"/>
        <v/>
      </c>
      <c r="U256" s="454" t="str">
        <f t="shared" si="64"/>
        <v/>
      </c>
      <c r="W256" s="454" t="str">
        <f t="shared" si="65"/>
        <v/>
      </c>
      <c r="Y256" s="454" t="str">
        <f t="shared" si="66"/>
        <v/>
      </c>
      <c r="AA256" s="454" t="str">
        <f t="shared" si="67"/>
        <v/>
      </c>
      <c r="AC256" s="454" t="str">
        <f t="shared" si="68"/>
        <v/>
      </c>
      <c r="AE256" s="454" t="str">
        <f t="shared" si="69"/>
        <v/>
      </c>
      <c r="AG256" s="454" t="str">
        <f t="shared" si="70"/>
        <v/>
      </c>
      <c r="AI256" s="454" t="str">
        <f t="shared" si="71"/>
        <v/>
      </c>
      <c r="AK256" s="454" t="str">
        <f t="shared" si="72"/>
        <v/>
      </c>
      <c r="AM256" s="454" t="str">
        <f t="shared" si="73"/>
        <v/>
      </c>
      <c r="AO256" s="454" t="str">
        <f t="shared" si="74"/>
        <v/>
      </c>
      <c r="AQ256" s="454" t="str">
        <f t="shared" si="75"/>
        <v/>
      </c>
    </row>
    <row r="257" spans="5:43">
      <c r="E257" s="454" t="str">
        <f t="shared" si="57"/>
        <v/>
      </c>
      <c r="G257" s="454" t="str">
        <f t="shared" si="57"/>
        <v/>
      </c>
      <c r="I257" s="454" t="str">
        <f t="shared" si="58"/>
        <v/>
      </c>
      <c r="K257" s="454" t="str">
        <f t="shared" si="59"/>
        <v/>
      </c>
      <c r="M257" s="454" t="str">
        <f t="shared" si="60"/>
        <v/>
      </c>
      <c r="O257" s="454" t="str">
        <f t="shared" si="61"/>
        <v/>
      </c>
      <c r="Q257" s="454" t="str">
        <f t="shared" si="62"/>
        <v/>
      </c>
      <c r="S257" s="454" t="str">
        <f t="shared" si="63"/>
        <v/>
      </c>
      <c r="U257" s="454" t="str">
        <f t="shared" si="64"/>
        <v/>
      </c>
      <c r="W257" s="454" t="str">
        <f t="shared" si="65"/>
        <v/>
      </c>
      <c r="Y257" s="454" t="str">
        <f t="shared" si="66"/>
        <v/>
      </c>
      <c r="AA257" s="454" t="str">
        <f t="shared" si="67"/>
        <v/>
      </c>
      <c r="AC257" s="454" t="str">
        <f t="shared" si="68"/>
        <v/>
      </c>
      <c r="AE257" s="454" t="str">
        <f t="shared" si="69"/>
        <v/>
      </c>
      <c r="AG257" s="454" t="str">
        <f t="shared" si="70"/>
        <v/>
      </c>
      <c r="AI257" s="454" t="str">
        <f t="shared" si="71"/>
        <v/>
      </c>
      <c r="AK257" s="454" t="str">
        <f t="shared" si="72"/>
        <v/>
      </c>
      <c r="AM257" s="454" t="str">
        <f t="shared" si="73"/>
        <v/>
      </c>
      <c r="AO257" s="454" t="str">
        <f t="shared" si="74"/>
        <v/>
      </c>
      <c r="AQ257" s="454" t="str">
        <f t="shared" si="75"/>
        <v/>
      </c>
    </row>
    <row r="258" spans="5:43">
      <c r="E258" s="454" t="str">
        <f t="shared" si="57"/>
        <v/>
      </c>
      <c r="G258" s="454" t="str">
        <f t="shared" si="57"/>
        <v/>
      </c>
      <c r="I258" s="454" t="str">
        <f t="shared" si="58"/>
        <v/>
      </c>
      <c r="K258" s="454" t="str">
        <f t="shared" si="59"/>
        <v/>
      </c>
      <c r="M258" s="454" t="str">
        <f t="shared" si="60"/>
        <v/>
      </c>
      <c r="O258" s="454" t="str">
        <f t="shared" si="61"/>
        <v/>
      </c>
      <c r="Q258" s="454" t="str">
        <f t="shared" si="62"/>
        <v/>
      </c>
      <c r="S258" s="454" t="str">
        <f t="shared" si="63"/>
        <v/>
      </c>
      <c r="U258" s="454" t="str">
        <f t="shared" si="64"/>
        <v/>
      </c>
      <c r="W258" s="454" t="str">
        <f t="shared" si="65"/>
        <v/>
      </c>
      <c r="Y258" s="454" t="str">
        <f t="shared" si="66"/>
        <v/>
      </c>
      <c r="AA258" s="454" t="str">
        <f t="shared" si="67"/>
        <v/>
      </c>
      <c r="AC258" s="454" t="str">
        <f t="shared" si="68"/>
        <v/>
      </c>
      <c r="AE258" s="454" t="str">
        <f t="shared" si="69"/>
        <v/>
      </c>
      <c r="AG258" s="454" t="str">
        <f t="shared" si="70"/>
        <v/>
      </c>
      <c r="AI258" s="454" t="str">
        <f t="shared" si="71"/>
        <v/>
      </c>
      <c r="AK258" s="454" t="str">
        <f t="shared" si="72"/>
        <v/>
      </c>
      <c r="AM258" s="454" t="str">
        <f t="shared" si="73"/>
        <v/>
      </c>
      <c r="AO258" s="454" t="str">
        <f t="shared" si="74"/>
        <v/>
      </c>
      <c r="AQ258" s="454" t="str">
        <f t="shared" si="75"/>
        <v/>
      </c>
    </row>
    <row r="259" spans="5:43">
      <c r="E259" s="454" t="str">
        <f t="shared" si="57"/>
        <v/>
      </c>
      <c r="G259" s="454" t="str">
        <f t="shared" si="57"/>
        <v/>
      </c>
      <c r="I259" s="454" t="str">
        <f t="shared" si="58"/>
        <v/>
      </c>
      <c r="K259" s="454" t="str">
        <f t="shared" si="59"/>
        <v/>
      </c>
      <c r="M259" s="454" t="str">
        <f t="shared" si="60"/>
        <v/>
      </c>
      <c r="O259" s="454" t="str">
        <f t="shared" si="61"/>
        <v/>
      </c>
      <c r="Q259" s="454" t="str">
        <f t="shared" si="62"/>
        <v/>
      </c>
      <c r="S259" s="454" t="str">
        <f t="shared" si="63"/>
        <v/>
      </c>
      <c r="U259" s="454" t="str">
        <f t="shared" si="64"/>
        <v/>
      </c>
      <c r="W259" s="454" t="str">
        <f t="shared" si="65"/>
        <v/>
      </c>
      <c r="Y259" s="454" t="str">
        <f t="shared" si="66"/>
        <v/>
      </c>
      <c r="AA259" s="454" t="str">
        <f t="shared" si="67"/>
        <v/>
      </c>
      <c r="AC259" s="454" t="str">
        <f t="shared" si="68"/>
        <v/>
      </c>
      <c r="AE259" s="454" t="str">
        <f t="shared" si="69"/>
        <v/>
      </c>
      <c r="AG259" s="454" t="str">
        <f t="shared" si="70"/>
        <v/>
      </c>
      <c r="AI259" s="454" t="str">
        <f t="shared" si="71"/>
        <v/>
      </c>
      <c r="AK259" s="454" t="str">
        <f t="shared" si="72"/>
        <v/>
      </c>
      <c r="AM259" s="454" t="str">
        <f t="shared" si="73"/>
        <v/>
      </c>
      <c r="AO259" s="454" t="str">
        <f t="shared" si="74"/>
        <v/>
      </c>
      <c r="AQ259" s="454" t="str">
        <f t="shared" si="75"/>
        <v/>
      </c>
    </row>
    <row r="260" spans="5:43">
      <c r="E260" s="454" t="str">
        <f t="shared" si="57"/>
        <v/>
      </c>
      <c r="G260" s="454" t="str">
        <f t="shared" si="57"/>
        <v/>
      </c>
      <c r="I260" s="454" t="str">
        <f t="shared" si="58"/>
        <v/>
      </c>
      <c r="K260" s="454" t="str">
        <f t="shared" si="59"/>
        <v/>
      </c>
      <c r="M260" s="454" t="str">
        <f t="shared" si="60"/>
        <v/>
      </c>
      <c r="O260" s="454" t="str">
        <f t="shared" si="61"/>
        <v/>
      </c>
      <c r="Q260" s="454" t="str">
        <f t="shared" si="62"/>
        <v/>
      </c>
      <c r="S260" s="454" t="str">
        <f t="shared" si="63"/>
        <v/>
      </c>
      <c r="U260" s="454" t="str">
        <f t="shared" si="64"/>
        <v/>
      </c>
      <c r="W260" s="454" t="str">
        <f t="shared" si="65"/>
        <v/>
      </c>
      <c r="Y260" s="454" t="str">
        <f t="shared" si="66"/>
        <v/>
      </c>
      <c r="AA260" s="454" t="str">
        <f t="shared" si="67"/>
        <v/>
      </c>
      <c r="AC260" s="454" t="str">
        <f t="shared" si="68"/>
        <v/>
      </c>
      <c r="AE260" s="454" t="str">
        <f t="shared" si="69"/>
        <v/>
      </c>
      <c r="AG260" s="454" t="str">
        <f t="shared" si="70"/>
        <v/>
      </c>
      <c r="AI260" s="454" t="str">
        <f t="shared" si="71"/>
        <v/>
      </c>
      <c r="AK260" s="454" t="str">
        <f t="shared" si="72"/>
        <v/>
      </c>
      <c r="AM260" s="454" t="str">
        <f t="shared" si="73"/>
        <v/>
      </c>
      <c r="AO260" s="454" t="str">
        <f t="shared" si="74"/>
        <v/>
      </c>
      <c r="AQ260" s="454" t="str">
        <f t="shared" si="75"/>
        <v/>
      </c>
    </row>
    <row r="261" spans="5:43">
      <c r="E261" s="454" t="str">
        <f t="shared" si="57"/>
        <v/>
      </c>
      <c r="G261" s="454" t="str">
        <f t="shared" si="57"/>
        <v/>
      </c>
      <c r="I261" s="454" t="str">
        <f t="shared" si="58"/>
        <v/>
      </c>
      <c r="K261" s="454" t="str">
        <f t="shared" si="59"/>
        <v/>
      </c>
      <c r="M261" s="454" t="str">
        <f t="shared" si="60"/>
        <v/>
      </c>
      <c r="O261" s="454" t="str">
        <f t="shared" si="61"/>
        <v/>
      </c>
      <c r="Q261" s="454" t="str">
        <f t="shared" si="62"/>
        <v/>
      </c>
      <c r="S261" s="454" t="str">
        <f t="shared" si="63"/>
        <v/>
      </c>
      <c r="U261" s="454" t="str">
        <f t="shared" si="64"/>
        <v/>
      </c>
      <c r="W261" s="454" t="str">
        <f t="shared" si="65"/>
        <v/>
      </c>
      <c r="Y261" s="454" t="str">
        <f t="shared" si="66"/>
        <v/>
      </c>
      <c r="AA261" s="454" t="str">
        <f t="shared" si="67"/>
        <v/>
      </c>
      <c r="AC261" s="454" t="str">
        <f t="shared" si="68"/>
        <v/>
      </c>
      <c r="AE261" s="454" t="str">
        <f t="shared" si="69"/>
        <v/>
      </c>
      <c r="AG261" s="454" t="str">
        <f t="shared" si="70"/>
        <v/>
      </c>
      <c r="AI261" s="454" t="str">
        <f t="shared" si="71"/>
        <v/>
      </c>
      <c r="AK261" s="454" t="str">
        <f t="shared" si="72"/>
        <v/>
      </c>
      <c r="AM261" s="454" t="str">
        <f t="shared" si="73"/>
        <v/>
      </c>
      <c r="AO261" s="454" t="str">
        <f t="shared" si="74"/>
        <v/>
      </c>
      <c r="AQ261" s="454" t="str">
        <f t="shared" si="75"/>
        <v/>
      </c>
    </row>
    <row r="262" spans="5:43">
      <c r="E262" s="454" t="str">
        <f t="shared" si="57"/>
        <v/>
      </c>
      <c r="G262" s="454" t="str">
        <f t="shared" si="57"/>
        <v/>
      </c>
      <c r="I262" s="454" t="str">
        <f t="shared" si="58"/>
        <v/>
      </c>
      <c r="K262" s="454" t="str">
        <f t="shared" si="59"/>
        <v/>
      </c>
      <c r="M262" s="454" t="str">
        <f t="shared" si="60"/>
        <v/>
      </c>
      <c r="O262" s="454" t="str">
        <f t="shared" si="61"/>
        <v/>
      </c>
      <c r="Q262" s="454" t="str">
        <f t="shared" si="62"/>
        <v/>
      </c>
      <c r="S262" s="454" t="str">
        <f t="shared" si="63"/>
        <v/>
      </c>
      <c r="U262" s="454" t="str">
        <f t="shared" si="64"/>
        <v/>
      </c>
      <c r="W262" s="454" t="str">
        <f t="shared" si="65"/>
        <v/>
      </c>
      <c r="Y262" s="454" t="str">
        <f t="shared" si="66"/>
        <v/>
      </c>
      <c r="AA262" s="454" t="str">
        <f t="shared" si="67"/>
        <v/>
      </c>
      <c r="AC262" s="454" t="str">
        <f t="shared" si="68"/>
        <v/>
      </c>
      <c r="AE262" s="454" t="str">
        <f t="shared" si="69"/>
        <v/>
      </c>
      <c r="AG262" s="454" t="str">
        <f t="shared" si="70"/>
        <v/>
      </c>
      <c r="AI262" s="454" t="str">
        <f t="shared" si="71"/>
        <v/>
      </c>
      <c r="AK262" s="454" t="str">
        <f t="shared" si="72"/>
        <v/>
      </c>
      <c r="AM262" s="454" t="str">
        <f t="shared" si="73"/>
        <v/>
      </c>
      <c r="AO262" s="454" t="str">
        <f t="shared" si="74"/>
        <v/>
      </c>
      <c r="AQ262" s="454" t="str">
        <f t="shared" si="75"/>
        <v/>
      </c>
    </row>
    <row r="263" spans="5:43">
      <c r="E263" s="454" t="str">
        <f t="shared" si="57"/>
        <v/>
      </c>
      <c r="G263" s="454" t="str">
        <f t="shared" si="57"/>
        <v/>
      </c>
      <c r="I263" s="454" t="str">
        <f t="shared" si="58"/>
        <v/>
      </c>
      <c r="K263" s="454" t="str">
        <f t="shared" si="59"/>
        <v/>
      </c>
      <c r="M263" s="454" t="str">
        <f t="shared" si="60"/>
        <v/>
      </c>
      <c r="O263" s="454" t="str">
        <f t="shared" si="61"/>
        <v/>
      </c>
      <c r="Q263" s="454" t="str">
        <f t="shared" si="62"/>
        <v/>
      </c>
      <c r="S263" s="454" t="str">
        <f t="shared" si="63"/>
        <v/>
      </c>
      <c r="U263" s="454" t="str">
        <f t="shared" si="64"/>
        <v/>
      </c>
      <c r="W263" s="454" t="str">
        <f t="shared" si="65"/>
        <v/>
      </c>
      <c r="Y263" s="454" t="str">
        <f t="shared" si="66"/>
        <v/>
      </c>
      <c r="AA263" s="454" t="str">
        <f t="shared" si="67"/>
        <v/>
      </c>
      <c r="AC263" s="454" t="str">
        <f t="shared" si="68"/>
        <v/>
      </c>
      <c r="AE263" s="454" t="str">
        <f t="shared" si="69"/>
        <v/>
      </c>
      <c r="AG263" s="454" t="str">
        <f t="shared" si="70"/>
        <v/>
      </c>
      <c r="AI263" s="454" t="str">
        <f t="shared" si="71"/>
        <v/>
      </c>
      <c r="AK263" s="454" t="str">
        <f t="shared" si="72"/>
        <v/>
      </c>
      <c r="AM263" s="454" t="str">
        <f t="shared" si="73"/>
        <v/>
      </c>
      <c r="AO263" s="454" t="str">
        <f t="shared" si="74"/>
        <v/>
      </c>
      <c r="AQ263" s="454" t="str">
        <f t="shared" si="75"/>
        <v/>
      </c>
    </row>
    <row r="264" spans="5:43">
      <c r="E264" s="454" t="str">
        <f t="shared" si="57"/>
        <v/>
      </c>
      <c r="G264" s="454" t="str">
        <f t="shared" si="57"/>
        <v/>
      </c>
      <c r="I264" s="454" t="str">
        <f t="shared" si="58"/>
        <v/>
      </c>
      <c r="K264" s="454" t="str">
        <f t="shared" si="59"/>
        <v/>
      </c>
      <c r="M264" s="454" t="str">
        <f t="shared" si="60"/>
        <v/>
      </c>
      <c r="O264" s="454" t="str">
        <f t="shared" si="61"/>
        <v/>
      </c>
      <c r="Q264" s="454" t="str">
        <f t="shared" si="62"/>
        <v/>
      </c>
      <c r="S264" s="454" t="str">
        <f t="shared" si="63"/>
        <v/>
      </c>
      <c r="U264" s="454" t="str">
        <f t="shared" si="64"/>
        <v/>
      </c>
      <c r="W264" s="454" t="str">
        <f t="shared" si="65"/>
        <v/>
      </c>
      <c r="Y264" s="454" t="str">
        <f t="shared" si="66"/>
        <v/>
      </c>
      <c r="AA264" s="454" t="str">
        <f t="shared" si="67"/>
        <v/>
      </c>
      <c r="AC264" s="454" t="str">
        <f t="shared" si="68"/>
        <v/>
      </c>
      <c r="AE264" s="454" t="str">
        <f t="shared" si="69"/>
        <v/>
      </c>
      <c r="AG264" s="454" t="str">
        <f t="shared" si="70"/>
        <v/>
      </c>
      <c r="AI264" s="454" t="str">
        <f t="shared" si="71"/>
        <v/>
      </c>
      <c r="AK264" s="454" t="str">
        <f t="shared" si="72"/>
        <v/>
      </c>
      <c r="AM264" s="454" t="str">
        <f t="shared" si="73"/>
        <v/>
      </c>
      <c r="AO264" s="454" t="str">
        <f t="shared" si="74"/>
        <v/>
      </c>
      <c r="AQ264" s="454" t="str">
        <f t="shared" si="75"/>
        <v/>
      </c>
    </row>
    <row r="265" spans="5:43">
      <c r="E265" s="454" t="str">
        <f t="shared" si="57"/>
        <v/>
      </c>
      <c r="G265" s="454" t="str">
        <f t="shared" si="57"/>
        <v/>
      </c>
      <c r="I265" s="454" t="str">
        <f t="shared" si="58"/>
        <v/>
      </c>
      <c r="K265" s="454" t="str">
        <f t="shared" si="59"/>
        <v/>
      </c>
      <c r="M265" s="454" t="str">
        <f t="shared" si="60"/>
        <v/>
      </c>
      <c r="O265" s="454" t="str">
        <f t="shared" si="61"/>
        <v/>
      </c>
      <c r="Q265" s="454" t="str">
        <f t="shared" si="62"/>
        <v/>
      </c>
      <c r="S265" s="454" t="str">
        <f t="shared" si="63"/>
        <v/>
      </c>
      <c r="U265" s="454" t="str">
        <f t="shared" si="64"/>
        <v/>
      </c>
      <c r="W265" s="454" t="str">
        <f t="shared" si="65"/>
        <v/>
      </c>
      <c r="Y265" s="454" t="str">
        <f t="shared" si="66"/>
        <v/>
      </c>
      <c r="AA265" s="454" t="str">
        <f t="shared" si="67"/>
        <v/>
      </c>
      <c r="AC265" s="454" t="str">
        <f t="shared" si="68"/>
        <v/>
      </c>
      <c r="AE265" s="454" t="str">
        <f t="shared" si="69"/>
        <v/>
      </c>
      <c r="AG265" s="454" t="str">
        <f t="shared" si="70"/>
        <v/>
      </c>
      <c r="AI265" s="454" t="str">
        <f t="shared" si="71"/>
        <v/>
      </c>
      <c r="AK265" s="454" t="str">
        <f t="shared" si="72"/>
        <v/>
      </c>
      <c r="AM265" s="454" t="str">
        <f t="shared" si="73"/>
        <v/>
      </c>
      <c r="AO265" s="454" t="str">
        <f t="shared" si="74"/>
        <v/>
      </c>
      <c r="AQ265" s="454" t="str">
        <f t="shared" si="75"/>
        <v/>
      </c>
    </row>
    <row r="266" spans="5:43">
      <c r="E266" s="454" t="str">
        <f t="shared" si="57"/>
        <v/>
      </c>
      <c r="G266" s="454" t="str">
        <f t="shared" si="57"/>
        <v/>
      </c>
      <c r="I266" s="454" t="str">
        <f t="shared" si="58"/>
        <v/>
      </c>
      <c r="K266" s="454" t="str">
        <f t="shared" si="59"/>
        <v/>
      </c>
      <c r="M266" s="454" t="str">
        <f t="shared" si="60"/>
        <v/>
      </c>
      <c r="O266" s="454" t="str">
        <f t="shared" si="61"/>
        <v/>
      </c>
      <c r="Q266" s="454" t="str">
        <f t="shared" si="62"/>
        <v/>
      </c>
      <c r="S266" s="454" t="str">
        <f t="shared" si="63"/>
        <v/>
      </c>
      <c r="U266" s="454" t="str">
        <f t="shared" si="64"/>
        <v/>
      </c>
      <c r="W266" s="454" t="str">
        <f t="shared" si="65"/>
        <v/>
      </c>
      <c r="Y266" s="454" t="str">
        <f t="shared" si="66"/>
        <v/>
      </c>
      <c r="AA266" s="454" t="str">
        <f t="shared" si="67"/>
        <v/>
      </c>
      <c r="AC266" s="454" t="str">
        <f t="shared" si="68"/>
        <v/>
      </c>
      <c r="AE266" s="454" t="str">
        <f t="shared" si="69"/>
        <v/>
      </c>
      <c r="AG266" s="454" t="str">
        <f t="shared" si="70"/>
        <v/>
      </c>
      <c r="AI266" s="454" t="str">
        <f t="shared" si="71"/>
        <v/>
      </c>
      <c r="AK266" s="454" t="str">
        <f t="shared" si="72"/>
        <v/>
      </c>
      <c r="AM266" s="454" t="str">
        <f t="shared" si="73"/>
        <v/>
      </c>
      <c r="AO266" s="454" t="str">
        <f t="shared" si="74"/>
        <v/>
      </c>
      <c r="AQ266" s="454" t="str">
        <f t="shared" si="75"/>
        <v/>
      </c>
    </row>
    <row r="267" spans="5:43">
      <c r="E267" s="454" t="str">
        <f t="shared" si="57"/>
        <v/>
      </c>
      <c r="G267" s="454" t="str">
        <f t="shared" si="57"/>
        <v/>
      </c>
      <c r="I267" s="454" t="str">
        <f t="shared" si="58"/>
        <v/>
      </c>
      <c r="K267" s="454" t="str">
        <f t="shared" si="59"/>
        <v/>
      </c>
      <c r="M267" s="454" t="str">
        <f t="shared" si="60"/>
        <v/>
      </c>
      <c r="O267" s="454" t="str">
        <f t="shared" si="61"/>
        <v/>
      </c>
      <c r="Q267" s="454" t="str">
        <f t="shared" si="62"/>
        <v/>
      </c>
      <c r="S267" s="454" t="str">
        <f t="shared" si="63"/>
        <v/>
      </c>
      <c r="U267" s="454" t="str">
        <f t="shared" si="64"/>
        <v/>
      </c>
      <c r="W267" s="454" t="str">
        <f t="shared" si="65"/>
        <v/>
      </c>
      <c r="Y267" s="454" t="str">
        <f t="shared" si="66"/>
        <v/>
      </c>
      <c r="AA267" s="454" t="str">
        <f t="shared" si="67"/>
        <v/>
      </c>
      <c r="AC267" s="454" t="str">
        <f t="shared" si="68"/>
        <v/>
      </c>
      <c r="AE267" s="454" t="str">
        <f t="shared" si="69"/>
        <v/>
      </c>
      <c r="AG267" s="454" t="str">
        <f t="shared" si="70"/>
        <v/>
      </c>
      <c r="AI267" s="454" t="str">
        <f t="shared" si="71"/>
        <v/>
      </c>
      <c r="AK267" s="454" t="str">
        <f t="shared" si="72"/>
        <v/>
      </c>
      <c r="AM267" s="454" t="str">
        <f t="shared" si="73"/>
        <v/>
      </c>
      <c r="AO267" s="454" t="str">
        <f t="shared" si="74"/>
        <v/>
      </c>
      <c r="AQ267" s="454" t="str">
        <f t="shared" si="75"/>
        <v/>
      </c>
    </row>
    <row r="268" spans="5:43">
      <c r="E268" s="454" t="str">
        <f t="shared" si="57"/>
        <v/>
      </c>
      <c r="G268" s="454" t="str">
        <f t="shared" si="57"/>
        <v/>
      </c>
      <c r="I268" s="454" t="str">
        <f t="shared" si="58"/>
        <v/>
      </c>
      <c r="K268" s="454" t="str">
        <f t="shared" si="59"/>
        <v/>
      </c>
      <c r="M268" s="454" t="str">
        <f t="shared" si="60"/>
        <v/>
      </c>
      <c r="O268" s="454" t="str">
        <f t="shared" si="61"/>
        <v/>
      </c>
      <c r="Q268" s="454" t="str">
        <f t="shared" si="62"/>
        <v/>
      </c>
      <c r="S268" s="454" t="str">
        <f t="shared" si="63"/>
        <v/>
      </c>
      <c r="U268" s="454" t="str">
        <f t="shared" si="64"/>
        <v/>
      </c>
      <c r="W268" s="454" t="str">
        <f t="shared" si="65"/>
        <v/>
      </c>
      <c r="Y268" s="454" t="str">
        <f t="shared" si="66"/>
        <v/>
      </c>
      <c r="AA268" s="454" t="str">
        <f t="shared" si="67"/>
        <v/>
      </c>
      <c r="AC268" s="454" t="str">
        <f t="shared" si="68"/>
        <v/>
      </c>
      <c r="AE268" s="454" t="str">
        <f t="shared" si="69"/>
        <v/>
      </c>
      <c r="AG268" s="454" t="str">
        <f t="shared" si="70"/>
        <v/>
      </c>
      <c r="AI268" s="454" t="str">
        <f t="shared" si="71"/>
        <v/>
      </c>
      <c r="AK268" s="454" t="str">
        <f t="shared" si="72"/>
        <v/>
      </c>
      <c r="AM268" s="454" t="str">
        <f t="shared" si="73"/>
        <v/>
      </c>
      <c r="AO268" s="454" t="str">
        <f t="shared" si="74"/>
        <v/>
      </c>
      <c r="AQ268" s="454" t="str">
        <f t="shared" si="75"/>
        <v/>
      </c>
    </row>
    <row r="269" spans="5:43">
      <c r="E269" s="454" t="str">
        <f t="shared" ref="E269:G300" si="76">IF(OR($B269=0,D269=0),"",D269/$B269)</f>
        <v/>
      </c>
      <c r="G269" s="454" t="str">
        <f t="shared" si="76"/>
        <v/>
      </c>
      <c r="I269" s="454" t="str">
        <f t="shared" ref="I269:I300" si="77">IF(OR($B269=0,H269=0),"",H269/$B269)</f>
        <v/>
      </c>
      <c r="K269" s="454" t="str">
        <f t="shared" ref="K269:K300" si="78">IF(OR($B269=0,J269=0),"",J269/$B269)</f>
        <v/>
      </c>
      <c r="M269" s="454" t="str">
        <f t="shared" ref="M269:M300" si="79">IF(OR($B269=0,L269=0),"",L269/$B269)</f>
        <v/>
      </c>
      <c r="O269" s="454" t="str">
        <f t="shared" ref="O269:O300" si="80">IF(OR($B269=0,N269=0),"",N269/$B269)</f>
        <v/>
      </c>
      <c r="Q269" s="454" t="str">
        <f t="shared" ref="Q269:Q300" si="81">IF(OR($B269=0,P269=0),"",P269/$B269)</f>
        <v/>
      </c>
      <c r="S269" s="454" t="str">
        <f t="shared" ref="S269:S300" si="82">IF(OR($B269=0,R269=0),"",R269/$B269)</f>
        <v/>
      </c>
      <c r="U269" s="454" t="str">
        <f t="shared" ref="U269:U300" si="83">IF(OR($B269=0,T269=0),"",T269/$B269)</f>
        <v/>
      </c>
      <c r="W269" s="454" t="str">
        <f t="shared" ref="W269:W300" si="84">IF(OR($B269=0,V269=0),"",V269/$B269)</f>
        <v/>
      </c>
      <c r="Y269" s="454" t="str">
        <f t="shared" ref="Y269:Y300" si="85">IF(OR($B269=0,X269=0),"",X269/$B269)</f>
        <v/>
      </c>
      <c r="AA269" s="454" t="str">
        <f t="shared" ref="AA269:AA300" si="86">IF(OR($B269=0,Z269=0),"",Z269/$B269)</f>
        <v/>
      </c>
      <c r="AC269" s="454" t="str">
        <f t="shared" ref="AC269:AC300" si="87">IF(OR($B269=0,AB269=0),"",AB269/$B269)</f>
        <v/>
      </c>
      <c r="AE269" s="454" t="str">
        <f t="shared" ref="AE269:AE300" si="88">IF(OR($B269=0,AD269=0),"",AD269/$B269)</f>
        <v/>
      </c>
      <c r="AG269" s="454" t="str">
        <f t="shared" ref="AG269:AG300" si="89">IF(OR($B269=0,AF269=0),"",AF269/$B269)</f>
        <v/>
      </c>
      <c r="AI269" s="454" t="str">
        <f t="shared" ref="AI269:AI300" si="90">IF(OR($B269=0,AH269=0),"",AH269/$B269)</f>
        <v/>
      </c>
      <c r="AK269" s="454" t="str">
        <f t="shared" ref="AK269:AK300" si="91">IF(OR($B269=0,AJ269=0),"",AJ269/$B269)</f>
        <v/>
      </c>
      <c r="AM269" s="454" t="str">
        <f t="shared" ref="AM269:AM300" si="92">IF(OR($B269=0,AL269=0),"",AL269/$B269)</f>
        <v/>
      </c>
      <c r="AO269" s="454" t="str">
        <f t="shared" ref="AO269:AO300" si="93">IF(OR($B269=0,AN269=0),"",AN269/$B269)</f>
        <v/>
      </c>
      <c r="AQ269" s="454" t="str">
        <f t="shared" ref="AQ269:AQ300" si="94">IF(OR($B269=0,AP269=0),"",AP269/$B269)</f>
        <v/>
      </c>
    </row>
    <row r="270" spans="5:43">
      <c r="E270" s="454" t="str">
        <f t="shared" si="76"/>
        <v/>
      </c>
      <c r="G270" s="454" t="str">
        <f t="shared" si="76"/>
        <v/>
      </c>
      <c r="I270" s="454" t="str">
        <f t="shared" si="77"/>
        <v/>
      </c>
      <c r="K270" s="454" t="str">
        <f t="shared" si="78"/>
        <v/>
      </c>
      <c r="M270" s="454" t="str">
        <f t="shared" si="79"/>
        <v/>
      </c>
      <c r="O270" s="454" t="str">
        <f t="shared" si="80"/>
        <v/>
      </c>
      <c r="Q270" s="454" t="str">
        <f t="shared" si="81"/>
        <v/>
      </c>
      <c r="S270" s="454" t="str">
        <f t="shared" si="82"/>
        <v/>
      </c>
      <c r="U270" s="454" t="str">
        <f t="shared" si="83"/>
        <v/>
      </c>
      <c r="W270" s="454" t="str">
        <f t="shared" si="84"/>
        <v/>
      </c>
      <c r="Y270" s="454" t="str">
        <f t="shared" si="85"/>
        <v/>
      </c>
      <c r="AA270" s="454" t="str">
        <f t="shared" si="86"/>
        <v/>
      </c>
      <c r="AC270" s="454" t="str">
        <f t="shared" si="87"/>
        <v/>
      </c>
      <c r="AE270" s="454" t="str">
        <f t="shared" si="88"/>
        <v/>
      </c>
      <c r="AG270" s="454" t="str">
        <f t="shared" si="89"/>
        <v/>
      </c>
      <c r="AI270" s="454" t="str">
        <f t="shared" si="90"/>
        <v/>
      </c>
      <c r="AK270" s="454" t="str">
        <f t="shared" si="91"/>
        <v/>
      </c>
      <c r="AM270" s="454" t="str">
        <f t="shared" si="92"/>
        <v/>
      </c>
      <c r="AO270" s="454" t="str">
        <f t="shared" si="93"/>
        <v/>
      </c>
      <c r="AQ270" s="454" t="str">
        <f t="shared" si="94"/>
        <v/>
      </c>
    </row>
    <row r="271" spans="5:43">
      <c r="E271" s="454" t="str">
        <f t="shared" si="76"/>
        <v/>
      </c>
      <c r="G271" s="454" t="str">
        <f t="shared" si="76"/>
        <v/>
      </c>
      <c r="I271" s="454" t="str">
        <f t="shared" si="77"/>
        <v/>
      </c>
      <c r="K271" s="454" t="str">
        <f t="shared" si="78"/>
        <v/>
      </c>
      <c r="M271" s="454" t="str">
        <f t="shared" si="79"/>
        <v/>
      </c>
      <c r="O271" s="454" t="str">
        <f t="shared" si="80"/>
        <v/>
      </c>
      <c r="Q271" s="454" t="str">
        <f t="shared" si="81"/>
        <v/>
      </c>
      <c r="S271" s="454" t="str">
        <f t="shared" si="82"/>
        <v/>
      </c>
      <c r="U271" s="454" t="str">
        <f t="shared" si="83"/>
        <v/>
      </c>
      <c r="W271" s="454" t="str">
        <f t="shared" si="84"/>
        <v/>
      </c>
      <c r="Y271" s="454" t="str">
        <f t="shared" si="85"/>
        <v/>
      </c>
      <c r="AA271" s="454" t="str">
        <f t="shared" si="86"/>
        <v/>
      </c>
      <c r="AC271" s="454" t="str">
        <f t="shared" si="87"/>
        <v/>
      </c>
      <c r="AE271" s="454" t="str">
        <f t="shared" si="88"/>
        <v/>
      </c>
      <c r="AG271" s="454" t="str">
        <f t="shared" si="89"/>
        <v/>
      </c>
      <c r="AI271" s="454" t="str">
        <f t="shared" si="90"/>
        <v/>
      </c>
      <c r="AK271" s="454" t="str">
        <f t="shared" si="91"/>
        <v/>
      </c>
      <c r="AM271" s="454" t="str">
        <f t="shared" si="92"/>
        <v/>
      </c>
      <c r="AO271" s="454" t="str">
        <f t="shared" si="93"/>
        <v/>
      </c>
      <c r="AQ271" s="454" t="str">
        <f t="shared" si="94"/>
        <v/>
      </c>
    </row>
    <row r="272" spans="5:43">
      <c r="E272" s="454" t="str">
        <f t="shared" si="76"/>
        <v/>
      </c>
      <c r="G272" s="454" t="str">
        <f t="shared" si="76"/>
        <v/>
      </c>
      <c r="I272" s="454" t="str">
        <f t="shared" si="77"/>
        <v/>
      </c>
      <c r="K272" s="454" t="str">
        <f t="shared" si="78"/>
        <v/>
      </c>
      <c r="M272" s="454" t="str">
        <f t="shared" si="79"/>
        <v/>
      </c>
      <c r="O272" s="454" t="str">
        <f t="shared" si="80"/>
        <v/>
      </c>
      <c r="Q272" s="454" t="str">
        <f t="shared" si="81"/>
        <v/>
      </c>
      <c r="S272" s="454" t="str">
        <f t="shared" si="82"/>
        <v/>
      </c>
      <c r="U272" s="454" t="str">
        <f t="shared" si="83"/>
        <v/>
      </c>
      <c r="W272" s="454" t="str">
        <f t="shared" si="84"/>
        <v/>
      </c>
      <c r="Y272" s="454" t="str">
        <f t="shared" si="85"/>
        <v/>
      </c>
      <c r="AA272" s="454" t="str">
        <f t="shared" si="86"/>
        <v/>
      </c>
      <c r="AC272" s="454" t="str">
        <f t="shared" si="87"/>
        <v/>
      </c>
      <c r="AE272" s="454" t="str">
        <f t="shared" si="88"/>
        <v/>
      </c>
      <c r="AG272" s="454" t="str">
        <f t="shared" si="89"/>
        <v/>
      </c>
      <c r="AI272" s="454" t="str">
        <f t="shared" si="90"/>
        <v/>
      </c>
      <c r="AK272" s="454" t="str">
        <f t="shared" si="91"/>
        <v/>
      </c>
      <c r="AM272" s="454" t="str">
        <f t="shared" si="92"/>
        <v/>
      </c>
      <c r="AO272" s="454" t="str">
        <f t="shared" si="93"/>
        <v/>
      </c>
      <c r="AQ272" s="454" t="str">
        <f t="shared" si="94"/>
        <v/>
      </c>
    </row>
    <row r="273" spans="5:43">
      <c r="E273" s="454" t="str">
        <f t="shared" si="76"/>
        <v/>
      </c>
      <c r="G273" s="454" t="str">
        <f t="shared" si="76"/>
        <v/>
      </c>
      <c r="I273" s="454" t="str">
        <f t="shared" si="77"/>
        <v/>
      </c>
      <c r="K273" s="454" t="str">
        <f t="shared" si="78"/>
        <v/>
      </c>
      <c r="M273" s="454" t="str">
        <f t="shared" si="79"/>
        <v/>
      </c>
      <c r="O273" s="454" t="str">
        <f t="shared" si="80"/>
        <v/>
      </c>
      <c r="Q273" s="454" t="str">
        <f t="shared" si="81"/>
        <v/>
      </c>
      <c r="S273" s="454" t="str">
        <f t="shared" si="82"/>
        <v/>
      </c>
      <c r="U273" s="454" t="str">
        <f t="shared" si="83"/>
        <v/>
      </c>
      <c r="W273" s="454" t="str">
        <f t="shared" si="84"/>
        <v/>
      </c>
      <c r="Y273" s="454" t="str">
        <f t="shared" si="85"/>
        <v/>
      </c>
      <c r="AA273" s="454" t="str">
        <f t="shared" si="86"/>
        <v/>
      </c>
      <c r="AC273" s="454" t="str">
        <f t="shared" si="87"/>
        <v/>
      </c>
      <c r="AE273" s="454" t="str">
        <f t="shared" si="88"/>
        <v/>
      </c>
      <c r="AG273" s="454" t="str">
        <f t="shared" si="89"/>
        <v/>
      </c>
      <c r="AI273" s="454" t="str">
        <f t="shared" si="90"/>
        <v/>
      </c>
      <c r="AK273" s="454" t="str">
        <f t="shared" si="91"/>
        <v/>
      </c>
      <c r="AM273" s="454" t="str">
        <f t="shared" si="92"/>
        <v/>
      </c>
      <c r="AO273" s="454" t="str">
        <f t="shared" si="93"/>
        <v/>
      </c>
      <c r="AQ273" s="454" t="str">
        <f t="shared" si="94"/>
        <v/>
      </c>
    </row>
    <row r="274" spans="5:43">
      <c r="E274" s="454" t="str">
        <f t="shared" si="76"/>
        <v/>
      </c>
      <c r="G274" s="454" t="str">
        <f t="shared" si="76"/>
        <v/>
      </c>
      <c r="I274" s="454" t="str">
        <f t="shared" si="77"/>
        <v/>
      </c>
      <c r="K274" s="454" t="str">
        <f t="shared" si="78"/>
        <v/>
      </c>
      <c r="M274" s="454" t="str">
        <f t="shared" si="79"/>
        <v/>
      </c>
      <c r="O274" s="454" t="str">
        <f t="shared" si="80"/>
        <v/>
      </c>
      <c r="Q274" s="454" t="str">
        <f t="shared" si="81"/>
        <v/>
      </c>
      <c r="S274" s="454" t="str">
        <f t="shared" si="82"/>
        <v/>
      </c>
      <c r="U274" s="454" t="str">
        <f t="shared" si="83"/>
        <v/>
      </c>
      <c r="W274" s="454" t="str">
        <f t="shared" si="84"/>
        <v/>
      </c>
      <c r="Y274" s="454" t="str">
        <f t="shared" si="85"/>
        <v/>
      </c>
      <c r="AA274" s="454" t="str">
        <f t="shared" si="86"/>
        <v/>
      </c>
      <c r="AC274" s="454" t="str">
        <f t="shared" si="87"/>
        <v/>
      </c>
      <c r="AE274" s="454" t="str">
        <f t="shared" si="88"/>
        <v/>
      </c>
      <c r="AG274" s="454" t="str">
        <f t="shared" si="89"/>
        <v/>
      </c>
      <c r="AI274" s="454" t="str">
        <f t="shared" si="90"/>
        <v/>
      </c>
      <c r="AK274" s="454" t="str">
        <f t="shared" si="91"/>
        <v/>
      </c>
      <c r="AM274" s="454" t="str">
        <f t="shared" si="92"/>
        <v/>
      </c>
      <c r="AO274" s="454" t="str">
        <f t="shared" si="93"/>
        <v/>
      </c>
      <c r="AQ274" s="454" t="str">
        <f t="shared" si="94"/>
        <v/>
      </c>
    </row>
    <row r="275" spans="5:43">
      <c r="E275" s="454" t="str">
        <f t="shared" si="76"/>
        <v/>
      </c>
      <c r="G275" s="454" t="str">
        <f t="shared" si="76"/>
        <v/>
      </c>
      <c r="I275" s="454" t="str">
        <f t="shared" si="77"/>
        <v/>
      </c>
      <c r="K275" s="454" t="str">
        <f t="shared" si="78"/>
        <v/>
      </c>
      <c r="M275" s="454" t="str">
        <f t="shared" si="79"/>
        <v/>
      </c>
      <c r="O275" s="454" t="str">
        <f t="shared" si="80"/>
        <v/>
      </c>
      <c r="Q275" s="454" t="str">
        <f t="shared" si="81"/>
        <v/>
      </c>
      <c r="S275" s="454" t="str">
        <f t="shared" si="82"/>
        <v/>
      </c>
      <c r="U275" s="454" t="str">
        <f t="shared" si="83"/>
        <v/>
      </c>
      <c r="W275" s="454" t="str">
        <f t="shared" si="84"/>
        <v/>
      </c>
      <c r="Y275" s="454" t="str">
        <f t="shared" si="85"/>
        <v/>
      </c>
      <c r="AA275" s="454" t="str">
        <f t="shared" si="86"/>
        <v/>
      </c>
      <c r="AC275" s="454" t="str">
        <f t="shared" si="87"/>
        <v/>
      </c>
      <c r="AE275" s="454" t="str">
        <f t="shared" si="88"/>
        <v/>
      </c>
      <c r="AG275" s="454" t="str">
        <f t="shared" si="89"/>
        <v/>
      </c>
      <c r="AI275" s="454" t="str">
        <f t="shared" si="90"/>
        <v/>
      </c>
      <c r="AK275" s="454" t="str">
        <f t="shared" si="91"/>
        <v/>
      </c>
      <c r="AM275" s="454" t="str">
        <f t="shared" si="92"/>
        <v/>
      </c>
      <c r="AO275" s="454" t="str">
        <f t="shared" si="93"/>
        <v/>
      </c>
      <c r="AQ275" s="454" t="str">
        <f t="shared" si="94"/>
        <v/>
      </c>
    </row>
    <row r="276" spans="5:43">
      <c r="E276" s="454" t="str">
        <f t="shared" si="76"/>
        <v/>
      </c>
      <c r="G276" s="454" t="str">
        <f t="shared" si="76"/>
        <v/>
      </c>
      <c r="I276" s="454" t="str">
        <f t="shared" si="77"/>
        <v/>
      </c>
      <c r="K276" s="454" t="str">
        <f t="shared" si="78"/>
        <v/>
      </c>
      <c r="M276" s="454" t="str">
        <f t="shared" si="79"/>
        <v/>
      </c>
      <c r="O276" s="454" t="str">
        <f t="shared" si="80"/>
        <v/>
      </c>
      <c r="Q276" s="454" t="str">
        <f t="shared" si="81"/>
        <v/>
      </c>
      <c r="S276" s="454" t="str">
        <f t="shared" si="82"/>
        <v/>
      </c>
      <c r="U276" s="454" t="str">
        <f t="shared" si="83"/>
        <v/>
      </c>
      <c r="W276" s="454" t="str">
        <f t="shared" si="84"/>
        <v/>
      </c>
      <c r="Y276" s="454" t="str">
        <f t="shared" si="85"/>
        <v/>
      </c>
      <c r="AA276" s="454" t="str">
        <f t="shared" si="86"/>
        <v/>
      </c>
      <c r="AC276" s="454" t="str">
        <f t="shared" si="87"/>
        <v/>
      </c>
      <c r="AE276" s="454" t="str">
        <f t="shared" si="88"/>
        <v/>
      </c>
      <c r="AG276" s="454" t="str">
        <f t="shared" si="89"/>
        <v/>
      </c>
      <c r="AI276" s="454" t="str">
        <f t="shared" si="90"/>
        <v/>
      </c>
      <c r="AK276" s="454" t="str">
        <f t="shared" si="91"/>
        <v/>
      </c>
      <c r="AM276" s="454" t="str">
        <f t="shared" si="92"/>
        <v/>
      </c>
      <c r="AO276" s="454" t="str">
        <f t="shared" si="93"/>
        <v/>
      </c>
      <c r="AQ276" s="454" t="str">
        <f t="shared" si="94"/>
        <v/>
      </c>
    </row>
    <row r="277" spans="5:43">
      <c r="E277" s="454" t="str">
        <f t="shared" si="76"/>
        <v/>
      </c>
      <c r="G277" s="454" t="str">
        <f t="shared" si="76"/>
        <v/>
      </c>
      <c r="I277" s="454" t="str">
        <f t="shared" si="77"/>
        <v/>
      </c>
      <c r="K277" s="454" t="str">
        <f t="shared" si="78"/>
        <v/>
      </c>
      <c r="M277" s="454" t="str">
        <f t="shared" si="79"/>
        <v/>
      </c>
      <c r="O277" s="454" t="str">
        <f t="shared" si="80"/>
        <v/>
      </c>
      <c r="Q277" s="454" t="str">
        <f t="shared" si="81"/>
        <v/>
      </c>
      <c r="S277" s="454" t="str">
        <f t="shared" si="82"/>
        <v/>
      </c>
      <c r="U277" s="454" t="str">
        <f t="shared" si="83"/>
        <v/>
      </c>
      <c r="W277" s="454" t="str">
        <f t="shared" si="84"/>
        <v/>
      </c>
      <c r="Y277" s="454" t="str">
        <f t="shared" si="85"/>
        <v/>
      </c>
      <c r="AA277" s="454" t="str">
        <f t="shared" si="86"/>
        <v/>
      </c>
      <c r="AC277" s="454" t="str">
        <f t="shared" si="87"/>
        <v/>
      </c>
      <c r="AE277" s="454" t="str">
        <f t="shared" si="88"/>
        <v/>
      </c>
      <c r="AG277" s="454" t="str">
        <f t="shared" si="89"/>
        <v/>
      </c>
      <c r="AI277" s="454" t="str">
        <f t="shared" si="90"/>
        <v/>
      </c>
      <c r="AK277" s="454" t="str">
        <f t="shared" si="91"/>
        <v/>
      </c>
      <c r="AM277" s="454" t="str">
        <f t="shared" si="92"/>
        <v/>
      </c>
      <c r="AO277" s="454" t="str">
        <f t="shared" si="93"/>
        <v/>
      </c>
      <c r="AQ277" s="454" t="str">
        <f t="shared" si="94"/>
        <v/>
      </c>
    </row>
    <row r="278" spans="5:43">
      <c r="E278" s="454" t="str">
        <f t="shared" si="76"/>
        <v/>
      </c>
      <c r="G278" s="454" t="str">
        <f t="shared" si="76"/>
        <v/>
      </c>
      <c r="I278" s="454" t="str">
        <f t="shared" si="77"/>
        <v/>
      </c>
      <c r="K278" s="454" t="str">
        <f t="shared" si="78"/>
        <v/>
      </c>
      <c r="M278" s="454" t="str">
        <f t="shared" si="79"/>
        <v/>
      </c>
      <c r="O278" s="454" t="str">
        <f t="shared" si="80"/>
        <v/>
      </c>
      <c r="Q278" s="454" t="str">
        <f t="shared" si="81"/>
        <v/>
      </c>
      <c r="S278" s="454" t="str">
        <f t="shared" si="82"/>
        <v/>
      </c>
      <c r="U278" s="454" t="str">
        <f t="shared" si="83"/>
        <v/>
      </c>
      <c r="W278" s="454" t="str">
        <f t="shared" si="84"/>
        <v/>
      </c>
      <c r="Y278" s="454" t="str">
        <f t="shared" si="85"/>
        <v/>
      </c>
      <c r="AA278" s="454" t="str">
        <f t="shared" si="86"/>
        <v/>
      </c>
      <c r="AC278" s="454" t="str">
        <f t="shared" si="87"/>
        <v/>
      </c>
      <c r="AE278" s="454" t="str">
        <f t="shared" si="88"/>
        <v/>
      </c>
      <c r="AG278" s="454" t="str">
        <f t="shared" si="89"/>
        <v/>
      </c>
      <c r="AI278" s="454" t="str">
        <f t="shared" si="90"/>
        <v/>
      </c>
      <c r="AK278" s="454" t="str">
        <f t="shared" si="91"/>
        <v/>
      </c>
      <c r="AM278" s="454" t="str">
        <f t="shared" si="92"/>
        <v/>
      </c>
      <c r="AO278" s="454" t="str">
        <f t="shared" si="93"/>
        <v/>
      </c>
      <c r="AQ278" s="454" t="str">
        <f t="shared" si="94"/>
        <v/>
      </c>
    </row>
    <row r="279" spans="5:43">
      <c r="E279" s="454" t="str">
        <f t="shared" si="76"/>
        <v/>
      </c>
      <c r="G279" s="454" t="str">
        <f t="shared" si="76"/>
        <v/>
      </c>
      <c r="I279" s="454" t="str">
        <f t="shared" si="77"/>
        <v/>
      </c>
      <c r="K279" s="454" t="str">
        <f t="shared" si="78"/>
        <v/>
      </c>
      <c r="M279" s="454" t="str">
        <f t="shared" si="79"/>
        <v/>
      </c>
      <c r="O279" s="454" t="str">
        <f t="shared" si="80"/>
        <v/>
      </c>
      <c r="Q279" s="454" t="str">
        <f t="shared" si="81"/>
        <v/>
      </c>
      <c r="S279" s="454" t="str">
        <f t="shared" si="82"/>
        <v/>
      </c>
      <c r="U279" s="454" t="str">
        <f t="shared" si="83"/>
        <v/>
      </c>
      <c r="W279" s="454" t="str">
        <f t="shared" si="84"/>
        <v/>
      </c>
      <c r="Y279" s="454" t="str">
        <f t="shared" si="85"/>
        <v/>
      </c>
      <c r="AA279" s="454" t="str">
        <f t="shared" si="86"/>
        <v/>
      </c>
      <c r="AC279" s="454" t="str">
        <f t="shared" si="87"/>
        <v/>
      </c>
      <c r="AE279" s="454" t="str">
        <f t="shared" si="88"/>
        <v/>
      </c>
      <c r="AG279" s="454" t="str">
        <f t="shared" si="89"/>
        <v/>
      </c>
      <c r="AI279" s="454" t="str">
        <f t="shared" si="90"/>
        <v/>
      </c>
      <c r="AK279" s="454" t="str">
        <f t="shared" si="91"/>
        <v/>
      </c>
      <c r="AM279" s="454" t="str">
        <f t="shared" si="92"/>
        <v/>
      </c>
      <c r="AO279" s="454" t="str">
        <f t="shared" si="93"/>
        <v/>
      </c>
      <c r="AQ279" s="454" t="str">
        <f t="shared" si="94"/>
        <v/>
      </c>
    </row>
    <row r="280" spans="5:43">
      <c r="E280" s="454" t="str">
        <f t="shared" si="76"/>
        <v/>
      </c>
      <c r="G280" s="454" t="str">
        <f t="shared" si="76"/>
        <v/>
      </c>
      <c r="I280" s="454" t="str">
        <f t="shared" si="77"/>
        <v/>
      </c>
      <c r="K280" s="454" t="str">
        <f t="shared" si="78"/>
        <v/>
      </c>
      <c r="M280" s="454" t="str">
        <f t="shared" si="79"/>
        <v/>
      </c>
      <c r="O280" s="454" t="str">
        <f t="shared" si="80"/>
        <v/>
      </c>
      <c r="Q280" s="454" t="str">
        <f t="shared" si="81"/>
        <v/>
      </c>
      <c r="S280" s="454" t="str">
        <f t="shared" si="82"/>
        <v/>
      </c>
      <c r="U280" s="454" t="str">
        <f t="shared" si="83"/>
        <v/>
      </c>
      <c r="W280" s="454" t="str">
        <f t="shared" si="84"/>
        <v/>
      </c>
      <c r="Y280" s="454" t="str">
        <f t="shared" si="85"/>
        <v/>
      </c>
      <c r="AA280" s="454" t="str">
        <f t="shared" si="86"/>
        <v/>
      </c>
      <c r="AC280" s="454" t="str">
        <f t="shared" si="87"/>
        <v/>
      </c>
      <c r="AE280" s="454" t="str">
        <f t="shared" si="88"/>
        <v/>
      </c>
      <c r="AG280" s="454" t="str">
        <f t="shared" si="89"/>
        <v/>
      </c>
      <c r="AI280" s="454" t="str">
        <f t="shared" si="90"/>
        <v/>
      </c>
      <c r="AK280" s="454" t="str">
        <f t="shared" si="91"/>
        <v/>
      </c>
      <c r="AM280" s="454" t="str">
        <f t="shared" si="92"/>
        <v/>
      </c>
      <c r="AO280" s="454" t="str">
        <f t="shared" si="93"/>
        <v/>
      </c>
      <c r="AQ280" s="454" t="str">
        <f t="shared" si="94"/>
        <v/>
      </c>
    </row>
    <row r="281" spans="5:43">
      <c r="E281" s="454" t="str">
        <f t="shared" si="76"/>
        <v/>
      </c>
      <c r="G281" s="454" t="str">
        <f t="shared" si="76"/>
        <v/>
      </c>
      <c r="I281" s="454" t="str">
        <f t="shared" si="77"/>
        <v/>
      </c>
      <c r="K281" s="454" t="str">
        <f t="shared" si="78"/>
        <v/>
      </c>
      <c r="M281" s="454" t="str">
        <f t="shared" si="79"/>
        <v/>
      </c>
      <c r="O281" s="454" t="str">
        <f t="shared" si="80"/>
        <v/>
      </c>
      <c r="Q281" s="454" t="str">
        <f t="shared" si="81"/>
        <v/>
      </c>
      <c r="S281" s="454" t="str">
        <f t="shared" si="82"/>
        <v/>
      </c>
      <c r="U281" s="454" t="str">
        <f t="shared" si="83"/>
        <v/>
      </c>
      <c r="W281" s="454" t="str">
        <f t="shared" si="84"/>
        <v/>
      </c>
      <c r="Y281" s="454" t="str">
        <f t="shared" si="85"/>
        <v/>
      </c>
      <c r="AA281" s="454" t="str">
        <f t="shared" si="86"/>
        <v/>
      </c>
      <c r="AC281" s="454" t="str">
        <f t="shared" si="87"/>
        <v/>
      </c>
      <c r="AE281" s="454" t="str">
        <f t="shared" si="88"/>
        <v/>
      </c>
      <c r="AG281" s="454" t="str">
        <f t="shared" si="89"/>
        <v/>
      </c>
      <c r="AI281" s="454" t="str">
        <f t="shared" si="90"/>
        <v/>
      </c>
      <c r="AK281" s="454" t="str">
        <f t="shared" si="91"/>
        <v/>
      </c>
      <c r="AM281" s="454" t="str">
        <f t="shared" si="92"/>
        <v/>
      </c>
      <c r="AO281" s="454" t="str">
        <f t="shared" si="93"/>
        <v/>
      </c>
      <c r="AQ281" s="454" t="str">
        <f t="shared" si="94"/>
        <v/>
      </c>
    </row>
    <row r="282" spans="5:43">
      <c r="E282" s="454" t="str">
        <f t="shared" si="76"/>
        <v/>
      </c>
      <c r="G282" s="454" t="str">
        <f t="shared" si="76"/>
        <v/>
      </c>
      <c r="I282" s="454" t="str">
        <f t="shared" si="77"/>
        <v/>
      </c>
      <c r="K282" s="454" t="str">
        <f t="shared" si="78"/>
        <v/>
      </c>
      <c r="M282" s="454" t="str">
        <f t="shared" si="79"/>
        <v/>
      </c>
      <c r="O282" s="454" t="str">
        <f t="shared" si="80"/>
        <v/>
      </c>
      <c r="Q282" s="454" t="str">
        <f t="shared" si="81"/>
        <v/>
      </c>
      <c r="S282" s="454" t="str">
        <f t="shared" si="82"/>
        <v/>
      </c>
      <c r="U282" s="454" t="str">
        <f t="shared" si="83"/>
        <v/>
      </c>
      <c r="W282" s="454" t="str">
        <f t="shared" si="84"/>
        <v/>
      </c>
      <c r="Y282" s="454" t="str">
        <f t="shared" si="85"/>
        <v/>
      </c>
      <c r="AA282" s="454" t="str">
        <f t="shared" si="86"/>
        <v/>
      </c>
      <c r="AC282" s="454" t="str">
        <f t="shared" si="87"/>
        <v/>
      </c>
      <c r="AE282" s="454" t="str">
        <f t="shared" si="88"/>
        <v/>
      </c>
      <c r="AG282" s="454" t="str">
        <f t="shared" si="89"/>
        <v/>
      </c>
      <c r="AI282" s="454" t="str">
        <f t="shared" si="90"/>
        <v/>
      </c>
      <c r="AK282" s="454" t="str">
        <f t="shared" si="91"/>
        <v/>
      </c>
      <c r="AM282" s="454" t="str">
        <f t="shared" si="92"/>
        <v/>
      </c>
      <c r="AO282" s="454" t="str">
        <f t="shared" si="93"/>
        <v/>
      </c>
      <c r="AQ282" s="454" t="str">
        <f t="shared" si="94"/>
        <v/>
      </c>
    </row>
    <row r="283" spans="5:43">
      <c r="E283" s="454" t="str">
        <f t="shared" si="76"/>
        <v/>
      </c>
      <c r="G283" s="454" t="str">
        <f t="shared" si="76"/>
        <v/>
      </c>
      <c r="I283" s="454" t="str">
        <f t="shared" si="77"/>
        <v/>
      </c>
      <c r="K283" s="454" t="str">
        <f t="shared" si="78"/>
        <v/>
      </c>
      <c r="M283" s="454" t="str">
        <f t="shared" si="79"/>
        <v/>
      </c>
      <c r="O283" s="454" t="str">
        <f t="shared" si="80"/>
        <v/>
      </c>
      <c r="Q283" s="454" t="str">
        <f t="shared" si="81"/>
        <v/>
      </c>
      <c r="S283" s="454" t="str">
        <f t="shared" si="82"/>
        <v/>
      </c>
      <c r="U283" s="454" t="str">
        <f t="shared" si="83"/>
        <v/>
      </c>
      <c r="W283" s="454" t="str">
        <f t="shared" si="84"/>
        <v/>
      </c>
      <c r="Y283" s="454" t="str">
        <f t="shared" si="85"/>
        <v/>
      </c>
      <c r="AA283" s="454" t="str">
        <f t="shared" si="86"/>
        <v/>
      </c>
      <c r="AC283" s="454" t="str">
        <f t="shared" si="87"/>
        <v/>
      </c>
      <c r="AE283" s="454" t="str">
        <f t="shared" si="88"/>
        <v/>
      </c>
      <c r="AG283" s="454" t="str">
        <f t="shared" si="89"/>
        <v/>
      </c>
      <c r="AI283" s="454" t="str">
        <f t="shared" si="90"/>
        <v/>
      </c>
      <c r="AK283" s="454" t="str">
        <f t="shared" si="91"/>
        <v/>
      </c>
      <c r="AM283" s="454" t="str">
        <f t="shared" si="92"/>
        <v/>
      </c>
      <c r="AO283" s="454" t="str">
        <f t="shared" si="93"/>
        <v/>
      </c>
      <c r="AQ283" s="454" t="str">
        <f t="shared" si="94"/>
        <v/>
      </c>
    </row>
    <row r="284" spans="5:43">
      <c r="E284" s="454" t="str">
        <f t="shared" si="76"/>
        <v/>
      </c>
      <c r="G284" s="454" t="str">
        <f t="shared" si="76"/>
        <v/>
      </c>
      <c r="I284" s="454" t="str">
        <f t="shared" si="77"/>
        <v/>
      </c>
      <c r="K284" s="454" t="str">
        <f t="shared" si="78"/>
        <v/>
      </c>
      <c r="M284" s="454" t="str">
        <f t="shared" si="79"/>
        <v/>
      </c>
      <c r="O284" s="454" t="str">
        <f t="shared" si="80"/>
        <v/>
      </c>
      <c r="Q284" s="454" t="str">
        <f t="shared" si="81"/>
        <v/>
      </c>
      <c r="S284" s="454" t="str">
        <f t="shared" si="82"/>
        <v/>
      </c>
      <c r="U284" s="454" t="str">
        <f t="shared" si="83"/>
        <v/>
      </c>
      <c r="W284" s="454" t="str">
        <f t="shared" si="84"/>
        <v/>
      </c>
      <c r="Y284" s="454" t="str">
        <f t="shared" si="85"/>
        <v/>
      </c>
      <c r="AA284" s="454" t="str">
        <f t="shared" si="86"/>
        <v/>
      </c>
      <c r="AC284" s="454" t="str">
        <f t="shared" si="87"/>
        <v/>
      </c>
      <c r="AE284" s="454" t="str">
        <f t="shared" si="88"/>
        <v/>
      </c>
      <c r="AG284" s="454" t="str">
        <f t="shared" si="89"/>
        <v/>
      </c>
      <c r="AI284" s="454" t="str">
        <f t="shared" si="90"/>
        <v/>
      </c>
      <c r="AK284" s="454" t="str">
        <f t="shared" si="91"/>
        <v/>
      </c>
      <c r="AM284" s="454" t="str">
        <f t="shared" si="92"/>
        <v/>
      </c>
      <c r="AO284" s="454" t="str">
        <f t="shared" si="93"/>
        <v/>
      </c>
      <c r="AQ284" s="454" t="str">
        <f t="shared" si="94"/>
        <v/>
      </c>
    </row>
    <row r="285" spans="5:43">
      <c r="E285" s="454" t="str">
        <f t="shared" si="76"/>
        <v/>
      </c>
      <c r="G285" s="454" t="str">
        <f t="shared" si="76"/>
        <v/>
      </c>
      <c r="I285" s="454" t="str">
        <f t="shared" si="77"/>
        <v/>
      </c>
      <c r="K285" s="454" t="str">
        <f t="shared" si="78"/>
        <v/>
      </c>
      <c r="M285" s="454" t="str">
        <f t="shared" si="79"/>
        <v/>
      </c>
      <c r="O285" s="454" t="str">
        <f t="shared" si="80"/>
        <v/>
      </c>
      <c r="Q285" s="454" t="str">
        <f t="shared" si="81"/>
        <v/>
      </c>
      <c r="S285" s="454" t="str">
        <f t="shared" si="82"/>
        <v/>
      </c>
      <c r="U285" s="454" t="str">
        <f t="shared" si="83"/>
        <v/>
      </c>
      <c r="W285" s="454" t="str">
        <f t="shared" si="84"/>
        <v/>
      </c>
      <c r="Y285" s="454" t="str">
        <f t="shared" si="85"/>
        <v/>
      </c>
      <c r="AA285" s="454" t="str">
        <f t="shared" si="86"/>
        <v/>
      </c>
      <c r="AC285" s="454" t="str">
        <f t="shared" si="87"/>
        <v/>
      </c>
      <c r="AE285" s="454" t="str">
        <f t="shared" si="88"/>
        <v/>
      </c>
      <c r="AG285" s="454" t="str">
        <f t="shared" si="89"/>
        <v/>
      </c>
      <c r="AI285" s="454" t="str">
        <f t="shared" si="90"/>
        <v/>
      </c>
      <c r="AK285" s="454" t="str">
        <f t="shared" si="91"/>
        <v/>
      </c>
      <c r="AM285" s="454" t="str">
        <f t="shared" si="92"/>
        <v/>
      </c>
      <c r="AO285" s="454" t="str">
        <f t="shared" si="93"/>
        <v/>
      </c>
      <c r="AQ285" s="454" t="str">
        <f t="shared" si="94"/>
        <v/>
      </c>
    </row>
    <row r="286" spans="5:43">
      <c r="E286" s="454" t="str">
        <f t="shared" si="76"/>
        <v/>
      </c>
      <c r="G286" s="454" t="str">
        <f t="shared" si="76"/>
        <v/>
      </c>
      <c r="I286" s="454" t="str">
        <f t="shared" si="77"/>
        <v/>
      </c>
      <c r="K286" s="454" t="str">
        <f t="shared" si="78"/>
        <v/>
      </c>
      <c r="M286" s="454" t="str">
        <f t="shared" si="79"/>
        <v/>
      </c>
      <c r="O286" s="454" t="str">
        <f t="shared" si="80"/>
        <v/>
      </c>
      <c r="Q286" s="454" t="str">
        <f t="shared" si="81"/>
        <v/>
      </c>
      <c r="S286" s="454" t="str">
        <f t="shared" si="82"/>
        <v/>
      </c>
      <c r="U286" s="454" t="str">
        <f t="shared" si="83"/>
        <v/>
      </c>
      <c r="W286" s="454" t="str">
        <f t="shared" si="84"/>
        <v/>
      </c>
      <c r="Y286" s="454" t="str">
        <f t="shared" si="85"/>
        <v/>
      </c>
      <c r="AA286" s="454" t="str">
        <f t="shared" si="86"/>
        <v/>
      </c>
      <c r="AC286" s="454" t="str">
        <f t="shared" si="87"/>
        <v/>
      </c>
      <c r="AE286" s="454" t="str">
        <f t="shared" si="88"/>
        <v/>
      </c>
      <c r="AG286" s="454" t="str">
        <f t="shared" si="89"/>
        <v/>
      </c>
      <c r="AI286" s="454" t="str">
        <f t="shared" si="90"/>
        <v/>
      </c>
      <c r="AK286" s="454" t="str">
        <f t="shared" si="91"/>
        <v/>
      </c>
      <c r="AM286" s="454" t="str">
        <f t="shared" si="92"/>
        <v/>
      </c>
      <c r="AO286" s="454" t="str">
        <f t="shared" si="93"/>
        <v/>
      </c>
      <c r="AQ286" s="454" t="str">
        <f t="shared" si="94"/>
        <v/>
      </c>
    </row>
    <row r="287" spans="5:43">
      <c r="E287" s="454" t="str">
        <f t="shared" si="76"/>
        <v/>
      </c>
      <c r="G287" s="454" t="str">
        <f t="shared" si="76"/>
        <v/>
      </c>
      <c r="I287" s="454" t="str">
        <f t="shared" si="77"/>
        <v/>
      </c>
      <c r="K287" s="454" t="str">
        <f t="shared" si="78"/>
        <v/>
      </c>
      <c r="M287" s="454" t="str">
        <f t="shared" si="79"/>
        <v/>
      </c>
      <c r="O287" s="454" t="str">
        <f t="shared" si="80"/>
        <v/>
      </c>
      <c r="Q287" s="454" t="str">
        <f t="shared" si="81"/>
        <v/>
      </c>
      <c r="S287" s="454" t="str">
        <f t="shared" si="82"/>
        <v/>
      </c>
      <c r="U287" s="454" t="str">
        <f t="shared" si="83"/>
        <v/>
      </c>
      <c r="W287" s="454" t="str">
        <f t="shared" si="84"/>
        <v/>
      </c>
      <c r="Y287" s="454" t="str">
        <f t="shared" si="85"/>
        <v/>
      </c>
      <c r="AA287" s="454" t="str">
        <f t="shared" si="86"/>
        <v/>
      </c>
      <c r="AC287" s="454" t="str">
        <f t="shared" si="87"/>
        <v/>
      </c>
      <c r="AE287" s="454" t="str">
        <f t="shared" si="88"/>
        <v/>
      </c>
      <c r="AG287" s="454" t="str">
        <f t="shared" si="89"/>
        <v/>
      </c>
      <c r="AI287" s="454" t="str">
        <f t="shared" si="90"/>
        <v/>
      </c>
      <c r="AK287" s="454" t="str">
        <f t="shared" si="91"/>
        <v/>
      </c>
      <c r="AM287" s="454" t="str">
        <f t="shared" si="92"/>
        <v/>
      </c>
      <c r="AO287" s="454" t="str">
        <f t="shared" si="93"/>
        <v/>
      </c>
      <c r="AQ287" s="454" t="str">
        <f t="shared" si="94"/>
        <v/>
      </c>
    </row>
    <row r="288" spans="5:43">
      <c r="E288" s="454" t="str">
        <f t="shared" si="76"/>
        <v/>
      </c>
      <c r="G288" s="454" t="str">
        <f t="shared" si="76"/>
        <v/>
      </c>
      <c r="I288" s="454" t="str">
        <f t="shared" si="77"/>
        <v/>
      </c>
      <c r="K288" s="454" t="str">
        <f t="shared" si="78"/>
        <v/>
      </c>
      <c r="M288" s="454" t="str">
        <f t="shared" si="79"/>
        <v/>
      </c>
      <c r="O288" s="454" t="str">
        <f t="shared" si="80"/>
        <v/>
      </c>
      <c r="Q288" s="454" t="str">
        <f t="shared" si="81"/>
        <v/>
      </c>
      <c r="S288" s="454" t="str">
        <f t="shared" si="82"/>
        <v/>
      </c>
      <c r="U288" s="454" t="str">
        <f t="shared" si="83"/>
        <v/>
      </c>
      <c r="W288" s="454" t="str">
        <f t="shared" si="84"/>
        <v/>
      </c>
      <c r="Y288" s="454" t="str">
        <f t="shared" si="85"/>
        <v/>
      </c>
      <c r="AA288" s="454" t="str">
        <f t="shared" si="86"/>
        <v/>
      </c>
      <c r="AC288" s="454" t="str">
        <f t="shared" si="87"/>
        <v/>
      </c>
      <c r="AE288" s="454" t="str">
        <f t="shared" si="88"/>
        <v/>
      </c>
      <c r="AG288" s="454" t="str">
        <f t="shared" si="89"/>
        <v/>
      </c>
      <c r="AI288" s="454" t="str">
        <f t="shared" si="90"/>
        <v/>
      </c>
      <c r="AK288" s="454" t="str">
        <f t="shared" si="91"/>
        <v/>
      </c>
      <c r="AM288" s="454" t="str">
        <f t="shared" si="92"/>
        <v/>
      </c>
      <c r="AO288" s="454" t="str">
        <f t="shared" si="93"/>
        <v/>
      </c>
      <c r="AQ288" s="454" t="str">
        <f t="shared" si="94"/>
        <v/>
      </c>
    </row>
    <row r="289" spans="5:43">
      <c r="E289" s="454" t="str">
        <f t="shared" si="76"/>
        <v/>
      </c>
      <c r="G289" s="454" t="str">
        <f t="shared" si="76"/>
        <v/>
      </c>
      <c r="I289" s="454" t="str">
        <f t="shared" si="77"/>
        <v/>
      </c>
      <c r="K289" s="454" t="str">
        <f t="shared" si="78"/>
        <v/>
      </c>
      <c r="M289" s="454" t="str">
        <f t="shared" si="79"/>
        <v/>
      </c>
      <c r="O289" s="454" t="str">
        <f t="shared" si="80"/>
        <v/>
      </c>
      <c r="Q289" s="454" t="str">
        <f t="shared" si="81"/>
        <v/>
      </c>
      <c r="S289" s="454" t="str">
        <f t="shared" si="82"/>
        <v/>
      </c>
      <c r="U289" s="454" t="str">
        <f t="shared" si="83"/>
        <v/>
      </c>
      <c r="W289" s="454" t="str">
        <f t="shared" si="84"/>
        <v/>
      </c>
      <c r="Y289" s="454" t="str">
        <f t="shared" si="85"/>
        <v/>
      </c>
      <c r="AA289" s="454" t="str">
        <f t="shared" si="86"/>
        <v/>
      </c>
      <c r="AC289" s="454" t="str">
        <f t="shared" si="87"/>
        <v/>
      </c>
      <c r="AE289" s="454" t="str">
        <f t="shared" si="88"/>
        <v/>
      </c>
      <c r="AG289" s="454" t="str">
        <f t="shared" si="89"/>
        <v/>
      </c>
      <c r="AI289" s="454" t="str">
        <f t="shared" si="90"/>
        <v/>
      </c>
      <c r="AK289" s="454" t="str">
        <f t="shared" si="91"/>
        <v/>
      </c>
      <c r="AM289" s="454" t="str">
        <f t="shared" si="92"/>
        <v/>
      </c>
      <c r="AO289" s="454" t="str">
        <f t="shared" si="93"/>
        <v/>
      </c>
      <c r="AQ289" s="454" t="str">
        <f t="shared" si="94"/>
        <v/>
      </c>
    </row>
    <row r="290" spans="5:43">
      <c r="E290" s="454" t="str">
        <f t="shared" si="76"/>
        <v/>
      </c>
      <c r="G290" s="454" t="str">
        <f t="shared" si="76"/>
        <v/>
      </c>
      <c r="I290" s="454" t="str">
        <f t="shared" si="77"/>
        <v/>
      </c>
      <c r="K290" s="454" t="str">
        <f t="shared" si="78"/>
        <v/>
      </c>
      <c r="M290" s="454" t="str">
        <f t="shared" si="79"/>
        <v/>
      </c>
      <c r="O290" s="454" t="str">
        <f t="shared" si="80"/>
        <v/>
      </c>
      <c r="Q290" s="454" t="str">
        <f t="shared" si="81"/>
        <v/>
      </c>
      <c r="S290" s="454" t="str">
        <f t="shared" si="82"/>
        <v/>
      </c>
      <c r="U290" s="454" t="str">
        <f t="shared" si="83"/>
        <v/>
      </c>
      <c r="W290" s="454" t="str">
        <f t="shared" si="84"/>
        <v/>
      </c>
      <c r="Y290" s="454" t="str">
        <f t="shared" si="85"/>
        <v/>
      </c>
      <c r="AA290" s="454" t="str">
        <f t="shared" si="86"/>
        <v/>
      </c>
      <c r="AC290" s="454" t="str">
        <f t="shared" si="87"/>
        <v/>
      </c>
      <c r="AE290" s="454" t="str">
        <f t="shared" si="88"/>
        <v/>
      </c>
      <c r="AG290" s="454" t="str">
        <f t="shared" si="89"/>
        <v/>
      </c>
      <c r="AI290" s="454" t="str">
        <f t="shared" si="90"/>
        <v/>
      </c>
      <c r="AK290" s="454" t="str">
        <f t="shared" si="91"/>
        <v/>
      </c>
      <c r="AM290" s="454" t="str">
        <f t="shared" si="92"/>
        <v/>
      </c>
      <c r="AO290" s="454" t="str">
        <f t="shared" si="93"/>
        <v/>
      </c>
      <c r="AQ290" s="454" t="str">
        <f t="shared" si="94"/>
        <v/>
      </c>
    </row>
    <row r="291" spans="5:43">
      <c r="E291" s="454" t="str">
        <f t="shared" si="76"/>
        <v/>
      </c>
      <c r="G291" s="454" t="str">
        <f t="shared" si="76"/>
        <v/>
      </c>
      <c r="I291" s="454" t="str">
        <f t="shared" si="77"/>
        <v/>
      </c>
      <c r="K291" s="454" t="str">
        <f t="shared" si="78"/>
        <v/>
      </c>
      <c r="M291" s="454" t="str">
        <f t="shared" si="79"/>
        <v/>
      </c>
      <c r="O291" s="454" t="str">
        <f t="shared" si="80"/>
        <v/>
      </c>
      <c r="Q291" s="454" t="str">
        <f t="shared" si="81"/>
        <v/>
      </c>
      <c r="S291" s="454" t="str">
        <f t="shared" si="82"/>
        <v/>
      </c>
      <c r="U291" s="454" t="str">
        <f t="shared" si="83"/>
        <v/>
      </c>
      <c r="W291" s="454" t="str">
        <f t="shared" si="84"/>
        <v/>
      </c>
      <c r="Y291" s="454" t="str">
        <f t="shared" si="85"/>
        <v/>
      </c>
      <c r="AA291" s="454" t="str">
        <f t="shared" si="86"/>
        <v/>
      </c>
      <c r="AC291" s="454" t="str">
        <f t="shared" si="87"/>
        <v/>
      </c>
      <c r="AE291" s="454" t="str">
        <f t="shared" si="88"/>
        <v/>
      </c>
      <c r="AG291" s="454" t="str">
        <f t="shared" si="89"/>
        <v/>
      </c>
      <c r="AI291" s="454" t="str">
        <f t="shared" si="90"/>
        <v/>
      </c>
      <c r="AK291" s="454" t="str">
        <f t="shared" si="91"/>
        <v/>
      </c>
      <c r="AM291" s="454" t="str">
        <f t="shared" si="92"/>
        <v/>
      </c>
      <c r="AO291" s="454" t="str">
        <f t="shared" si="93"/>
        <v/>
      </c>
      <c r="AQ291" s="454" t="str">
        <f t="shared" si="94"/>
        <v/>
      </c>
    </row>
    <row r="292" spans="5:43">
      <c r="E292" s="454" t="str">
        <f t="shared" si="76"/>
        <v/>
      </c>
      <c r="G292" s="454" t="str">
        <f t="shared" si="76"/>
        <v/>
      </c>
      <c r="I292" s="454" t="str">
        <f t="shared" si="77"/>
        <v/>
      </c>
      <c r="K292" s="454" t="str">
        <f t="shared" si="78"/>
        <v/>
      </c>
      <c r="M292" s="454" t="str">
        <f t="shared" si="79"/>
        <v/>
      </c>
      <c r="O292" s="454" t="str">
        <f t="shared" si="80"/>
        <v/>
      </c>
      <c r="Q292" s="454" t="str">
        <f t="shared" si="81"/>
        <v/>
      </c>
      <c r="S292" s="454" t="str">
        <f t="shared" si="82"/>
        <v/>
      </c>
      <c r="U292" s="454" t="str">
        <f t="shared" si="83"/>
        <v/>
      </c>
      <c r="W292" s="454" t="str">
        <f t="shared" si="84"/>
        <v/>
      </c>
      <c r="Y292" s="454" t="str">
        <f t="shared" si="85"/>
        <v/>
      </c>
      <c r="AA292" s="454" t="str">
        <f t="shared" si="86"/>
        <v/>
      </c>
      <c r="AC292" s="454" t="str">
        <f t="shared" si="87"/>
        <v/>
      </c>
      <c r="AE292" s="454" t="str">
        <f t="shared" si="88"/>
        <v/>
      </c>
      <c r="AG292" s="454" t="str">
        <f t="shared" si="89"/>
        <v/>
      </c>
      <c r="AI292" s="454" t="str">
        <f t="shared" si="90"/>
        <v/>
      </c>
      <c r="AK292" s="454" t="str">
        <f t="shared" si="91"/>
        <v/>
      </c>
      <c r="AM292" s="454" t="str">
        <f t="shared" si="92"/>
        <v/>
      </c>
      <c r="AO292" s="454" t="str">
        <f t="shared" si="93"/>
        <v/>
      </c>
      <c r="AQ292" s="454" t="str">
        <f t="shared" si="94"/>
        <v/>
      </c>
    </row>
    <row r="293" spans="5:43">
      <c r="E293" s="454" t="str">
        <f t="shared" si="76"/>
        <v/>
      </c>
      <c r="G293" s="454" t="str">
        <f t="shared" si="76"/>
        <v/>
      </c>
      <c r="I293" s="454" t="str">
        <f t="shared" si="77"/>
        <v/>
      </c>
      <c r="K293" s="454" t="str">
        <f t="shared" si="78"/>
        <v/>
      </c>
      <c r="M293" s="454" t="str">
        <f t="shared" si="79"/>
        <v/>
      </c>
      <c r="O293" s="454" t="str">
        <f t="shared" si="80"/>
        <v/>
      </c>
      <c r="Q293" s="454" t="str">
        <f t="shared" si="81"/>
        <v/>
      </c>
      <c r="S293" s="454" t="str">
        <f t="shared" si="82"/>
        <v/>
      </c>
      <c r="U293" s="454" t="str">
        <f t="shared" si="83"/>
        <v/>
      </c>
      <c r="W293" s="454" t="str">
        <f t="shared" si="84"/>
        <v/>
      </c>
      <c r="Y293" s="454" t="str">
        <f t="shared" si="85"/>
        <v/>
      </c>
      <c r="AA293" s="454" t="str">
        <f t="shared" si="86"/>
        <v/>
      </c>
      <c r="AC293" s="454" t="str">
        <f t="shared" si="87"/>
        <v/>
      </c>
      <c r="AE293" s="454" t="str">
        <f t="shared" si="88"/>
        <v/>
      </c>
      <c r="AG293" s="454" t="str">
        <f t="shared" si="89"/>
        <v/>
      </c>
      <c r="AI293" s="454" t="str">
        <f t="shared" si="90"/>
        <v/>
      </c>
      <c r="AK293" s="454" t="str">
        <f t="shared" si="91"/>
        <v/>
      </c>
      <c r="AM293" s="454" t="str">
        <f t="shared" si="92"/>
        <v/>
      </c>
      <c r="AO293" s="454" t="str">
        <f t="shared" si="93"/>
        <v/>
      </c>
      <c r="AQ293" s="454" t="str">
        <f t="shared" si="94"/>
        <v/>
      </c>
    </row>
    <row r="294" spans="5:43">
      <c r="E294" s="454" t="str">
        <f t="shared" si="76"/>
        <v/>
      </c>
      <c r="G294" s="454" t="str">
        <f t="shared" si="76"/>
        <v/>
      </c>
      <c r="I294" s="454" t="str">
        <f t="shared" si="77"/>
        <v/>
      </c>
      <c r="K294" s="454" t="str">
        <f t="shared" si="78"/>
        <v/>
      </c>
      <c r="M294" s="454" t="str">
        <f t="shared" si="79"/>
        <v/>
      </c>
      <c r="O294" s="454" t="str">
        <f t="shared" si="80"/>
        <v/>
      </c>
      <c r="Q294" s="454" t="str">
        <f t="shared" si="81"/>
        <v/>
      </c>
      <c r="S294" s="454" t="str">
        <f t="shared" si="82"/>
        <v/>
      </c>
      <c r="U294" s="454" t="str">
        <f t="shared" si="83"/>
        <v/>
      </c>
      <c r="W294" s="454" t="str">
        <f t="shared" si="84"/>
        <v/>
      </c>
      <c r="Y294" s="454" t="str">
        <f t="shared" si="85"/>
        <v/>
      </c>
      <c r="AA294" s="454" t="str">
        <f t="shared" si="86"/>
        <v/>
      </c>
      <c r="AC294" s="454" t="str">
        <f t="shared" si="87"/>
        <v/>
      </c>
      <c r="AE294" s="454" t="str">
        <f t="shared" si="88"/>
        <v/>
      </c>
      <c r="AG294" s="454" t="str">
        <f t="shared" si="89"/>
        <v/>
      </c>
      <c r="AI294" s="454" t="str">
        <f t="shared" si="90"/>
        <v/>
      </c>
      <c r="AK294" s="454" t="str">
        <f t="shared" si="91"/>
        <v/>
      </c>
      <c r="AM294" s="454" t="str">
        <f t="shared" si="92"/>
        <v/>
      </c>
      <c r="AO294" s="454" t="str">
        <f t="shared" si="93"/>
        <v/>
      </c>
      <c r="AQ294" s="454" t="str">
        <f t="shared" si="94"/>
        <v/>
      </c>
    </row>
    <row r="295" spans="5:43">
      <c r="E295" s="454" t="str">
        <f t="shared" si="76"/>
        <v/>
      </c>
      <c r="G295" s="454" t="str">
        <f t="shared" si="76"/>
        <v/>
      </c>
      <c r="I295" s="454" t="str">
        <f t="shared" si="77"/>
        <v/>
      </c>
      <c r="K295" s="454" t="str">
        <f t="shared" si="78"/>
        <v/>
      </c>
      <c r="M295" s="454" t="str">
        <f t="shared" si="79"/>
        <v/>
      </c>
      <c r="O295" s="454" t="str">
        <f t="shared" si="80"/>
        <v/>
      </c>
      <c r="Q295" s="454" t="str">
        <f t="shared" si="81"/>
        <v/>
      </c>
      <c r="S295" s="454" t="str">
        <f t="shared" si="82"/>
        <v/>
      </c>
      <c r="U295" s="454" t="str">
        <f t="shared" si="83"/>
        <v/>
      </c>
      <c r="W295" s="454" t="str">
        <f t="shared" si="84"/>
        <v/>
      </c>
      <c r="Y295" s="454" t="str">
        <f t="shared" si="85"/>
        <v/>
      </c>
      <c r="AA295" s="454" t="str">
        <f t="shared" si="86"/>
        <v/>
      </c>
      <c r="AC295" s="454" t="str">
        <f t="shared" si="87"/>
        <v/>
      </c>
      <c r="AE295" s="454" t="str">
        <f t="shared" si="88"/>
        <v/>
      </c>
      <c r="AG295" s="454" t="str">
        <f t="shared" si="89"/>
        <v/>
      </c>
      <c r="AI295" s="454" t="str">
        <f t="shared" si="90"/>
        <v/>
      </c>
      <c r="AK295" s="454" t="str">
        <f t="shared" si="91"/>
        <v/>
      </c>
      <c r="AM295" s="454" t="str">
        <f t="shared" si="92"/>
        <v/>
      </c>
      <c r="AO295" s="454" t="str">
        <f t="shared" si="93"/>
        <v/>
      </c>
      <c r="AQ295" s="454" t="str">
        <f t="shared" si="94"/>
        <v/>
      </c>
    </row>
    <row r="296" spans="5:43">
      <c r="E296" s="454" t="str">
        <f t="shared" si="76"/>
        <v/>
      </c>
      <c r="G296" s="454" t="str">
        <f t="shared" si="76"/>
        <v/>
      </c>
      <c r="I296" s="454" t="str">
        <f t="shared" si="77"/>
        <v/>
      </c>
      <c r="K296" s="454" t="str">
        <f t="shared" si="78"/>
        <v/>
      </c>
      <c r="M296" s="454" t="str">
        <f t="shared" si="79"/>
        <v/>
      </c>
      <c r="O296" s="454" t="str">
        <f t="shared" si="80"/>
        <v/>
      </c>
      <c r="Q296" s="454" t="str">
        <f t="shared" si="81"/>
        <v/>
      </c>
      <c r="S296" s="454" t="str">
        <f t="shared" si="82"/>
        <v/>
      </c>
      <c r="U296" s="454" t="str">
        <f t="shared" si="83"/>
        <v/>
      </c>
      <c r="W296" s="454" t="str">
        <f t="shared" si="84"/>
        <v/>
      </c>
      <c r="Y296" s="454" t="str">
        <f t="shared" si="85"/>
        <v/>
      </c>
      <c r="AA296" s="454" t="str">
        <f t="shared" si="86"/>
        <v/>
      </c>
      <c r="AC296" s="454" t="str">
        <f t="shared" si="87"/>
        <v/>
      </c>
      <c r="AE296" s="454" t="str">
        <f t="shared" si="88"/>
        <v/>
      </c>
      <c r="AG296" s="454" t="str">
        <f t="shared" si="89"/>
        <v/>
      </c>
      <c r="AI296" s="454" t="str">
        <f t="shared" si="90"/>
        <v/>
      </c>
      <c r="AK296" s="454" t="str">
        <f t="shared" si="91"/>
        <v/>
      </c>
      <c r="AM296" s="454" t="str">
        <f t="shared" si="92"/>
        <v/>
      </c>
      <c r="AO296" s="454" t="str">
        <f t="shared" si="93"/>
        <v/>
      </c>
      <c r="AQ296" s="454" t="str">
        <f t="shared" si="94"/>
        <v/>
      </c>
    </row>
    <row r="297" spans="5:43">
      <c r="E297" s="454" t="str">
        <f t="shared" si="76"/>
        <v/>
      </c>
      <c r="G297" s="454" t="str">
        <f t="shared" si="76"/>
        <v/>
      </c>
      <c r="I297" s="454" t="str">
        <f t="shared" si="77"/>
        <v/>
      </c>
      <c r="K297" s="454" t="str">
        <f t="shared" si="78"/>
        <v/>
      </c>
      <c r="M297" s="454" t="str">
        <f t="shared" si="79"/>
        <v/>
      </c>
      <c r="O297" s="454" t="str">
        <f t="shared" si="80"/>
        <v/>
      </c>
      <c r="Q297" s="454" t="str">
        <f t="shared" si="81"/>
        <v/>
      </c>
      <c r="S297" s="454" t="str">
        <f t="shared" si="82"/>
        <v/>
      </c>
      <c r="U297" s="454" t="str">
        <f t="shared" si="83"/>
        <v/>
      </c>
      <c r="W297" s="454" t="str">
        <f t="shared" si="84"/>
        <v/>
      </c>
      <c r="Y297" s="454" t="str">
        <f t="shared" si="85"/>
        <v/>
      </c>
      <c r="AA297" s="454" t="str">
        <f t="shared" si="86"/>
        <v/>
      </c>
      <c r="AC297" s="454" t="str">
        <f t="shared" si="87"/>
        <v/>
      </c>
      <c r="AE297" s="454" t="str">
        <f t="shared" si="88"/>
        <v/>
      </c>
      <c r="AG297" s="454" t="str">
        <f t="shared" si="89"/>
        <v/>
      </c>
      <c r="AI297" s="454" t="str">
        <f t="shared" si="90"/>
        <v/>
      </c>
      <c r="AK297" s="454" t="str">
        <f t="shared" si="91"/>
        <v/>
      </c>
      <c r="AM297" s="454" t="str">
        <f t="shared" si="92"/>
        <v/>
      </c>
      <c r="AO297" s="454" t="str">
        <f t="shared" si="93"/>
        <v/>
      </c>
      <c r="AQ297" s="454" t="str">
        <f t="shared" si="94"/>
        <v/>
      </c>
    </row>
    <row r="298" spans="5:43">
      <c r="E298" s="454" t="str">
        <f t="shared" si="76"/>
        <v/>
      </c>
      <c r="G298" s="454" t="str">
        <f t="shared" si="76"/>
        <v/>
      </c>
      <c r="I298" s="454" t="str">
        <f t="shared" si="77"/>
        <v/>
      </c>
      <c r="K298" s="454" t="str">
        <f t="shared" si="78"/>
        <v/>
      </c>
      <c r="M298" s="454" t="str">
        <f t="shared" si="79"/>
        <v/>
      </c>
      <c r="O298" s="454" t="str">
        <f t="shared" si="80"/>
        <v/>
      </c>
      <c r="Q298" s="454" t="str">
        <f t="shared" si="81"/>
        <v/>
      </c>
      <c r="S298" s="454" t="str">
        <f t="shared" si="82"/>
        <v/>
      </c>
      <c r="U298" s="454" t="str">
        <f t="shared" si="83"/>
        <v/>
      </c>
      <c r="W298" s="454" t="str">
        <f t="shared" si="84"/>
        <v/>
      </c>
      <c r="Y298" s="454" t="str">
        <f t="shared" si="85"/>
        <v/>
      </c>
      <c r="AA298" s="454" t="str">
        <f t="shared" si="86"/>
        <v/>
      </c>
      <c r="AC298" s="454" t="str">
        <f t="shared" si="87"/>
        <v/>
      </c>
      <c r="AE298" s="454" t="str">
        <f t="shared" si="88"/>
        <v/>
      </c>
      <c r="AG298" s="454" t="str">
        <f t="shared" si="89"/>
        <v/>
      </c>
      <c r="AI298" s="454" t="str">
        <f t="shared" si="90"/>
        <v/>
      </c>
      <c r="AK298" s="454" t="str">
        <f t="shared" si="91"/>
        <v/>
      </c>
      <c r="AM298" s="454" t="str">
        <f t="shared" si="92"/>
        <v/>
      </c>
      <c r="AO298" s="454" t="str">
        <f t="shared" si="93"/>
        <v/>
      </c>
      <c r="AQ298" s="454" t="str">
        <f t="shared" si="94"/>
        <v/>
      </c>
    </row>
    <row r="299" spans="5:43">
      <c r="E299" s="454" t="str">
        <f t="shared" si="76"/>
        <v/>
      </c>
      <c r="G299" s="454" t="str">
        <f t="shared" si="76"/>
        <v/>
      </c>
      <c r="I299" s="454" t="str">
        <f t="shared" si="77"/>
        <v/>
      </c>
      <c r="K299" s="454" t="str">
        <f t="shared" si="78"/>
        <v/>
      </c>
      <c r="M299" s="454" t="str">
        <f t="shared" si="79"/>
        <v/>
      </c>
      <c r="O299" s="454" t="str">
        <f t="shared" si="80"/>
        <v/>
      </c>
      <c r="Q299" s="454" t="str">
        <f t="shared" si="81"/>
        <v/>
      </c>
      <c r="S299" s="454" t="str">
        <f t="shared" si="82"/>
        <v/>
      </c>
      <c r="U299" s="454" t="str">
        <f t="shared" si="83"/>
        <v/>
      </c>
      <c r="W299" s="454" t="str">
        <f t="shared" si="84"/>
        <v/>
      </c>
      <c r="Y299" s="454" t="str">
        <f t="shared" si="85"/>
        <v/>
      </c>
      <c r="AA299" s="454" t="str">
        <f t="shared" si="86"/>
        <v/>
      </c>
      <c r="AC299" s="454" t="str">
        <f t="shared" si="87"/>
        <v/>
      </c>
      <c r="AE299" s="454" t="str">
        <f t="shared" si="88"/>
        <v/>
      </c>
      <c r="AG299" s="454" t="str">
        <f t="shared" si="89"/>
        <v/>
      </c>
      <c r="AI299" s="454" t="str">
        <f t="shared" si="90"/>
        <v/>
      </c>
      <c r="AK299" s="454" t="str">
        <f t="shared" si="91"/>
        <v/>
      </c>
      <c r="AM299" s="454" t="str">
        <f t="shared" si="92"/>
        <v/>
      </c>
      <c r="AO299" s="454" t="str">
        <f t="shared" si="93"/>
        <v/>
      </c>
      <c r="AQ299" s="454" t="str">
        <f t="shared" si="94"/>
        <v/>
      </c>
    </row>
    <row r="300" spans="5:43">
      <c r="E300" s="454" t="str">
        <f t="shared" si="76"/>
        <v/>
      </c>
      <c r="G300" s="454" t="str">
        <f t="shared" si="76"/>
        <v/>
      </c>
      <c r="I300" s="454" t="str">
        <f t="shared" si="77"/>
        <v/>
      </c>
      <c r="K300" s="454" t="str">
        <f t="shared" si="78"/>
        <v/>
      </c>
      <c r="M300" s="454" t="str">
        <f t="shared" si="79"/>
        <v/>
      </c>
      <c r="O300" s="454" t="str">
        <f t="shared" si="80"/>
        <v/>
      </c>
      <c r="Q300" s="454" t="str">
        <f t="shared" si="81"/>
        <v/>
      </c>
      <c r="S300" s="454" t="str">
        <f t="shared" si="82"/>
        <v/>
      </c>
      <c r="U300" s="454" t="str">
        <f t="shared" si="83"/>
        <v/>
      </c>
      <c r="W300" s="454" t="str">
        <f t="shared" si="84"/>
        <v/>
      </c>
      <c r="Y300" s="454" t="str">
        <f t="shared" si="85"/>
        <v/>
      </c>
      <c r="AA300" s="454" t="str">
        <f t="shared" si="86"/>
        <v/>
      </c>
      <c r="AC300" s="454" t="str">
        <f t="shared" si="87"/>
        <v/>
      </c>
      <c r="AE300" s="454" t="str">
        <f t="shared" si="88"/>
        <v/>
      </c>
      <c r="AG300" s="454" t="str">
        <f t="shared" si="89"/>
        <v/>
      </c>
      <c r="AI300" s="454" t="str">
        <f t="shared" si="90"/>
        <v/>
      </c>
      <c r="AK300" s="454" t="str">
        <f t="shared" si="91"/>
        <v/>
      </c>
      <c r="AM300" s="454" t="str">
        <f t="shared" si="92"/>
        <v/>
      </c>
      <c r="AO300" s="454" t="str">
        <f t="shared" si="93"/>
        <v/>
      </c>
      <c r="AQ300" s="454" t="str">
        <f t="shared" si="94"/>
        <v/>
      </c>
    </row>
  </sheetData>
  <mergeCells count="1">
    <mergeCell ref="A3:A6"/>
  </mergeCells>
  <conditionalFormatting sqref="E12:E300">
    <cfRule type="expression" dxfId="12"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11" priority="1">
      <formula>AND(LEN(G12)&gt;0,OR(G12&lt;G$2,G12&gt;G$3))</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C4C8-C87A-44B2-AA64-9AD7A1C8CB47}">
  <dimension ref="A1:ARS300"/>
  <sheetViews>
    <sheetView topLeftCell="AF1" workbookViewId="0">
      <selection activeCell="G24" sqref="G24"/>
    </sheetView>
  </sheetViews>
  <sheetFormatPr defaultRowHeight="15"/>
  <cols>
    <col min="1" max="1" width="40.7109375" customWidth="1"/>
    <col min="2" max="2" width="18.7109375" customWidth="1"/>
    <col min="4" max="43" width="18.7109375" customWidth="1"/>
    <col min="804" max="843" width="9.140625" style="446"/>
    <col min="1044" max="1163" width="9.140625" style="447"/>
  </cols>
  <sheetData>
    <row r="1" spans="1:43">
      <c r="A1" s="301">
        <v>6</v>
      </c>
      <c r="C1" s="293" t="s">
        <v>238</v>
      </c>
      <c r="E1" s="445">
        <f ca="1">IF(COUNT(E12:E300)=0,"-",AVERAGE(E12:OFFSET(E12,$A$1-1,0)))</f>
        <v>4109.107562812289</v>
      </c>
      <c r="G1" s="445" t="str">
        <f ca="1">IF(COUNT(G12:G300)=0,"-",AVERAGE(G12:OFFSET(G12,$A$1-1,0)))</f>
        <v>-</v>
      </c>
      <c r="I1" s="445" t="str">
        <f ca="1">IF(COUNT(I12:I300)=0,"-",AVERAGE(I12:OFFSET(I12,$A$1-1,0)))</f>
        <v>-</v>
      </c>
      <c r="K1" s="445" t="str">
        <f ca="1">IF(COUNT(K12:K300)=0,"-",AVERAGE(K12:OFFSET(K12,$A$1-1,0)))</f>
        <v>-</v>
      </c>
      <c r="M1" s="445" t="str">
        <f ca="1">IF(COUNT(M12:M300)=0,"-",AVERAGE(M12:OFFSET(M12,$A$1-1,0)))</f>
        <v>-</v>
      </c>
      <c r="O1" s="445">
        <f ca="1">IF(COUNT(O12:O300)=0,"-",AVERAGE(O12:OFFSET(O12,$A$1-1,0)))</f>
        <v>93.58743843310819</v>
      </c>
      <c r="Q1" s="445">
        <f ca="1">IF(COUNT(Q12:Q300)=0,"-",AVERAGE(Q12:OFFSET(Q12,$A$1-1,0)))</f>
        <v>91.491701063267271</v>
      </c>
      <c r="S1" s="445" t="str">
        <f ca="1">IF(COUNT(S12:S300)=0,"-",AVERAGE(S12:OFFSET(S12,$A$1-1,0)))</f>
        <v>-</v>
      </c>
      <c r="U1" s="445">
        <f ca="1">IF(COUNT(U12:U300)=0,"-",AVERAGE(U12:OFFSET(U12,$A$1-1,0)))</f>
        <v>661.76572773997191</v>
      </c>
      <c r="W1" s="445" t="str">
        <f ca="1">IF(COUNT(W12:W300)=0,"-",AVERAGE(W12:OFFSET(W12,$A$1-1,0)))</f>
        <v>-</v>
      </c>
      <c r="Y1" s="445" t="str">
        <f ca="1">IF(COUNT(Y12:Y300)=0,"-",AVERAGE(Y12:OFFSET(Y12,$A$1-1,0)))</f>
        <v>-</v>
      </c>
      <c r="AA1" s="445" t="str">
        <f ca="1">IF(COUNT(AA12:AA300)=0,"-",AVERAGE(AA12:OFFSET(AA12,$A$1-1,0)))</f>
        <v>-</v>
      </c>
      <c r="AC1" s="445">
        <f ca="1">IF(COUNT(AC12:AC300)=0,"-",AVERAGE(AC12:OFFSET(AC12,$A$1-1,0)))</f>
        <v>128.66339334424441</v>
      </c>
      <c r="AE1" s="445" t="str">
        <f ca="1">IF(COUNT(AE12:AE300)=0,"-",AVERAGE(AE12:OFFSET(AE12,$A$1-1,0)))</f>
        <v>-</v>
      </c>
      <c r="AG1" s="445" t="str">
        <f ca="1">IF(COUNT(AG12:AG300)=0,"-",AVERAGE(AG12:OFFSET(AG12,$A$1-1,0)))</f>
        <v>-</v>
      </c>
      <c r="AI1" s="445" t="str">
        <f ca="1">IF(COUNT(AI12:AI300)=0,"-",AVERAGE(AI12:OFFSET(AI12,$A$1-1,0)))</f>
        <v>-</v>
      </c>
      <c r="AK1" s="445">
        <f ca="1">IF(COUNT(AK12:AK300)=0,"-",AVERAGE(AK12:OFFSET(AK12,$A$1-1,0)))</f>
        <v>570.6519941424757</v>
      </c>
      <c r="AM1" s="445" t="str">
        <f ca="1">IF(COUNT(AM12:AM300)=0,"-",AVERAGE(AM12:OFFSET(AM12,$A$1-1,0)))</f>
        <v>-</v>
      </c>
      <c r="AO1" s="445">
        <f ca="1">IF(COUNT(AO12:AO300)=0,"-",AVERAGE(AO12:OFFSET(AO12,$A$1-1,0)))</f>
        <v>912.23979749131558</v>
      </c>
      <c r="AQ1" s="445">
        <f ca="1">IF(COUNT(AQ12:AQ300)=0,"-",AVERAGE(AQ12:OFFSET(AQ12,$A$1-1,0)))</f>
        <v>1359.1199416387376</v>
      </c>
    </row>
    <row r="2" spans="1:43">
      <c r="C2" s="293" t="s">
        <v>342</v>
      </c>
      <c r="E2" s="445">
        <f ca="1">IF(COUNT(E12:E300)=0,"-",E1-(2*_xlfn.STDEV.P(E12:OFFSET(E12,$A$1-1,0))))</f>
        <v>-85.890409812919643</v>
      </c>
      <c r="G2" s="445" t="str">
        <f ca="1">IF(COUNT(G12:G300)=0,"-",G1-(2*_xlfn.STDEV.P(G12:OFFSET(G12,$A$1-1,0))))</f>
        <v>-</v>
      </c>
      <c r="I2" s="445" t="str">
        <f ca="1">IF(COUNT(I12:I300)=0,"-",I1-(2*_xlfn.STDEV.P(I12:OFFSET(I12,$A$1-1,0))))</f>
        <v>-</v>
      </c>
      <c r="K2" s="445" t="str">
        <f ca="1">IF(COUNT(K12:K300)=0,"-",K1-(2*_xlfn.STDEV.P(K12:OFFSET(K12,$A$1-1,0))))</f>
        <v>-</v>
      </c>
      <c r="M2" s="445" t="str">
        <f ca="1">IF(COUNT(M12:M300)=0,"-",M1-(2*_xlfn.STDEV.P(M12:OFFSET(M12,$A$1-1,0))))</f>
        <v>-</v>
      </c>
      <c r="O2" s="445">
        <f ca="1">IF(COUNT(O12:O300)=0,"-",O1-(2*_xlfn.STDEV.P(O12:OFFSET(O12,$A$1-1,0))))</f>
        <v>-38.486510991755267</v>
      </c>
      <c r="Q2" s="445">
        <f ca="1">IF(COUNT(Q12:Q300)=0,"-",Q1-(2*_xlfn.STDEV.P(Q12:OFFSET(Q12,$A$1-1,0))))</f>
        <v>-23.397234333705228</v>
      </c>
      <c r="S2" s="445" t="str">
        <f ca="1">IF(COUNT(S12:S300)=0,"-",S1-(2*_xlfn.STDEV.P(S12:OFFSET(S12,$A$1-1,0))))</f>
        <v>-</v>
      </c>
      <c r="U2" s="445">
        <f ca="1">IF(COUNT(U12:U300)=0,"-",U1-(2*_xlfn.STDEV.P(U12:OFFSET(U12,$A$1-1,0))))</f>
        <v>-502.07123783271595</v>
      </c>
      <c r="W2" s="445" t="str">
        <f ca="1">IF(COUNT(W12:W300)=0,"-",W1-(2*_xlfn.STDEV.P(W12:OFFSET(W12,$A$1-1,0))))</f>
        <v>-</v>
      </c>
      <c r="Y2" s="445" t="str">
        <f ca="1">IF(COUNT(Y12:Y300)=0,"-",Y1-(2*_xlfn.STDEV.P(Y12:OFFSET(Y12,$A$1-1,0))))</f>
        <v>-</v>
      </c>
      <c r="AA2" s="445" t="str">
        <f ca="1">IF(COUNT(AA12:AA300)=0,"-",AA1-(2*_xlfn.STDEV.P(AA12:OFFSET(AA12,$A$1-1,0))))</f>
        <v>-</v>
      </c>
      <c r="AC2" s="445">
        <f ca="1">IF(COUNT(AC12:AC300)=0,"-",AC1-(2*_xlfn.STDEV.P(AC12:OFFSET(AC12,$A$1-1,0))))</f>
        <v>128.66339334424441</v>
      </c>
      <c r="AE2" s="445" t="str">
        <f ca="1">IF(COUNT(AE12:AE300)=0,"-",AE1-(2*_xlfn.STDEV.P(AE12:OFFSET(AE12,$A$1-1,0))))</f>
        <v>-</v>
      </c>
      <c r="AG2" s="445" t="str">
        <f ca="1">IF(COUNT(AG12:AG300)=0,"-",AG1-(2*_xlfn.STDEV.P(AG12:OFFSET(AG12,$A$1-1,0))))</f>
        <v>-</v>
      </c>
      <c r="AI2" s="445" t="str">
        <f ca="1">IF(COUNT(AI12:AI300)=0,"-",AI1-(2*_xlfn.STDEV.P(AI12:OFFSET(AI12,$A$1-1,0))))</f>
        <v>-</v>
      </c>
      <c r="AK2" s="445">
        <f ca="1">IF(COUNT(AK12:AK300)=0,"-",AK1-(2*_xlfn.STDEV.P(AK12:OFFSET(AK12,$A$1-1,0))))</f>
        <v>-235.20191230941498</v>
      </c>
      <c r="AM2" s="445" t="str">
        <f ca="1">IF(COUNT(AM12:AM300)=0,"-",AM1-(2*_xlfn.STDEV.P(AM12:OFFSET(AM12,$A$1-1,0))))</f>
        <v>-</v>
      </c>
      <c r="AO2" s="445">
        <f ca="1">IF(COUNT(AO12:AO300)=0,"-",AO1-(2*_xlfn.STDEV.P(AO12:OFFSET(AO12,$A$1-1,0))))</f>
        <v>-1327.2760279044828</v>
      </c>
      <c r="AQ2" s="445">
        <f ca="1">IF(COUNT(AQ12:AQ300)=0,"-",AQ1-(2*_xlfn.STDEV.P(AQ12:OFFSET(AQ12,$A$1-1,0))))</f>
        <v>-2361.8303769438044</v>
      </c>
    </row>
    <row r="3" spans="1:43">
      <c r="A3" s="734" t="s">
        <v>205</v>
      </c>
      <c r="C3" s="293" t="s">
        <v>343</v>
      </c>
      <c r="E3" s="445">
        <f ca="1">IF(COUNT(E12:E300)=0,"-",E1+(2*_xlfn.STDEV.P(E12:OFFSET(E12,$A$1-1,0))))</f>
        <v>8304.1055354374985</v>
      </c>
      <c r="G3" s="445" t="str">
        <f ca="1">IF(COUNT(G12:G300)=0,"-",G1+(2*_xlfn.STDEV.P(G12:OFFSET(G12,$A$1-1,0))))</f>
        <v>-</v>
      </c>
      <c r="I3" s="445" t="str">
        <f ca="1">IF(COUNT(I12:I300)=0,"-",I1+(2*_xlfn.STDEV.P(I12:OFFSET(I12,$A$1-1,0))))</f>
        <v>-</v>
      </c>
      <c r="K3" s="445" t="str">
        <f ca="1">IF(COUNT(K12:K300)=0,"-",K1+(2*_xlfn.STDEV.P(K12:OFFSET(K12,$A$1-1,0))))</f>
        <v>-</v>
      </c>
      <c r="M3" s="445" t="str">
        <f ca="1">IF(COUNT(M12:M300)=0,"-",M1+(2*_xlfn.STDEV.P(M12:OFFSET(M12,$A$1-1,0))))</f>
        <v>-</v>
      </c>
      <c r="O3" s="445">
        <f ca="1">IF(COUNT(O12:O300)=0,"-",O1+(2*_xlfn.STDEV.P(O12:OFFSET(O12,$A$1-1,0))))</f>
        <v>225.66138785797165</v>
      </c>
      <c r="Q3" s="445">
        <f ca="1">IF(COUNT(Q12:Q300)=0,"-",Q1+(2*_xlfn.STDEV.P(Q12:OFFSET(Q12,$A$1-1,0))))</f>
        <v>206.38063646023977</v>
      </c>
      <c r="S3" s="445" t="str">
        <f ca="1">IF(COUNT(S12:S300)=0,"-",S1+(2*_xlfn.STDEV.P(S12:OFFSET(S12,$A$1-1,0))))</f>
        <v>-</v>
      </c>
      <c r="U3" s="445">
        <f ca="1">IF(COUNT(U12:U300)=0,"-",U1+(2*_xlfn.STDEV.P(U12:OFFSET(U12,$A$1-1,0))))</f>
        <v>1825.6026933126598</v>
      </c>
      <c r="W3" s="445" t="str">
        <f ca="1">IF(COUNT(W12:W300)=0,"-",W1+(2*_xlfn.STDEV.P(W12:OFFSET(W12,$A$1-1,0))))</f>
        <v>-</v>
      </c>
      <c r="Y3" s="445" t="str">
        <f ca="1">IF(COUNT(Y12:Y300)=0,"-",Y1+(2*_xlfn.STDEV.P(Y12:OFFSET(Y12,$A$1-1,0))))</f>
        <v>-</v>
      </c>
      <c r="AA3" s="445" t="str">
        <f ca="1">IF(COUNT(AA12:AA300)=0,"-",AA1+(2*_xlfn.STDEV.P(AA12:OFFSET(AA12,$A$1-1,0))))</f>
        <v>-</v>
      </c>
      <c r="AC3" s="445">
        <f ca="1">IF(COUNT(AC12:AC300)=0,"-",AC1+(2*_xlfn.STDEV.P(AC12:OFFSET(AC12,$A$1-1,0))))</f>
        <v>128.66339334424441</v>
      </c>
      <c r="AE3" s="445" t="str">
        <f ca="1">IF(COUNT(AE12:AE300)=0,"-",AE1+(2*_xlfn.STDEV.P(AE12:OFFSET(AE12,$A$1-1,0))))</f>
        <v>-</v>
      </c>
      <c r="AG3" s="445" t="str">
        <f ca="1">IF(COUNT(AG12:AG300)=0,"-",AG1+(2*_xlfn.STDEV.P(AG12:OFFSET(AG12,$A$1-1,0))))</f>
        <v>-</v>
      </c>
      <c r="AI3" s="445" t="str">
        <f ca="1">IF(COUNT(AI12:AI300)=0,"-",AI1+(2*_xlfn.STDEV.P(AI12:OFFSET(AI12,$A$1-1,0))))</f>
        <v>-</v>
      </c>
      <c r="AK3" s="445">
        <f ca="1">IF(COUNT(AK12:AK300)=0,"-",AK1+(2*_xlfn.STDEV.P(AK12:OFFSET(AK12,$A$1-1,0))))</f>
        <v>1376.5059005943663</v>
      </c>
      <c r="AM3" s="445" t="str">
        <f ca="1">IF(COUNT(AM12:AM300)=0,"-",AM1+(2*_xlfn.STDEV.P(AM12:OFFSET(AM12,$A$1-1,0))))</f>
        <v>-</v>
      </c>
      <c r="AO3" s="445">
        <f ca="1">IF(COUNT(AO12:AO300)=0,"-",AO1+(2*_xlfn.STDEV.P(AO12:OFFSET(AO12,$A$1-1,0))))</f>
        <v>3151.755622887114</v>
      </c>
      <c r="AQ3" s="445">
        <f ca="1">IF(COUNT(AQ12:AQ300)=0,"-",AQ1+(2*_xlfn.STDEV.P(AQ12:OFFSET(AQ12,$A$1-1,0))))</f>
        <v>5080.0702602212796</v>
      </c>
    </row>
    <row r="4" spans="1:43">
      <c r="A4" s="734"/>
      <c r="C4" s="293" t="s">
        <v>344</v>
      </c>
      <c r="E4" s="448">
        <f ca="1">IF(COUNT(E12:E300)=0,"-",AVERAGEIFS(E12:E300, E12:E300, "&gt;="&amp;E2,E12:E300,"&lt;="&amp;E3))</f>
        <v>4109.107562812289</v>
      </c>
      <c r="G4" s="448" t="str">
        <f>IF(COUNT(G12:G300)=0,"-",AVERAGEIFS(G12:G300, G12:G300, "&gt;="&amp;G2,G12:G300,"&lt;="&amp;G3))</f>
        <v>-</v>
      </c>
      <c r="I4" s="448" t="str">
        <f>IF(COUNT(I12:I300)=0,"-",AVERAGEIFS(I12:I300, I12:I300, "&gt;="&amp;I2,I12:I300,"&lt;="&amp;I3))</f>
        <v>-</v>
      </c>
      <c r="K4" s="448" t="str">
        <f>IF(COUNT(K12:K300)=0,"-",AVERAGEIFS(K12:K300, K12:K300, "&gt;="&amp;K2,K12:K300,"&lt;="&amp;K3))</f>
        <v>-</v>
      </c>
      <c r="M4" s="448" t="str">
        <f>IF(COUNT(M12:M300)=0,"-",AVERAGEIFS(M12:M300, M12:M300, "&gt;="&amp;M2,M12:M300,"&lt;="&amp;M3))</f>
        <v>-</v>
      </c>
      <c r="O4" s="448">
        <f ca="1">IF(COUNT(O12:O300)=0,"-",AVERAGEIFS(O12:O300, O12:O300, "&gt;="&amp;O2,O12:O300,"&lt;="&amp;O3))</f>
        <v>93.58743843310819</v>
      </c>
      <c r="Q4" s="448">
        <f ca="1">IF(COUNT(Q12:Q300)=0,"-",AVERAGEIFS(Q12:Q300, Q12:Q300, "&gt;="&amp;Q2,Q12:Q300,"&lt;="&amp;Q3))</f>
        <v>91.491701063267271</v>
      </c>
      <c r="S4" s="448" t="str">
        <f>IF(COUNT(S12:S300)=0,"-",AVERAGEIFS(S12:S300, S12:S300, "&gt;="&amp;S2,S12:S300,"&lt;="&amp;S3))</f>
        <v>-</v>
      </c>
      <c r="U4" s="448">
        <f ca="1">IF(COUNT(U12:U300)=0,"-",AVERAGEIFS(U12:U300, U12:U300, "&gt;="&amp;U2,U12:U300,"&lt;="&amp;U3))</f>
        <v>661.76572773997191</v>
      </c>
      <c r="W4" s="448" t="str">
        <f>IF(COUNT(W12:W300)=0,"-",AVERAGEIFS(W12:W300, W12:W300, "&gt;="&amp;W2,W12:W300,"&lt;="&amp;W3))</f>
        <v>-</v>
      </c>
      <c r="Y4" s="448" t="str">
        <f>IF(COUNT(Y12:Y300)=0,"-",AVERAGEIFS(Y12:Y300, Y12:Y300, "&gt;="&amp;Y2,Y12:Y300,"&lt;="&amp;Y3))</f>
        <v>-</v>
      </c>
      <c r="AA4" s="448" t="str">
        <f>IF(COUNT(AA12:AA300)=0,"-",AVERAGEIFS(AA12:AA300, AA12:AA300, "&gt;="&amp;AA2,AA12:AA300,"&lt;="&amp;AA3))</f>
        <v>-</v>
      </c>
      <c r="AC4" s="448">
        <f ca="1">IF(COUNT(AC12:AC300)=0,"-",AVERAGEIFS(AC12:AC300, AC12:AC300, "&gt;="&amp;AC2,AC12:AC300,"&lt;="&amp;AC3))</f>
        <v>128.66339334424441</v>
      </c>
      <c r="AE4" s="448" t="str">
        <f>IF(COUNT(AE12:AE300)=0,"-",AVERAGEIFS(AE12:AE300, AE12:AE300, "&gt;="&amp;AE2,AE12:AE300,"&lt;="&amp;AE3))</f>
        <v>-</v>
      </c>
      <c r="AG4" s="448" t="str">
        <f>IF(COUNT(AG12:AG300)=0,"-",AVERAGEIFS(AG12:AG300, AG12:AG300, "&gt;="&amp;AG2,AG12:AG300,"&lt;="&amp;AG3))</f>
        <v>-</v>
      </c>
      <c r="AI4" s="448" t="str">
        <f>IF(COUNT(AI12:AI300)=0,"-",AVERAGEIFS(AI12:AI300, AI12:AI300, "&gt;="&amp;AI2,AI12:AI300,"&lt;="&amp;AI3))</f>
        <v>-</v>
      </c>
      <c r="AK4" s="448">
        <f ca="1">IF(COUNT(AK12:AK300)=0,"-",AVERAGEIFS(AK12:AK300, AK12:AK300, "&gt;="&amp;AK2,AK12:AK300,"&lt;="&amp;AK3))</f>
        <v>570.6519941424757</v>
      </c>
      <c r="AM4" s="448" t="str">
        <f>IF(COUNT(AM12:AM300)=0,"-",AVERAGEIFS(AM12:AM300, AM12:AM300, "&gt;="&amp;AM2,AM12:AM300,"&lt;="&amp;AM3))</f>
        <v>-</v>
      </c>
      <c r="AO4" s="448">
        <f ca="1">IF(COUNT(AO12:AO300)=0,"-",AVERAGEIFS(AO12:AO300, AO12:AO300, "&gt;="&amp;AO2,AO12:AO300,"&lt;="&amp;AO3))</f>
        <v>912.23979749131558</v>
      </c>
      <c r="AQ4" s="448">
        <f ca="1">IF(COUNT(AQ12:AQ300)=0,"-",AVERAGEIFS(AQ12:AQ300, AQ12:AQ300, "&gt;="&amp;AQ2,AQ12:AQ300,"&lt;="&amp;AQ3))</f>
        <v>1359.1199416387376</v>
      </c>
    </row>
    <row r="5" spans="1:43">
      <c r="A5" s="734"/>
      <c r="C5" s="293" t="s">
        <v>345</v>
      </c>
      <c r="E5" s="449">
        <f ca="1">IF(COUNT(E12:E300)=0,"-",SUMIFS(D12:D300,E12:E300,"&gt;="&amp;E2,E12:E300,"&lt;="&amp;E3)/SUMIFS($B12:$B300,E12:E300,"&gt;="&amp;E2,E12:E300,"&lt;="&amp;E3))</f>
        <v>3015.9291862856917</v>
      </c>
      <c r="G5" s="449" t="str">
        <f>IF(COUNT(G12:G300)=0,"-",SUMIFS(F12:F300,G12:G300,"&gt;="&amp;G2,G12:G300,"&lt;="&amp;G3)/SUMIFS($B12:$B300,G12:G300,"&gt;="&amp;G2,G12:G300,"&lt;="&amp;G3))</f>
        <v>-</v>
      </c>
      <c r="I5" s="449" t="str">
        <f>IF(COUNT(I12:I300)=0,"-",SUMIFS(H12:H300,I12:I300,"&gt;="&amp;I2,I12:I300,"&lt;="&amp;I3)/SUMIFS($B12:$B300,I12:I300,"&gt;="&amp;I2,I12:I300,"&lt;="&amp;I3))</f>
        <v>-</v>
      </c>
      <c r="K5" s="449" t="str">
        <f>IF(COUNT(K12:K300)=0,"-",SUMIFS(J12:J300,K12:K300,"&gt;="&amp;K2,K12:K300,"&lt;="&amp;K3)/SUMIFS($B12:$B300,K12:K300,"&gt;="&amp;K2,K12:K300,"&lt;="&amp;K3))</f>
        <v>-</v>
      </c>
      <c r="M5" s="449" t="str">
        <f>IF(COUNT(M12:M300)=0,"-",SUMIFS(L12:L300,M12:M300,"&gt;="&amp;M2,M12:M300,"&lt;="&amp;M3)/SUMIFS($B12:$B300,M12:M300,"&gt;="&amp;M2,M12:M300,"&lt;="&amp;M3))</f>
        <v>-</v>
      </c>
      <c r="O5" s="449">
        <f ca="1">IF(COUNT(O12:O300)=0,"-",SUMIFS(N12:N300,O12:O300,"&gt;="&amp;O2,O12:O300,"&lt;="&amp;O3)/SUMIFS($B12:$B300,O12:O300,"&gt;="&amp;O2,O12:O300,"&lt;="&amp;O3))</f>
        <v>28.464930815156734</v>
      </c>
      <c r="Q5" s="449">
        <f ca="1">IF(COUNT(Q12:Q300)=0,"-",SUMIFS(P12:P300,Q12:Q300,"&gt;="&amp;Q2,Q12:Q300,"&lt;="&amp;Q3)/SUMIFS($B12:$B300,Q12:Q300,"&gt;="&amp;Q2,Q12:Q300,"&lt;="&amp;Q3))</f>
        <v>81.963031069632962</v>
      </c>
      <c r="S5" s="449" t="str">
        <f>IF(COUNT(S12:S300)=0,"-",SUMIFS(R12:R300,S12:S300,"&gt;="&amp;S2,S12:S300,"&lt;="&amp;S3)/SUMIFS($B12:$B300,S12:S300,"&gt;="&amp;S2,S12:S300,"&lt;="&amp;S3))</f>
        <v>-</v>
      </c>
      <c r="U5" s="449">
        <f ca="1">IF(COUNT(U12:U300)=0,"-",SUMIFS(T12:T300,U12:U300,"&gt;="&amp;U2,U12:U300,"&lt;="&amp;U3)/SUMIFS($B12:$B300,U12:U300,"&gt;="&amp;U2,U12:U300,"&lt;="&amp;U3))</f>
        <v>189.15472071181412</v>
      </c>
      <c r="W5" s="449" t="str">
        <f>IF(COUNT(W12:W300)=0,"-",SUMIFS(V12:V300,W12:W300,"&gt;="&amp;W2,W12:W300,"&lt;="&amp;W3)/SUMIFS($B12:$B300,W12:W300,"&gt;="&amp;W2,W12:W300,"&lt;="&amp;W3))</f>
        <v>-</v>
      </c>
      <c r="Y5" s="449" t="str">
        <f>IF(COUNT(Y12:Y300)=0,"-",SUMIFS(X12:X300,Y12:Y300,"&gt;="&amp;Y2,Y12:Y300,"&lt;="&amp;Y3)/SUMIFS($B12:$B300,Y12:Y300,"&gt;="&amp;Y2,Y12:Y300,"&lt;="&amp;Y3))</f>
        <v>-</v>
      </c>
      <c r="AA5" s="449" t="str">
        <f>IF(COUNT(AA12:AA300)=0,"-",SUMIFS(Z12:Z300,AA12:AA300,"&gt;="&amp;AA2,AA12:AA300,"&lt;="&amp;AA3)/SUMIFS($B12:$B300,AA12:AA300,"&gt;="&amp;AA2,AA12:AA300,"&lt;="&amp;AA3))</f>
        <v>-</v>
      </c>
      <c r="AC5" s="449">
        <f ca="1">IF(COUNT(AC12:AC300)=0,"-",SUMIFS(AB12:AB300,AC12:AC300,"&gt;="&amp;AC2,AC12:AC300,"&lt;="&amp;AC3)/SUMIFS($B12:$B300,AC12:AC300,"&gt;="&amp;AC2,AC12:AC300,"&lt;="&amp;AC3))</f>
        <v>128.66339334424441</v>
      </c>
      <c r="AE5" s="449" t="str">
        <f>IF(COUNT(AE12:AE300)=0,"-",SUMIFS(AD12:AD300,AE12:AE300,"&gt;="&amp;AE2,AE12:AE300,"&lt;="&amp;AE3)/SUMIFS($B12:$B300,AE12:AE300,"&gt;="&amp;AE2,AE12:AE300,"&lt;="&amp;AE3))</f>
        <v>-</v>
      </c>
      <c r="AG5" s="449" t="str">
        <f>IF(COUNT(AG12:AG300)=0,"-",SUMIFS(AF12:AF300,AG12:AG300,"&gt;="&amp;AG2,AG12:AG300,"&lt;="&amp;AG3)/SUMIFS($B12:$B300,AG12:AG300,"&gt;="&amp;AG2,AG12:AG300,"&lt;="&amp;AG3))</f>
        <v>-</v>
      </c>
      <c r="AI5" s="449" t="str">
        <f>IF(COUNT(AI12:AI300)=0,"-",SUMIFS(AH12:AH300,AI12:AI300,"&gt;="&amp;AI2,AI12:AI300,"&lt;="&amp;AI3)/SUMIFS($B12:$B300,AI12:AI300,"&gt;="&amp;AI2,AI12:AI300,"&lt;="&amp;AI3))</f>
        <v>-</v>
      </c>
      <c r="AK5" s="449">
        <f ca="1">IF(COUNT(AK12:AK300)=0,"-",SUMIFS(AJ12:AJ300,AK12:AK300,"&gt;="&amp;AK2,AK12:AK300,"&lt;="&amp;AK3)/SUMIFS($B12:$B300,AK12:AK300,"&gt;="&amp;AK2,AK12:AK300,"&lt;="&amp;AK3))</f>
        <v>243.41077607513591</v>
      </c>
      <c r="AM5" s="449" t="str">
        <f>IF(COUNT(AM12:AM300)=0,"-",SUMIFS(AL12:AL300,AM12:AM300,"&gt;="&amp;AM2,AM12:AM300,"&lt;="&amp;AM3)/SUMIFS($B12:$B300,AM12:AM300,"&gt;="&amp;AM2,AM12:AM300,"&lt;="&amp;AM3))</f>
        <v>-</v>
      </c>
      <c r="AO5" s="449">
        <f ca="1">IF(COUNT(AO12:AO300)=0,"-",SUMIFS(AN12:AN300,AO12:AO300,"&gt;="&amp;AO2,AO12:AO300,"&lt;="&amp;AO3)/SUMIFS($B12:$B300,AO12:AO300,"&gt;="&amp;AO2,AO12:AO300,"&lt;="&amp;AO3))</f>
        <v>437.93596591074919</v>
      </c>
      <c r="AQ5" s="449">
        <f ca="1">IF(COUNT(AQ12:AQ300)=0,"-",SUMIFS(AP12:AP300,AQ12:AQ300,"&gt;="&amp;AQ2,AQ12:AQ300,"&lt;="&amp;AQ3)/SUMIFS($B12:$B300,AQ12:AQ300,"&gt;="&amp;AQ2,AQ12:AQ300,"&lt;="&amp;AQ3))</f>
        <v>1070.6706957974106</v>
      </c>
    </row>
    <row r="6" spans="1:43">
      <c r="A6" s="734"/>
      <c r="C6" s="293" t="s">
        <v>346</v>
      </c>
      <c r="E6" s="450">
        <f ca="1">IF(COUNT(E12:E300)=0,"-",SUMIFS(E12:E300, E12:E300, "&gt;="&amp;E2,E12:E300,"&lt;="&amp;E3)/($A$1-COUNTIF(E12:E300,"&lt;"&amp;E$2)-COUNTIF(E12:E300,"&gt;"&amp;E$3)))</f>
        <v>2739.4050418748593</v>
      </c>
      <c r="G6" s="450" t="str">
        <f>IF(COUNT(G12:G300)=0,"-",SUMIFS(G12:G300, G12:G300, "&gt;="&amp;G2,G12:G300,"&lt;="&amp;G3)/($A$1-COUNTIF(G12:G300,"&lt;"&amp;G$2)-COUNTIF(G12:G300,"&gt;"&amp;G$3)))</f>
        <v>-</v>
      </c>
      <c r="I6" s="450" t="str">
        <f>IF(COUNT(I12:I300)=0,"-",SUMIFS(I12:I300, I12:I300, "&gt;="&amp;I2,I12:I300,"&lt;="&amp;I3)/($A$1-COUNTIF(I12:I300,"&lt;"&amp;I$2)-COUNTIF(I12:I300,"&gt;"&amp;I$3)))</f>
        <v>-</v>
      </c>
      <c r="K6" s="450" t="str">
        <f>IF(COUNT(K12:K300)=0,"-",SUMIFS(K12:K300, K12:K300, "&gt;="&amp;K2,K12:K300,"&lt;="&amp;K3)/($A$1-COUNTIF(K12:K300,"&lt;"&amp;K$2)-COUNTIF(K12:K300,"&gt;"&amp;K$3)))</f>
        <v>-</v>
      </c>
      <c r="M6" s="450" t="str">
        <f>IF(COUNT(M12:M300)=0,"-",SUMIFS(M12:M300, M12:M300, "&gt;="&amp;M2,M12:M300,"&lt;="&amp;M3)/($A$1-COUNTIF(M12:M300,"&lt;"&amp;M$2)-COUNTIF(M12:M300,"&gt;"&amp;M$3)))</f>
        <v>-</v>
      </c>
      <c r="O6" s="450">
        <f ca="1">IF(COUNT(O12:O300)=0,"-",SUMIFS(O12:O300, O12:O300, "&gt;="&amp;O2,O12:O300,"&lt;="&amp;O3)/($A$1-COUNTIF(O12:O300,"&lt;"&amp;O$2)-COUNTIF(O12:O300,"&gt;"&amp;O$3)))</f>
        <v>31.195812811036063</v>
      </c>
      <c r="Q6" s="450">
        <f ca="1">IF(COUNT(Q12:Q300)=0,"-",SUMIFS(Q12:Q300, Q12:Q300, "&gt;="&amp;Q2,Q12:Q300,"&lt;="&amp;Q3)/($A$1-COUNTIF(Q12:Q300,"&lt;"&amp;Q$2)-COUNTIF(Q12:Q300,"&gt;"&amp;Q$3)))</f>
        <v>60.994467375511512</v>
      </c>
      <c r="S6" s="450" t="str">
        <f>IF(COUNT(S12:S300)=0,"-",SUMIFS(S12:S300, S12:S300, "&gt;="&amp;S2,S12:S300,"&lt;="&amp;S3)/($A$1-COUNTIF(S12:S300,"&lt;"&amp;S$2)-COUNTIF(S12:S300,"&gt;"&amp;S$3)))</f>
        <v>-</v>
      </c>
      <c r="U6" s="450">
        <f ca="1">IF(COUNT(U12:U300)=0,"-",SUMIFS(U12:U300, U12:U300, "&gt;="&amp;U2,U12:U300,"&lt;="&amp;U3)/($A$1-COUNTIF(U12:U300,"&lt;"&amp;U$2)-COUNTIF(U12:U300,"&gt;"&amp;U$3)))</f>
        <v>220.58857591332398</v>
      </c>
      <c r="W6" s="450" t="str">
        <f>IF(COUNT(W12:W300)=0,"-",SUMIFS(W12:W300, W12:W300, "&gt;="&amp;W2,W12:W300,"&lt;="&amp;W3)/($A$1-COUNTIF(W12:W300,"&lt;"&amp;W$2)-COUNTIF(W12:W300,"&gt;"&amp;W$3)))</f>
        <v>-</v>
      </c>
      <c r="Y6" s="450" t="str">
        <f>IF(COUNT(Y12:Y300)=0,"-",SUMIFS(Y12:Y300, Y12:Y300, "&gt;="&amp;Y2,Y12:Y300,"&lt;="&amp;Y3)/($A$1-COUNTIF(Y12:Y300,"&lt;"&amp;Y$2)-COUNTIF(Y12:Y300,"&gt;"&amp;Y$3)))</f>
        <v>-</v>
      </c>
      <c r="AA6" s="450" t="str">
        <f>IF(COUNT(AA12:AA300)=0,"-",SUMIFS(AA12:AA300, AA12:AA300, "&gt;="&amp;AA2,AA12:AA300,"&lt;="&amp;AA3)/($A$1-COUNTIF(AA12:AA300,"&lt;"&amp;AA$2)-COUNTIF(AA12:AA300,"&gt;"&amp;AA$3)))</f>
        <v>-</v>
      </c>
      <c r="AC6" s="450">
        <f ca="1">IF(COUNT(AC12:AC300)=0,"-",SUMIFS(AC12:AC300, AC12:AC300, "&gt;="&amp;AC2,AC12:AC300,"&lt;="&amp;AC3)/($A$1-COUNTIF(AC12:AC300,"&lt;"&amp;AC$2)-COUNTIF(AC12:AC300,"&gt;"&amp;AC$3)))</f>
        <v>21.443898890707402</v>
      </c>
      <c r="AE6" s="450" t="str">
        <f>IF(COUNT(AE12:AE300)=0,"-",SUMIFS(AE12:AE300, AE12:AE300, "&gt;="&amp;AE2,AE12:AE300,"&lt;="&amp;AE3)/($A$1-COUNTIF(AE12:AE300,"&lt;"&amp;AE$2)-COUNTIF(AE12:AE300,"&gt;"&amp;AE$3)))</f>
        <v>-</v>
      </c>
      <c r="AG6" s="450" t="str">
        <f>IF(COUNT(AG12:AG300)=0,"-",SUMIFS(AG12:AG300, AG12:AG300, "&gt;="&amp;AG2,AG12:AG300,"&lt;="&amp;AG3)/($A$1-COUNTIF(AG12:AG300,"&lt;"&amp;AG$2)-COUNTIF(AG12:AG300,"&gt;"&amp;AG$3)))</f>
        <v>-</v>
      </c>
      <c r="AI6" s="450" t="str">
        <f>IF(COUNT(AI12:AI300)=0,"-",SUMIFS(AI12:AI300, AI12:AI300, "&gt;="&amp;AI2,AI12:AI300,"&lt;="&amp;AI3)/($A$1-COUNTIF(AI12:AI300,"&lt;"&amp;AI$2)-COUNTIF(AI12:AI300,"&gt;"&amp;AI$3)))</f>
        <v>-</v>
      </c>
      <c r="AK6" s="450">
        <f ca="1">IF(COUNT(AK12:AK300)=0,"-",SUMIFS(AK12:AK300, AK12:AK300, "&gt;="&amp;AK2,AK12:AK300,"&lt;="&amp;AK3)/($A$1-COUNTIF(AK12:AK300,"&lt;"&amp;AK$2)-COUNTIF(AK12:AK300,"&gt;"&amp;AK$3)))</f>
        <v>190.21733138082524</v>
      </c>
      <c r="AM6" s="450" t="str">
        <f>IF(COUNT(AM12:AM300)=0,"-",SUMIFS(AM12:AM300, AM12:AM300, "&gt;="&amp;AM2,AM12:AM300,"&lt;="&amp;AM3)/($A$1-COUNTIF(AM12:AM300,"&lt;"&amp;AM$2)-COUNTIF(AM12:AM300,"&gt;"&amp;AM$3)))</f>
        <v>-</v>
      </c>
      <c r="AO6" s="450">
        <f ca="1">IF(COUNT(AO12:AO300)=0,"-",SUMIFS(AO12:AO300, AO12:AO300, "&gt;="&amp;AO2,AO12:AO300,"&lt;="&amp;AO3)/($A$1-COUNTIF(AO12:AO300,"&lt;"&amp;AO$2)-COUNTIF(AO12:AO300,"&gt;"&amp;AO$3)))</f>
        <v>608.15986499421035</v>
      </c>
      <c r="AQ6" s="450">
        <f ca="1">IF(COUNT(AQ12:AQ300)=0,"-",SUMIFS(AQ12:AQ300, AQ12:AQ300, "&gt;="&amp;AQ2,AQ12:AQ300,"&lt;="&amp;AQ3)/($A$1-COUNTIF(AQ12:AQ300,"&lt;"&amp;AQ$2)-COUNTIF(AQ12:AQ300,"&gt;"&amp;AQ$3)))</f>
        <v>1132.5999513656145</v>
      </c>
    </row>
    <row r="9" spans="1:43">
      <c r="D9" t="s">
        <v>236</v>
      </c>
      <c r="E9" s="588"/>
      <c r="F9" t="s">
        <v>207</v>
      </c>
      <c r="G9" s="588"/>
      <c r="H9" t="s">
        <v>208</v>
      </c>
      <c r="I9" s="588"/>
      <c r="J9" t="s">
        <v>347</v>
      </c>
      <c r="K9" s="588"/>
      <c r="L9" t="s">
        <v>348</v>
      </c>
      <c r="M9" s="588"/>
      <c r="N9" t="s">
        <v>209</v>
      </c>
      <c r="O9" s="588"/>
      <c r="P9" t="s">
        <v>210</v>
      </c>
      <c r="Q9" s="588"/>
      <c r="R9" t="s">
        <v>211</v>
      </c>
      <c r="S9" s="588"/>
      <c r="T9" t="s">
        <v>212</v>
      </c>
      <c r="U9" s="588"/>
      <c r="V9" t="s">
        <v>349</v>
      </c>
      <c r="W9" s="588"/>
      <c r="X9" t="s">
        <v>350</v>
      </c>
      <c r="Y9" s="588"/>
      <c r="Z9" t="s">
        <v>351</v>
      </c>
      <c r="AA9" s="588"/>
      <c r="AB9" t="s">
        <v>352</v>
      </c>
      <c r="AC9" s="588"/>
      <c r="AD9" t="s">
        <v>353</v>
      </c>
      <c r="AE9" s="588"/>
      <c r="AF9" t="s">
        <v>354</v>
      </c>
      <c r="AG9" s="588"/>
      <c r="AH9" t="s">
        <v>355</v>
      </c>
      <c r="AI9" s="588"/>
      <c r="AJ9" t="s">
        <v>213</v>
      </c>
      <c r="AK9" s="588"/>
      <c r="AL9" t="s">
        <v>246</v>
      </c>
      <c r="AM9" s="588"/>
      <c r="AN9" t="s">
        <v>214</v>
      </c>
      <c r="AO9" s="588"/>
      <c r="AP9" t="s">
        <v>356</v>
      </c>
      <c r="AQ9" s="588"/>
    </row>
    <row r="10" spans="1:43" ht="75">
      <c r="A10" s="589"/>
      <c r="B10" s="589"/>
      <c r="D10" s="589" t="s">
        <v>237</v>
      </c>
      <c r="E10" s="590" t="str">
        <f>D10&amp;"
per FTE"</f>
        <v>Total Occupancy
per FTE</v>
      </c>
      <c r="F10" s="589" t="s">
        <v>219</v>
      </c>
      <c r="G10" s="590" t="str">
        <f>F10&amp;"
per FTE"</f>
        <v>Direct Care Consultant 201
per FTE</v>
      </c>
      <c r="H10" s="589" t="s">
        <v>220</v>
      </c>
      <c r="I10" s="590" t="str">
        <f>H10&amp;"
per FTE"</f>
        <v>Temporary Help 202
per FTE</v>
      </c>
      <c r="J10" s="589" t="s">
        <v>357</v>
      </c>
      <c r="K10" s="590" t="str">
        <f>J10&amp;"
per FTE"</f>
        <v>Clients and Caregivers Reimb./Stipends 203
per FTE</v>
      </c>
      <c r="L10" s="589" t="s">
        <v>358</v>
      </c>
      <c r="M10" s="590" t="str">
        <f>L10&amp;"
per FTE"</f>
        <v>Subcontracted Direct Care 206
per FTE</v>
      </c>
      <c r="N10" s="589" t="s">
        <v>221</v>
      </c>
      <c r="O10" s="590" t="str">
        <f>N10&amp;"
per FTE"</f>
        <v>Staff Training 204
per FTE</v>
      </c>
      <c r="P10" s="589" t="s">
        <v>222</v>
      </c>
      <c r="Q10" s="590" t="str">
        <f>P10&amp;"
per FTE"</f>
        <v>Staff Mileage / Travel 205
per FTE</v>
      </c>
      <c r="R10" s="589" t="s">
        <v>223</v>
      </c>
      <c r="S10" s="590" t="str">
        <f>R10&amp;"
per FTE"</f>
        <v>Meals 207
per FTE</v>
      </c>
      <c r="T10" s="589" t="s">
        <v>224</v>
      </c>
      <c r="U10" s="590" t="str">
        <f>T10&amp;"
per FTE"</f>
        <v>Client Transportation 208
per FTE</v>
      </c>
      <c r="V10" s="589" t="s">
        <v>359</v>
      </c>
      <c r="W10" s="590" t="str">
        <f>V10&amp;"
per FTE"</f>
        <v>Vehicle Expenses 208
per FTE</v>
      </c>
      <c r="X10" s="589" t="s">
        <v>360</v>
      </c>
      <c r="Y10" s="590" t="str">
        <f>X10&amp;"
per FTE"</f>
        <v>Vehicle Depreciation 208
per FTE</v>
      </c>
      <c r="Z10" s="589" t="s">
        <v>361</v>
      </c>
      <c r="AA10" s="590" t="str">
        <f>Z10&amp;"
per FTE"</f>
        <v>Incidental Medical /Medicine/Pharmacy 209
per FTE</v>
      </c>
      <c r="AB10" s="589" t="s">
        <v>362</v>
      </c>
      <c r="AC10" s="590" t="str">
        <f>AB10&amp;"
per FTE"</f>
        <v>Client Personal Allowances 211
per FTE</v>
      </c>
      <c r="AD10" s="589" t="s">
        <v>363</v>
      </c>
      <c r="AE10" s="590" t="str">
        <f>AD10&amp;"
per FTE"</f>
        <v>Provision Material Goods/Svs./Benefits 212
per FTE</v>
      </c>
      <c r="AF10" s="589" t="s">
        <v>364</v>
      </c>
      <c r="AG10" s="590" t="str">
        <f>AF10&amp;"
per FTE"</f>
        <v>Direct Client Wages 214
per FTE</v>
      </c>
      <c r="AH10" s="589" t="s">
        <v>365</v>
      </c>
      <c r="AI10" s="590" t="str">
        <f>AH10&amp;"
per FTE"</f>
        <v>Other Commercial Prod. &amp; Svs. 214
per FTE</v>
      </c>
      <c r="AJ10" s="589" t="s">
        <v>225</v>
      </c>
      <c r="AK10" s="590" t="str">
        <f>AJ10&amp;"
per FTE"</f>
        <v>Program Supplies &amp; Materials 215
per FTE</v>
      </c>
      <c r="AL10" s="589" t="s">
        <v>366</v>
      </c>
      <c r="AM10" s="590" t="str">
        <f>AL10&amp;"
per FTE"</f>
        <v>Non Charitable Expenses
per FTE</v>
      </c>
      <c r="AN10" s="589" t="s">
        <v>226</v>
      </c>
      <c r="AO10" s="590" t="str">
        <f>AN10&amp;"
per FTE"</f>
        <v>Other Expense
per FTE</v>
      </c>
      <c r="AP10" s="589" t="s">
        <v>367</v>
      </c>
      <c r="AQ10" s="590" t="str">
        <f>AP10&amp;"
per FTE"</f>
        <v>Total Other Program Expense
per FTE</v>
      </c>
    </row>
    <row r="11" spans="1:43">
      <c r="A11" t="s">
        <v>231</v>
      </c>
      <c r="B11" t="s">
        <v>232</v>
      </c>
      <c r="D11" t="s">
        <v>233</v>
      </c>
      <c r="E11" s="588"/>
      <c r="F11" t="s">
        <v>233</v>
      </c>
      <c r="G11" s="588"/>
      <c r="H11" t="s">
        <v>233</v>
      </c>
      <c r="I11" s="588"/>
      <c r="J11" t="s">
        <v>233</v>
      </c>
      <c r="K11" s="588"/>
      <c r="L11" t="s">
        <v>233</v>
      </c>
      <c r="M11" s="588"/>
      <c r="N11" t="s">
        <v>233</v>
      </c>
      <c r="O11" s="588"/>
      <c r="P11" t="s">
        <v>233</v>
      </c>
      <c r="Q11" s="588"/>
      <c r="R11" t="s">
        <v>233</v>
      </c>
      <c r="S11" s="588"/>
      <c r="T11" t="s">
        <v>233</v>
      </c>
      <c r="U11" s="588"/>
      <c r="V11" t="s">
        <v>233</v>
      </c>
      <c r="W11" s="588"/>
      <c r="X11" t="s">
        <v>233</v>
      </c>
      <c r="Y11" s="588"/>
      <c r="Z11" t="s">
        <v>233</v>
      </c>
      <c r="AA11" s="588"/>
      <c r="AB11" t="s">
        <v>233</v>
      </c>
      <c r="AC11" s="588"/>
      <c r="AD11" t="s">
        <v>233</v>
      </c>
      <c r="AE11" s="588"/>
      <c r="AF11" t="s">
        <v>233</v>
      </c>
      <c r="AG11" s="588"/>
      <c r="AH11" t="s">
        <v>233</v>
      </c>
      <c r="AI11" s="588"/>
      <c r="AJ11" t="s">
        <v>233</v>
      </c>
      <c r="AK11" s="588"/>
      <c r="AL11" t="s">
        <v>233</v>
      </c>
      <c r="AM11" s="588"/>
      <c r="AN11" t="s">
        <v>233</v>
      </c>
      <c r="AO11" s="588"/>
      <c r="AP11" t="s">
        <v>233</v>
      </c>
      <c r="AQ11" s="588"/>
    </row>
    <row r="12" spans="1:43">
      <c r="A12" t="s">
        <v>438</v>
      </c>
      <c r="B12">
        <v>91.65</v>
      </c>
      <c r="D12">
        <v>286815</v>
      </c>
      <c r="E12" s="591">
        <f>IF(OR($B12=0,D12=0),"",D12/$B12)</f>
        <v>3129.4599018003273</v>
      </c>
      <c r="G12" s="591" t="str">
        <f>IF(OR($B12=0,F12=0),"",F12/$B12)</f>
        <v/>
      </c>
      <c r="I12" s="591" t="str">
        <f>IF(OR($B12=0,H12=0),"",H12/$B12)</f>
        <v/>
      </c>
      <c r="K12" s="591" t="str">
        <f>IF(OR($B12=0,J12=0),"",J12/$B12)</f>
        <v/>
      </c>
      <c r="M12" s="591" t="str">
        <f>IF(OR($B12=0,L12=0),"",L12/$B12)</f>
        <v/>
      </c>
      <c r="N12">
        <v>2525</v>
      </c>
      <c r="O12" s="591">
        <f>IF(OR($B12=0,N12=0),"",N12/$B12)</f>
        <v>27.550463720676486</v>
      </c>
      <c r="P12">
        <v>7457</v>
      </c>
      <c r="Q12" s="591">
        <f>IF(OR($B12=0,P12=0),"",P12/$B12)</f>
        <v>81.363884342607747</v>
      </c>
      <c r="S12" s="591" t="str">
        <f>IF(OR($B12=0,R12=0),"",R12/$B12)</f>
        <v/>
      </c>
      <c r="T12">
        <v>7318</v>
      </c>
      <c r="U12" s="591">
        <f>IF(OR($B12=0,T12=0),"",T12/$B12)</f>
        <v>79.847244953627921</v>
      </c>
      <c r="W12" s="591" t="str">
        <f>IF(OR($B12=0,V12=0),"",V12/$B12)</f>
        <v/>
      </c>
      <c r="Y12" s="591" t="str">
        <f>IF(OR($B12=0,X12=0),"",X12/$B12)</f>
        <v/>
      </c>
      <c r="AA12" s="591" t="str">
        <f>IF(OR($B12=0,Z12=0),"",Z12/$B12)</f>
        <v/>
      </c>
      <c r="AB12">
        <v>11792</v>
      </c>
      <c r="AC12" s="591">
        <f>IF(OR($B12=0,AB12=0),"",AB12/$B12)</f>
        <v>128.66339334424441</v>
      </c>
      <c r="AE12" s="591" t="str">
        <f>IF(OR($B12=0,AD12=0),"",AD12/$B12)</f>
        <v/>
      </c>
      <c r="AG12" s="591" t="str">
        <f>IF(OR($B12=0,AF12=0),"",AF12/$B12)</f>
        <v/>
      </c>
      <c r="AI12" s="591" t="str">
        <f>IF(OR($B12=0,AH12=0),"",AH12/$B12)</f>
        <v/>
      </c>
      <c r="AJ12">
        <v>15372</v>
      </c>
      <c r="AK12" s="591">
        <f>IF(OR($B12=0,AJ12=0),"",AJ12/$B12)</f>
        <v>167.72504091653028</v>
      </c>
      <c r="AM12" s="591" t="str">
        <f>IF(OR($B12=0,AL12=0),"",AL12/$B12)</f>
        <v/>
      </c>
      <c r="AN12">
        <v>17561</v>
      </c>
      <c r="AO12" s="591">
        <f>IF(OR($B12=0,AN12=0),"",AN12/$B12)</f>
        <v>191.60938352427712</v>
      </c>
      <c r="AP12">
        <v>62025</v>
      </c>
      <c r="AQ12" s="591">
        <f>IF(OR($B12=0,AP12=0),"",AP12/$B12)</f>
        <v>676.7594108019639</v>
      </c>
    </row>
    <row r="13" spans="1:43">
      <c r="B13">
        <v>9.5</v>
      </c>
      <c r="D13">
        <v>13907</v>
      </c>
      <c r="E13" s="591">
        <f t="shared" ref="E13:G76" si="0">IF(OR($B13=0,D13=0),"",D13/$B13)</f>
        <v>1463.8947368421052</v>
      </c>
      <c r="G13" s="591" t="str">
        <f t="shared" si="0"/>
        <v/>
      </c>
      <c r="I13" s="591" t="str">
        <f t="shared" ref="I13:I76" si="1">IF(OR($B13=0,H13=0),"",H13/$B13)</f>
        <v/>
      </c>
      <c r="K13" s="591" t="str">
        <f t="shared" ref="K13:K76" si="2">IF(OR($B13=0,J13=0),"",J13/$B13)</f>
        <v/>
      </c>
      <c r="M13" s="591" t="str">
        <f t="shared" ref="M13:M76" si="3">IF(OR($B13=0,L13=0),"",L13/$B13)</f>
        <v/>
      </c>
      <c r="O13" s="591" t="str">
        <f t="shared" ref="O13:O76" si="4">IF(OR($B13=0,N13=0),"",N13/$B13)</f>
        <v/>
      </c>
      <c r="Q13" s="591" t="str">
        <f t="shared" ref="Q13:Q76" si="5">IF(OR($B13=0,P13=0),"",P13/$B13)</f>
        <v/>
      </c>
      <c r="S13" s="591" t="str">
        <f t="shared" ref="S13:S76" si="6">IF(OR($B13=0,R13=0),"",R13/$B13)</f>
        <v/>
      </c>
      <c r="T13">
        <v>11815</v>
      </c>
      <c r="U13" s="591">
        <f t="shared" ref="U13:U76" si="7">IF(OR($B13=0,T13=0),"",T13/$B13)</f>
        <v>1243.6842105263158</v>
      </c>
      <c r="W13" s="591" t="str">
        <f t="shared" ref="W13:W76" si="8">IF(OR($B13=0,V13=0),"",V13/$B13)</f>
        <v/>
      </c>
      <c r="Y13" s="591" t="str">
        <f t="shared" ref="Y13:Y76" si="9">IF(OR($B13=0,X13=0),"",X13/$B13)</f>
        <v/>
      </c>
      <c r="AA13" s="591" t="str">
        <f t="shared" ref="AA13:AA76" si="10">IF(OR($B13=0,Z13=0),"",Z13/$B13)</f>
        <v/>
      </c>
      <c r="AC13" s="591" t="str">
        <f t="shared" ref="AC13:AC76" si="11">IF(OR($B13=0,AB13=0),"",AB13/$B13)</f>
        <v/>
      </c>
      <c r="AE13" s="591" t="str">
        <f t="shared" ref="AE13:AE76" si="12">IF(OR($B13=0,AD13=0),"",AD13/$B13)</f>
        <v/>
      </c>
      <c r="AG13" s="591" t="str">
        <f t="shared" ref="AG13:AG76" si="13">IF(OR($B13=0,AF13=0),"",AF13/$B13)</f>
        <v/>
      </c>
      <c r="AI13" s="591" t="str">
        <f t="shared" ref="AI13:AI76" si="14">IF(OR($B13=0,AH13=0),"",AH13/$B13)</f>
        <v/>
      </c>
      <c r="AJ13">
        <v>9249</v>
      </c>
      <c r="AK13" s="591">
        <f t="shared" ref="AK13:AK76" si="15">IF(OR($B13=0,AJ13=0),"",AJ13/$B13)</f>
        <v>973.57894736842104</v>
      </c>
      <c r="AM13" s="591" t="str">
        <f t="shared" ref="AM13:AM76" si="16">IF(OR($B13=0,AL13=0),"",AL13/$B13)</f>
        <v/>
      </c>
      <c r="AN13">
        <v>27001</v>
      </c>
      <c r="AO13" s="591">
        <f t="shared" ref="AO13:AO76" si="17">IF(OR($B13=0,AN13=0),"",AN13/$B13)</f>
        <v>2842.2105263157896</v>
      </c>
      <c r="AP13">
        <v>48065</v>
      </c>
      <c r="AQ13" s="591">
        <f t="shared" ref="AQ13:AQ76" si="18">IF(OR($B13=0,AP13=0),"",AP13/$B13)</f>
        <v>5059.4736842105267</v>
      </c>
    </row>
    <row r="14" spans="1:43">
      <c r="A14" t="s">
        <v>439</v>
      </c>
      <c r="B14">
        <v>0.79</v>
      </c>
      <c r="D14">
        <v>5657</v>
      </c>
      <c r="E14" s="591">
        <f t="shared" si="0"/>
        <v>7160.7594936708856</v>
      </c>
      <c r="G14" s="591" t="str">
        <f t="shared" si="0"/>
        <v/>
      </c>
      <c r="I14" s="591" t="str">
        <f t="shared" si="1"/>
        <v/>
      </c>
      <c r="K14" s="591" t="str">
        <f t="shared" si="2"/>
        <v/>
      </c>
      <c r="M14" s="591" t="str">
        <f t="shared" si="3"/>
        <v/>
      </c>
      <c r="O14" s="591" t="str">
        <f t="shared" si="4"/>
        <v/>
      </c>
      <c r="P14">
        <v>113</v>
      </c>
      <c r="Q14" s="591">
        <f t="shared" si="5"/>
        <v>143.03797468354429</v>
      </c>
      <c r="S14" s="591" t="str">
        <f t="shared" si="6"/>
        <v/>
      </c>
      <c r="U14" s="591" t="str">
        <f t="shared" si="7"/>
        <v/>
      </c>
      <c r="W14" s="591" t="str">
        <f t="shared" si="8"/>
        <v/>
      </c>
      <c r="Y14" s="591" t="str">
        <f t="shared" si="9"/>
        <v/>
      </c>
      <c r="AA14" s="591" t="str">
        <f t="shared" si="10"/>
        <v/>
      </c>
      <c r="AC14" s="591" t="str">
        <f t="shared" si="11"/>
        <v/>
      </c>
      <c r="AE14" s="591" t="str">
        <f t="shared" si="12"/>
        <v/>
      </c>
      <c r="AG14" s="591" t="str">
        <f t="shared" si="13"/>
        <v/>
      </c>
      <c r="AI14" s="591" t="str">
        <f t="shared" si="14"/>
        <v/>
      </c>
      <c r="AK14" s="591" t="str">
        <f t="shared" si="15"/>
        <v/>
      </c>
      <c r="AM14" s="591" t="str">
        <f t="shared" si="16"/>
        <v/>
      </c>
      <c r="AO14" s="591" t="str">
        <f t="shared" si="17"/>
        <v/>
      </c>
      <c r="AP14">
        <v>113</v>
      </c>
      <c r="AQ14" s="591">
        <f t="shared" si="18"/>
        <v>143.03797468354429</v>
      </c>
    </row>
    <row r="15" spans="1:43">
      <c r="A15" t="s">
        <v>424</v>
      </c>
      <c r="B15">
        <v>1</v>
      </c>
      <c r="E15" s="591" t="str">
        <f t="shared" si="0"/>
        <v/>
      </c>
      <c r="G15" s="591" t="str">
        <f t="shared" si="0"/>
        <v/>
      </c>
      <c r="I15" s="591" t="str">
        <f t="shared" si="1"/>
        <v/>
      </c>
      <c r="K15" s="591" t="str">
        <f t="shared" si="2"/>
        <v/>
      </c>
      <c r="M15" s="591" t="str">
        <f t="shared" si="3"/>
        <v/>
      </c>
      <c r="O15" s="591" t="str">
        <f t="shared" si="4"/>
        <v/>
      </c>
      <c r="P15">
        <v>140</v>
      </c>
      <c r="Q15" s="591">
        <f t="shared" si="5"/>
        <v>140</v>
      </c>
      <c r="S15" s="591" t="str">
        <f t="shared" si="6"/>
        <v/>
      </c>
      <c r="U15" s="591" t="str">
        <f t="shared" si="7"/>
        <v/>
      </c>
      <c r="W15" s="591" t="str">
        <f t="shared" si="8"/>
        <v/>
      </c>
      <c r="Y15" s="591" t="str">
        <f t="shared" si="9"/>
        <v/>
      </c>
      <c r="AA15" s="591" t="str">
        <f t="shared" si="10"/>
        <v/>
      </c>
      <c r="AC15" s="591" t="str">
        <f t="shared" si="11"/>
        <v/>
      </c>
      <c r="AE15" s="591" t="str">
        <f t="shared" si="12"/>
        <v/>
      </c>
      <c r="AG15" s="591" t="str">
        <f t="shared" si="13"/>
        <v/>
      </c>
      <c r="AI15" s="591" t="str">
        <f t="shared" si="14"/>
        <v/>
      </c>
      <c r="AK15" s="591" t="str">
        <f t="shared" si="15"/>
        <v/>
      </c>
      <c r="AM15" s="591" t="str">
        <f t="shared" si="16"/>
        <v/>
      </c>
      <c r="AN15">
        <v>166</v>
      </c>
      <c r="AO15" s="591">
        <f t="shared" si="17"/>
        <v>166</v>
      </c>
      <c r="AP15">
        <v>306</v>
      </c>
      <c r="AQ15" s="591">
        <f t="shared" si="18"/>
        <v>306</v>
      </c>
    </row>
    <row r="16" spans="1:43">
      <c r="A16" t="s">
        <v>428</v>
      </c>
      <c r="D16">
        <v>13817</v>
      </c>
      <c r="E16" s="591" t="str">
        <f t="shared" si="0"/>
        <v/>
      </c>
      <c r="G16" s="591" t="str">
        <f t="shared" si="0"/>
        <v/>
      </c>
      <c r="I16" s="591" t="str">
        <f t="shared" si="1"/>
        <v/>
      </c>
      <c r="K16" s="591" t="str">
        <f t="shared" si="2"/>
        <v/>
      </c>
      <c r="M16" s="591" t="str">
        <f t="shared" si="3"/>
        <v/>
      </c>
      <c r="O16" s="591" t="str">
        <f t="shared" si="4"/>
        <v/>
      </c>
      <c r="P16">
        <v>1770</v>
      </c>
      <c r="Q16" s="591" t="str">
        <f t="shared" si="5"/>
        <v/>
      </c>
      <c r="S16" s="591" t="str">
        <f t="shared" si="6"/>
        <v/>
      </c>
      <c r="U16" s="591" t="str">
        <f t="shared" si="7"/>
        <v/>
      </c>
      <c r="W16" s="591" t="str">
        <f t="shared" si="8"/>
        <v/>
      </c>
      <c r="Y16" s="591" t="str">
        <f t="shared" si="9"/>
        <v/>
      </c>
      <c r="AA16" s="591" t="str">
        <f t="shared" si="10"/>
        <v/>
      </c>
      <c r="AC16" s="591" t="str">
        <f t="shared" si="11"/>
        <v/>
      </c>
      <c r="AE16" s="591" t="str">
        <f t="shared" si="12"/>
        <v/>
      </c>
      <c r="AG16" s="591" t="str">
        <f t="shared" si="13"/>
        <v/>
      </c>
      <c r="AI16" s="591" t="str">
        <f t="shared" si="14"/>
        <v/>
      </c>
      <c r="AK16" s="591" t="str">
        <f t="shared" si="15"/>
        <v/>
      </c>
      <c r="AM16" s="591" t="str">
        <f t="shared" si="16"/>
        <v/>
      </c>
      <c r="AN16">
        <v>14029</v>
      </c>
      <c r="AO16" s="591" t="str">
        <f t="shared" si="17"/>
        <v/>
      </c>
      <c r="AP16">
        <v>15799</v>
      </c>
      <c r="AQ16" s="591" t="str">
        <f t="shared" si="18"/>
        <v/>
      </c>
    </row>
    <row r="17" spans="1:43">
      <c r="A17" t="s">
        <v>429</v>
      </c>
      <c r="B17">
        <v>0.63900000000000001</v>
      </c>
      <c r="D17">
        <v>2992</v>
      </c>
      <c r="E17" s="591">
        <f t="shared" si="0"/>
        <v>4682.316118935837</v>
      </c>
      <c r="G17" s="591" t="str">
        <f t="shared" si="0"/>
        <v/>
      </c>
      <c r="I17" s="591" t="str">
        <f t="shared" si="1"/>
        <v/>
      </c>
      <c r="K17" s="591" t="str">
        <f t="shared" si="2"/>
        <v/>
      </c>
      <c r="M17" s="591" t="str">
        <f t="shared" si="3"/>
        <v/>
      </c>
      <c r="N17">
        <v>102</v>
      </c>
      <c r="O17" s="591">
        <f t="shared" si="4"/>
        <v>159.6244131455399</v>
      </c>
      <c r="P17">
        <v>1</v>
      </c>
      <c r="Q17" s="591">
        <f t="shared" si="5"/>
        <v>1.5649452269170578</v>
      </c>
      <c r="S17" s="591" t="str">
        <f t="shared" si="6"/>
        <v/>
      </c>
      <c r="U17" s="591" t="str">
        <f t="shared" si="7"/>
        <v/>
      </c>
      <c r="W17" s="591" t="str">
        <f t="shared" si="8"/>
        <v/>
      </c>
      <c r="Y17" s="591" t="str">
        <f t="shared" si="9"/>
        <v/>
      </c>
      <c r="AA17" s="591" t="str">
        <f t="shared" si="10"/>
        <v/>
      </c>
      <c r="AC17" s="591" t="str">
        <f t="shared" si="11"/>
        <v/>
      </c>
      <c r="AE17" s="591" t="str">
        <f t="shared" si="12"/>
        <v/>
      </c>
      <c r="AG17" s="591" t="str">
        <f t="shared" si="13"/>
        <v/>
      </c>
      <c r="AI17" s="591" t="str">
        <f t="shared" si="14"/>
        <v/>
      </c>
      <c r="AK17" s="591" t="str">
        <f t="shared" si="15"/>
        <v/>
      </c>
      <c r="AM17" s="591" t="str">
        <f t="shared" si="16"/>
        <v/>
      </c>
      <c r="AN17">
        <v>287</v>
      </c>
      <c r="AO17" s="591">
        <f t="shared" si="17"/>
        <v>449.13928012519563</v>
      </c>
      <c r="AP17">
        <v>390</v>
      </c>
      <c r="AQ17" s="591">
        <f t="shared" si="18"/>
        <v>610.32863849765261</v>
      </c>
    </row>
    <row r="18" spans="1:43">
      <c r="E18" s="591" t="str">
        <f t="shared" si="0"/>
        <v/>
      </c>
      <c r="G18" s="591" t="str">
        <f t="shared" si="0"/>
        <v/>
      </c>
      <c r="I18" s="591" t="str">
        <f t="shared" si="1"/>
        <v/>
      </c>
      <c r="K18" s="591" t="str">
        <f t="shared" si="2"/>
        <v/>
      </c>
      <c r="M18" s="591" t="str">
        <f t="shared" si="3"/>
        <v/>
      </c>
      <c r="O18" s="591" t="str">
        <f t="shared" si="4"/>
        <v/>
      </c>
      <c r="Q18" s="591" t="str">
        <f t="shared" si="5"/>
        <v/>
      </c>
      <c r="S18" s="591" t="str">
        <f t="shared" si="6"/>
        <v/>
      </c>
      <c r="U18" s="591" t="str">
        <f t="shared" si="7"/>
        <v/>
      </c>
      <c r="W18" s="591" t="str">
        <f t="shared" si="8"/>
        <v/>
      </c>
      <c r="Y18" s="591" t="str">
        <f t="shared" si="9"/>
        <v/>
      </c>
      <c r="AA18" s="591" t="str">
        <f t="shared" si="10"/>
        <v/>
      </c>
      <c r="AC18" s="591" t="str">
        <f t="shared" si="11"/>
        <v/>
      </c>
      <c r="AE18" s="591" t="str">
        <f t="shared" si="12"/>
        <v/>
      </c>
      <c r="AG18" s="591" t="str">
        <f t="shared" si="13"/>
        <v/>
      </c>
      <c r="AI18" s="591" t="str">
        <f t="shared" si="14"/>
        <v/>
      </c>
      <c r="AK18" s="591" t="str">
        <f t="shared" si="15"/>
        <v/>
      </c>
      <c r="AM18" s="591" t="str">
        <f t="shared" si="16"/>
        <v/>
      </c>
      <c r="AO18" s="591" t="str">
        <f t="shared" si="17"/>
        <v/>
      </c>
      <c r="AQ18" s="591" t="str">
        <f t="shared" si="18"/>
        <v/>
      </c>
    </row>
    <row r="19" spans="1:43">
      <c r="E19" s="591" t="str">
        <f t="shared" si="0"/>
        <v/>
      </c>
      <c r="G19" s="591" t="str">
        <f t="shared" si="0"/>
        <v/>
      </c>
      <c r="I19" s="591" t="str">
        <f t="shared" si="1"/>
        <v/>
      </c>
      <c r="K19" s="591" t="str">
        <f t="shared" si="2"/>
        <v/>
      </c>
      <c r="M19" s="591" t="str">
        <f t="shared" si="3"/>
        <v/>
      </c>
      <c r="O19" s="591" t="str">
        <f t="shared" si="4"/>
        <v/>
      </c>
      <c r="Q19" s="591" t="str">
        <f t="shared" si="5"/>
        <v/>
      </c>
      <c r="S19" s="591" t="str">
        <f t="shared" si="6"/>
        <v/>
      </c>
      <c r="U19" s="591" t="str">
        <f t="shared" si="7"/>
        <v/>
      </c>
      <c r="W19" s="591" t="str">
        <f t="shared" si="8"/>
        <v/>
      </c>
      <c r="Y19" s="591" t="str">
        <f t="shared" si="9"/>
        <v/>
      </c>
      <c r="AA19" s="591" t="str">
        <f t="shared" si="10"/>
        <v/>
      </c>
      <c r="AC19" s="591" t="str">
        <f t="shared" si="11"/>
        <v/>
      </c>
      <c r="AE19" s="591" t="str">
        <f t="shared" si="12"/>
        <v/>
      </c>
      <c r="AG19" s="591" t="str">
        <f t="shared" si="13"/>
        <v/>
      </c>
      <c r="AI19" s="591" t="str">
        <f t="shared" si="14"/>
        <v/>
      </c>
      <c r="AK19" s="591" t="str">
        <f t="shared" si="15"/>
        <v/>
      </c>
      <c r="AM19" s="591" t="str">
        <f t="shared" si="16"/>
        <v/>
      </c>
      <c r="AO19" s="591" t="str">
        <f t="shared" si="17"/>
        <v/>
      </c>
      <c r="AQ19" s="591" t="str">
        <f t="shared" si="18"/>
        <v/>
      </c>
    </row>
    <row r="20" spans="1:43">
      <c r="E20" s="591" t="str">
        <f t="shared" si="0"/>
        <v/>
      </c>
      <c r="G20" s="591" t="str">
        <f t="shared" si="0"/>
        <v/>
      </c>
      <c r="I20" s="591" t="str">
        <f t="shared" si="1"/>
        <v/>
      </c>
      <c r="K20" s="591" t="str">
        <f t="shared" si="2"/>
        <v/>
      </c>
      <c r="M20" s="591" t="str">
        <f t="shared" si="3"/>
        <v/>
      </c>
      <c r="O20" s="591" t="str">
        <f t="shared" si="4"/>
        <v/>
      </c>
      <c r="Q20" s="591" t="str">
        <f t="shared" si="5"/>
        <v/>
      </c>
      <c r="S20" s="591" t="str">
        <f t="shared" si="6"/>
        <v/>
      </c>
      <c r="U20" s="591" t="str">
        <f t="shared" si="7"/>
        <v/>
      </c>
      <c r="W20" s="591" t="str">
        <f t="shared" si="8"/>
        <v/>
      </c>
      <c r="Y20" s="591" t="str">
        <f t="shared" si="9"/>
        <v/>
      </c>
      <c r="AA20" s="591" t="str">
        <f t="shared" si="10"/>
        <v/>
      </c>
      <c r="AC20" s="591" t="str">
        <f t="shared" si="11"/>
        <v/>
      </c>
      <c r="AE20" s="591" t="str">
        <f t="shared" si="12"/>
        <v/>
      </c>
      <c r="AG20" s="591" t="str">
        <f t="shared" si="13"/>
        <v/>
      </c>
      <c r="AI20" s="591" t="str">
        <f t="shared" si="14"/>
        <v/>
      </c>
      <c r="AK20" s="591" t="str">
        <f t="shared" si="15"/>
        <v/>
      </c>
      <c r="AM20" s="591" t="str">
        <f t="shared" si="16"/>
        <v/>
      </c>
      <c r="AO20" s="591" t="str">
        <f t="shared" si="17"/>
        <v/>
      </c>
      <c r="AQ20" s="591" t="str">
        <f t="shared" si="18"/>
        <v/>
      </c>
    </row>
    <row r="21" spans="1:43">
      <c r="E21" s="591" t="str">
        <f t="shared" si="0"/>
        <v/>
      </c>
      <c r="G21" s="591" t="str">
        <f t="shared" si="0"/>
        <v/>
      </c>
      <c r="I21" s="591" t="str">
        <f t="shared" si="1"/>
        <v/>
      </c>
      <c r="K21" s="591" t="str">
        <f t="shared" si="2"/>
        <v/>
      </c>
      <c r="M21" s="591" t="str">
        <f t="shared" si="3"/>
        <v/>
      </c>
      <c r="O21" s="591" t="str">
        <f t="shared" si="4"/>
        <v/>
      </c>
      <c r="Q21" s="591" t="str">
        <f t="shared" si="5"/>
        <v/>
      </c>
      <c r="S21" s="591" t="str">
        <f t="shared" si="6"/>
        <v/>
      </c>
      <c r="U21" s="591" t="str">
        <f t="shared" si="7"/>
        <v/>
      </c>
      <c r="W21" s="591" t="str">
        <f t="shared" si="8"/>
        <v/>
      </c>
      <c r="Y21" s="591" t="str">
        <f t="shared" si="9"/>
        <v/>
      </c>
      <c r="AA21" s="591" t="str">
        <f t="shared" si="10"/>
        <v/>
      </c>
      <c r="AC21" s="591" t="str">
        <f t="shared" si="11"/>
        <v/>
      </c>
      <c r="AE21" s="591" t="str">
        <f t="shared" si="12"/>
        <v/>
      </c>
      <c r="AG21" s="591" t="str">
        <f t="shared" si="13"/>
        <v/>
      </c>
      <c r="AI21" s="591" t="str">
        <f t="shared" si="14"/>
        <v/>
      </c>
      <c r="AK21" s="591" t="str">
        <f t="shared" si="15"/>
        <v/>
      </c>
      <c r="AM21" s="591" t="str">
        <f t="shared" si="16"/>
        <v/>
      </c>
      <c r="AO21" s="591" t="str">
        <f t="shared" si="17"/>
        <v/>
      </c>
      <c r="AQ21" s="591" t="str">
        <f t="shared" si="18"/>
        <v/>
      </c>
    </row>
    <row r="22" spans="1:43">
      <c r="E22" s="591" t="str">
        <f t="shared" si="0"/>
        <v/>
      </c>
      <c r="G22" s="591" t="str">
        <f t="shared" si="0"/>
        <v/>
      </c>
      <c r="I22" s="591" t="str">
        <f t="shared" si="1"/>
        <v/>
      </c>
      <c r="K22" s="591" t="str">
        <f t="shared" si="2"/>
        <v/>
      </c>
      <c r="M22" s="591" t="str">
        <f t="shared" si="3"/>
        <v/>
      </c>
      <c r="O22" s="591" t="str">
        <f t="shared" si="4"/>
        <v/>
      </c>
      <c r="Q22" s="591" t="str">
        <f t="shared" si="5"/>
        <v/>
      </c>
      <c r="S22" s="591" t="str">
        <f t="shared" si="6"/>
        <v/>
      </c>
      <c r="U22" s="591" t="str">
        <f t="shared" si="7"/>
        <v/>
      </c>
      <c r="W22" s="591" t="str">
        <f t="shared" si="8"/>
        <v/>
      </c>
      <c r="Y22" s="591" t="str">
        <f t="shared" si="9"/>
        <v/>
      </c>
      <c r="AA22" s="591" t="str">
        <f t="shared" si="10"/>
        <v/>
      </c>
      <c r="AC22" s="591" t="str">
        <f t="shared" si="11"/>
        <v/>
      </c>
      <c r="AE22" s="591" t="str">
        <f t="shared" si="12"/>
        <v/>
      </c>
      <c r="AG22" s="591" t="str">
        <f t="shared" si="13"/>
        <v/>
      </c>
      <c r="AI22" s="591" t="str">
        <f t="shared" si="14"/>
        <v/>
      </c>
      <c r="AK22" s="591" t="str">
        <f t="shared" si="15"/>
        <v/>
      </c>
      <c r="AM22" s="591" t="str">
        <f t="shared" si="16"/>
        <v/>
      </c>
      <c r="AO22" s="591" t="str">
        <f t="shared" si="17"/>
        <v/>
      </c>
      <c r="AQ22" s="591" t="str">
        <f t="shared" si="18"/>
        <v/>
      </c>
    </row>
    <row r="23" spans="1:43">
      <c r="E23" s="591" t="str">
        <f t="shared" si="0"/>
        <v/>
      </c>
      <c r="G23" s="591" t="str">
        <f t="shared" si="0"/>
        <v/>
      </c>
      <c r="I23" s="591" t="str">
        <f t="shared" si="1"/>
        <v/>
      </c>
      <c r="K23" s="591" t="str">
        <f t="shared" si="2"/>
        <v/>
      </c>
      <c r="M23" s="591" t="str">
        <f t="shared" si="3"/>
        <v/>
      </c>
      <c r="O23" s="591" t="str">
        <f t="shared" si="4"/>
        <v/>
      </c>
      <c r="Q23" s="591" t="str">
        <f t="shared" si="5"/>
        <v/>
      </c>
      <c r="S23" s="591" t="str">
        <f t="shared" si="6"/>
        <v/>
      </c>
      <c r="U23" s="591" t="str">
        <f t="shared" si="7"/>
        <v/>
      </c>
      <c r="W23" s="591" t="str">
        <f t="shared" si="8"/>
        <v/>
      </c>
      <c r="Y23" s="591" t="str">
        <f t="shared" si="9"/>
        <v/>
      </c>
      <c r="AA23" s="591" t="str">
        <f t="shared" si="10"/>
        <v/>
      </c>
      <c r="AC23" s="591" t="str">
        <f t="shared" si="11"/>
        <v/>
      </c>
      <c r="AE23" s="591" t="str">
        <f t="shared" si="12"/>
        <v/>
      </c>
      <c r="AG23" s="591" t="str">
        <f t="shared" si="13"/>
        <v/>
      </c>
      <c r="AI23" s="591" t="str">
        <f t="shared" si="14"/>
        <v/>
      </c>
      <c r="AK23" s="591" t="str">
        <f t="shared" si="15"/>
        <v/>
      </c>
      <c r="AM23" s="591" t="str">
        <f t="shared" si="16"/>
        <v/>
      </c>
      <c r="AO23" s="591" t="str">
        <f t="shared" si="17"/>
        <v/>
      </c>
      <c r="AQ23" s="591" t="str">
        <f t="shared" si="18"/>
        <v/>
      </c>
    </row>
    <row r="24" spans="1:43">
      <c r="E24" s="591" t="str">
        <f t="shared" si="0"/>
        <v/>
      </c>
      <c r="G24" s="591" t="str">
        <f t="shared" si="0"/>
        <v/>
      </c>
      <c r="I24" s="591" t="str">
        <f t="shared" si="1"/>
        <v/>
      </c>
      <c r="K24" s="591" t="str">
        <f t="shared" si="2"/>
        <v/>
      </c>
      <c r="M24" s="591" t="str">
        <f t="shared" si="3"/>
        <v/>
      </c>
      <c r="O24" s="591" t="str">
        <f t="shared" si="4"/>
        <v/>
      </c>
      <c r="Q24" s="591" t="str">
        <f t="shared" si="5"/>
        <v/>
      </c>
      <c r="S24" s="591" t="str">
        <f t="shared" si="6"/>
        <v/>
      </c>
      <c r="U24" s="591" t="str">
        <f t="shared" si="7"/>
        <v/>
      </c>
      <c r="W24" s="591" t="str">
        <f t="shared" si="8"/>
        <v/>
      </c>
      <c r="Y24" s="591" t="str">
        <f t="shared" si="9"/>
        <v/>
      </c>
      <c r="AA24" s="591" t="str">
        <f t="shared" si="10"/>
        <v/>
      </c>
      <c r="AC24" s="591" t="str">
        <f t="shared" si="11"/>
        <v/>
      </c>
      <c r="AE24" s="591" t="str">
        <f t="shared" si="12"/>
        <v/>
      </c>
      <c r="AG24" s="591" t="str">
        <f t="shared" si="13"/>
        <v/>
      </c>
      <c r="AI24" s="591" t="str">
        <f t="shared" si="14"/>
        <v/>
      </c>
      <c r="AK24" s="591" t="str">
        <f t="shared" si="15"/>
        <v/>
      </c>
      <c r="AM24" s="591" t="str">
        <f t="shared" si="16"/>
        <v/>
      </c>
      <c r="AO24" s="591" t="str">
        <f t="shared" si="17"/>
        <v/>
      </c>
      <c r="AQ24" s="591" t="str">
        <f t="shared" si="18"/>
        <v/>
      </c>
    </row>
    <row r="25" spans="1:43">
      <c r="E25" s="591" t="str">
        <f t="shared" si="0"/>
        <v/>
      </c>
      <c r="G25" s="591" t="str">
        <f t="shared" si="0"/>
        <v/>
      </c>
      <c r="I25" s="591" t="str">
        <f t="shared" si="1"/>
        <v/>
      </c>
      <c r="K25" s="591" t="str">
        <f t="shared" si="2"/>
        <v/>
      </c>
      <c r="M25" s="591" t="str">
        <f t="shared" si="3"/>
        <v/>
      </c>
      <c r="O25" s="591" t="str">
        <f t="shared" si="4"/>
        <v/>
      </c>
      <c r="Q25" s="591" t="str">
        <f t="shared" si="5"/>
        <v/>
      </c>
      <c r="S25" s="591" t="str">
        <f t="shared" si="6"/>
        <v/>
      </c>
      <c r="U25" s="591" t="str">
        <f t="shared" si="7"/>
        <v/>
      </c>
      <c r="W25" s="591" t="str">
        <f t="shared" si="8"/>
        <v/>
      </c>
      <c r="Y25" s="591" t="str">
        <f t="shared" si="9"/>
        <v/>
      </c>
      <c r="AA25" s="591" t="str">
        <f t="shared" si="10"/>
        <v/>
      </c>
      <c r="AC25" s="591" t="str">
        <f t="shared" si="11"/>
        <v/>
      </c>
      <c r="AE25" s="591" t="str">
        <f t="shared" si="12"/>
        <v/>
      </c>
      <c r="AG25" s="591" t="str">
        <f t="shared" si="13"/>
        <v/>
      </c>
      <c r="AI25" s="591" t="str">
        <f t="shared" si="14"/>
        <v/>
      </c>
      <c r="AK25" s="591" t="str">
        <f t="shared" si="15"/>
        <v/>
      </c>
      <c r="AM25" s="591" t="str">
        <f t="shared" si="16"/>
        <v/>
      </c>
      <c r="AO25" s="591" t="str">
        <f t="shared" si="17"/>
        <v/>
      </c>
      <c r="AQ25" s="591" t="str">
        <f t="shared" si="18"/>
        <v/>
      </c>
    </row>
    <row r="26" spans="1:43">
      <c r="E26" s="591" t="str">
        <f t="shared" si="0"/>
        <v/>
      </c>
      <c r="G26" s="591" t="str">
        <f t="shared" si="0"/>
        <v/>
      </c>
      <c r="I26" s="591" t="str">
        <f t="shared" si="1"/>
        <v/>
      </c>
      <c r="K26" s="591" t="str">
        <f t="shared" si="2"/>
        <v/>
      </c>
      <c r="M26" s="591" t="str">
        <f t="shared" si="3"/>
        <v/>
      </c>
      <c r="O26" s="591" t="str">
        <f t="shared" si="4"/>
        <v/>
      </c>
      <c r="Q26" s="591" t="str">
        <f t="shared" si="5"/>
        <v/>
      </c>
      <c r="S26" s="591" t="str">
        <f t="shared" si="6"/>
        <v/>
      </c>
      <c r="U26" s="591" t="str">
        <f t="shared" si="7"/>
        <v/>
      </c>
      <c r="W26" s="591" t="str">
        <f t="shared" si="8"/>
        <v/>
      </c>
      <c r="Y26" s="591" t="str">
        <f t="shared" si="9"/>
        <v/>
      </c>
      <c r="AA26" s="591" t="str">
        <f t="shared" si="10"/>
        <v/>
      </c>
      <c r="AC26" s="591" t="str">
        <f t="shared" si="11"/>
        <v/>
      </c>
      <c r="AE26" s="591" t="str">
        <f t="shared" si="12"/>
        <v/>
      </c>
      <c r="AG26" s="591" t="str">
        <f t="shared" si="13"/>
        <v/>
      </c>
      <c r="AI26" s="591" t="str">
        <f t="shared" si="14"/>
        <v/>
      </c>
      <c r="AK26" s="591" t="str">
        <f t="shared" si="15"/>
        <v/>
      </c>
      <c r="AM26" s="591" t="str">
        <f t="shared" si="16"/>
        <v/>
      </c>
      <c r="AO26" s="591" t="str">
        <f t="shared" si="17"/>
        <v/>
      </c>
      <c r="AQ26" s="591" t="str">
        <f t="shared" si="18"/>
        <v/>
      </c>
    </row>
    <row r="27" spans="1:43">
      <c r="E27" s="591" t="str">
        <f t="shared" si="0"/>
        <v/>
      </c>
      <c r="G27" s="591" t="str">
        <f t="shared" si="0"/>
        <v/>
      </c>
      <c r="I27" s="591" t="str">
        <f t="shared" si="1"/>
        <v/>
      </c>
      <c r="K27" s="591" t="str">
        <f t="shared" si="2"/>
        <v/>
      </c>
      <c r="M27" s="591" t="str">
        <f t="shared" si="3"/>
        <v/>
      </c>
      <c r="O27" s="591" t="str">
        <f t="shared" si="4"/>
        <v/>
      </c>
      <c r="Q27" s="591" t="str">
        <f t="shared" si="5"/>
        <v/>
      </c>
      <c r="S27" s="591" t="str">
        <f t="shared" si="6"/>
        <v/>
      </c>
      <c r="U27" s="591" t="str">
        <f t="shared" si="7"/>
        <v/>
      </c>
      <c r="W27" s="591" t="str">
        <f t="shared" si="8"/>
        <v/>
      </c>
      <c r="Y27" s="591" t="str">
        <f t="shared" si="9"/>
        <v/>
      </c>
      <c r="AA27" s="591" t="str">
        <f t="shared" si="10"/>
        <v/>
      </c>
      <c r="AC27" s="591" t="str">
        <f t="shared" si="11"/>
        <v/>
      </c>
      <c r="AE27" s="591" t="str">
        <f t="shared" si="12"/>
        <v/>
      </c>
      <c r="AG27" s="591" t="str">
        <f t="shared" si="13"/>
        <v/>
      </c>
      <c r="AI27" s="591" t="str">
        <f t="shared" si="14"/>
        <v/>
      </c>
      <c r="AK27" s="591" t="str">
        <f t="shared" si="15"/>
        <v/>
      </c>
      <c r="AM27" s="591" t="str">
        <f t="shared" si="16"/>
        <v/>
      </c>
      <c r="AO27" s="591" t="str">
        <f t="shared" si="17"/>
        <v/>
      </c>
      <c r="AQ27" s="591" t="str">
        <f t="shared" si="18"/>
        <v/>
      </c>
    </row>
    <row r="28" spans="1:43">
      <c r="E28" s="591" t="str">
        <f t="shared" si="0"/>
        <v/>
      </c>
      <c r="G28" s="591" t="str">
        <f t="shared" si="0"/>
        <v/>
      </c>
      <c r="I28" s="591" t="str">
        <f t="shared" si="1"/>
        <v/>
      </c>
      <c r="K28" s="591" t="str">
        <f t="shared" si="2"/>
        <v/>
      </c>
      <c r="M28" s="591" t="str">
        <f t="shared" si="3"/>
        <v/>
      </c>
      <c r="O28" s="591" t="str">
        <f t="shared" si="4"/>
        <v/>
      </c>
      <c r="Q28" s="591" t="str">
        <f t="shared" si="5"/>
        <v/>
      </c>
      <c r="S28" s="591" t="str">
        <f t="shared" si="6"/>
        <v/>
      </c>
      <c r="U28" s="591" t="str">
        <f t="shared" si="7"/>
        <v/>
      </c>
      <c r="W28" s="591" t="str">
        <f t="shared" si="8"/>
        <v/>
      </c>
      <c r="Y28" s="591" t="str">
        <f t="shared" si="9"/>
        <v/>
      </c>
      <c r="AA28" s="591" t="str">
        <f t="shared" si="10"/>
        <v/>
      </c>
      <c r="AC28" s="591" t="str">
        <f t="shared" si="11"/>
        <v/>
      </c>
      <c r="AE28" s="591" t="str">
        <f t="shared" si="12"/>
        <v/>
      </c>
      <c r="AG28" s="591" t="str">
        <f t="shared" si="13"/>
        <v/>
      </c>
      <c r="AI28" s="591" t="str">
        <f t="shared" si="14"/>
        <v/>
      </c>
      <c r="AK28" s="591" t="str">
        <f t="shared" si="15"/>
        <v/>
      </c>
      <c r="AM28" s="591" t="str">
        <f t="shared" si="16"/>
        <v/>
      </c>
      <c r="AO28" s="591" t="str">
        <f t="shared" si="17"/>
        <v/>
      </c>
      <c r="AQ28" s="591" t="str">
        <f t="shared" si="18"/>
        <v/>
      </c>
    </row>
    <row r="29" spans="1:43">
      <c r="E29" s="591" t="str">
        <f t="shared" si="0"/>
        <v/>
      </c>
      <c r="G29" s="591" t="str">
        <f t="shared" si="0"/>
        <v/>
      </c>
      <c r="I29" s="591" t="str">
        <f t="shared" si="1"/>
        <v/>
      </c>
      <c r="K29" s="591" t="str">
        <f t="shared" si="2"/>
        <v/>
      </c>
      <c r="M29" s="591" t="str">
        <f t="shared" si="3"/>
        <v/>
      </c>
      <c r="O29" s="591" t="str">
        <f t="shared" si="4"/>
        <v/>
      </c>
      <c r="Q29" s="591" t="str">
        <f t="shared" si="5"/>
        <v/>
      </c>
      <c r="S29" s="591" t="str">
        <f t="shared" si="6"/>
        <v/>
      </c>
      <c r="U29" s="591" t="str">
        <f t="shared" si="7"/>
        <v/>
      </c>
      <c r="W29" s="591" t="str">
        <f t="shared" si="8"/>
        <v/>
      </c>
      <c r="Y29" s="591" t="str">
        <f t="shared" si="9"/>
        <v/>
      </c>
      <c r="AA29" s="591" t="str">
        <f t="shared" si="10"/>
        <v/>
      </c>
      <c r="AC29" s="591" t="str">
        <f t="shared" si="11"/>
        <v/>
      </c>
      <c r="AE29" s="591" t="str">
        <f t="shared" si="12"/>
        <v/>
      </c>
      <c r="AG29" s="591" t="str">
        <f t="shared" si="13"/>
        <v/>
      </c>
      <c r="AI29" s="591" t="str">
        <f t="shared" si="14"/>
        <v/>
      </c>
      <c r="AK29" s="591" t="str">
        <f t="shared" si="15"/>
        <v/>
      </c>
      <c r="AM29" s="591" t="str">
        <f t="shared" si="16"/>
        <v/>
      </c>
      <c r="AO29" s="591" t="str">
        <f t="shared" si="17"/>
        <v/>
      </c>
      <c r="AQ29" s="591" t="str">
        <f t="shared" si="18"/>
        <v/>
      </c>
    </row>
    <row r="30" spans="1:43">
      <c r="E30" s="591" t="str">
        <f t="shared" si="0"/>
        <v/>
      </c>
      <c r="G30" s="591" t="str">
        <f t="shared" si="0"/>
        <v/>
      </c>
      <c r="I30" s="591" t="str">
        <f t="shared" si="1"/>
        <v/>
      </c>
      <c r="K30" s="591" t="str">
        <f t="shared" si="2"/>
        <v/>
      </c>
      <c r="M30" s="591" t="str">
        <f t="shared" si="3"/>
        <v/>
      </c>
      <c r="O30" s="591" t="str">
        <f t="shared" si="4"/>
        <v/>
      </c>
      <c r="Q30" s="591" t="str">
        <f t="shared" si="5"/>
        <v/>
      </c>
      <c r="S30" s="591" t="str">
        <f t="shared" si="6"/>
        <v/>
      </c>
      <c r="U30" s="591" t="str">
        <f t="shared" si="7"/>
        <v/>
      </c>
      <c r="W30" s="591" t="str">
        <f t="shared" si="8"/>
        <v/>
      </c>
      <c r="Y30" s="591" t="str">
        <f t="shared" si="9"/>
        <v/>
      </c>
      <c r="AA30" s="591" t="str">
        <f t="shared" si="10"/>
        <v/>
      </c>
      <c r="AC30" s="591" t="str">
        <f t="shared" si="11"/>
        <v/>
      </c>
      <c r="AE30" s="591" t="str">
        <f t="shared" si="12"/>
        <v/>
      </c>
      <c r="AG30" s="591" t="str">
        <f t="shared" si="13"/>
        <v/>
      </c>
      <c r="AI30" s="591" t="str">
        <f t="shared" si="14"/>
        <v/>
      </c>
      <c r="AK30" s="591" t="str">
        <f t="shared" si="15"/>
        <v/>
      </c>
      <c r="AM30" s="591" t="str">
        <f t="shared" si="16"/>
        <v/>
      </c>
      <c r="AO30" s="591" t="str">
        <f t="shared" si="17"/>
        <v/>
      </c>
      <c r="AQ30" s="591" t="str">
        <f t="shared" si="18"/>
        <v/>
      </c>
    </row>
    <row r="31" spans="1:43">
      <c r="E31" s="591" t="str">
        <f t="shared" si="0"/>
        <v/>
      </c>
      <c r="G31" s="591" t="str">
        <f t="shared" si="0"/>
        <v/>
      </c>
      <c r="I31" s="591" t="str">
        <f t="shared" si="1"/>
        <v/>
      </c>
      <c r="K31" s="591" t="str">
        <f t="shared" si="2"/>
        <v/>
      </c>
      <c r="M31" s="591" t="str">
        <f t="shared" si="3"/>
        <v/>
      </c>
      <c r="O31" s="591" t="str">
        <f t="shared" si="4"/>
        <v/>
      </c>
      <c r="Q31" s="591" t="str">
        <f t="shared" si="5"/>
        <v/>
      </c>
      <c r="S31" s="591" t="str">
        <f t="shared" si="6"/>
        <v/>
      </c>
      <c r="U31" s="591" t="str">
        <f t="shared" si="7"/>
        <v/>
      </c>
      <c r="W31" s="591" t="str">
        <f t="shared" si="8"/>
        <v/>
      </c>
      <c r="Y31" s="591" t="str">
        <f t="shared" si="9"/>
        <v/>
      </c>
      <c r="AA31" s="591" t="str">
        <f t="shared" si="10"/>
        <v/>
      </c>
      <c r="AC31" s="591" t="str">
        <f t="shared" si="11"/>
        <v/>
      </c>
      <c r="AE31" s="591" t="str">
        <f t="shared" si="12"/>
        <v/>
      </c>
      <c r="AG31" s="591" t="str">
        <f t="shared" si="13"/>
        <v/>
      </c>
      <c r="AI31" s="591" t="str">
        <f t="shared" si="14"/>
        <v/>
      </c>
      <c r="AK31" s="591" t="str">
        <f t="shared" si="15"/>
        <v/>
      </c>
      <c r="AM31" s="591" t="str">
        <f t="shared" si="16"/>
        <v/>
      </c>
      <c r="AO31" s="591" t="str">
        <f t="shared" si="17"/>
        <v/>
      </c>
      <c r="AQ31" s="591" t="str">
        <f t="shared" si="18"/>
        <v/>
      </c>
    </row>
    <row r="32" spans="1:43">
      <c r="E32" s="591" t="str">
        <f t="shared" si="0"/>
        <v/>
      </c>
      <c r="G32" s="591" t="str">
        <f t="shared" si="0"/>
        <v/>
      </c>
      <c r="I32" s="591" t="str">
        <f t="shared" si="1"/>
        <v/>
      </c>
      <c r="K32" s="591" t="str">
        <f t="shared" si="2"/>
        <v/>
      </c>
      <c r="M32" s="591" t="str">
        <f t="shared" si="3"/>
        <v/>
      </c>
      <c r="O32" s="591" t="str">
        <f t="shared" si="4"/>
        <v/>
      </c>
      <c r="Q32" s="591" t="str">
        <f t="shared" si="5"/>
        <v/>
      </c>
      <c r="S32" s="591" t="str">
        <f t="shared" si="6"/>
        <v/>
      </c>
      <c r="U32" s="591" t="str">
        <f t="shared" si="7"/>
        <v/>
      </c>
      <c r="W32" s="591" t="str">
        <f t="shared" si="8"/>
        <v/>
      </c>
      <c r="Y32" s="591" t="str">
        <f t="shared" si="9"/>
        <v/>
      </c>
      <c r="AA32" s="591" t="str">
        <f t="shared" si="10"/>
        <v/>
      </c>
      <c r="AC32" s="591" t="str">
        <f t="shared" si="11"/>
        <v/>
      </c>
      <c r="AE32" s="591" t="str">
        <f t="shared" si="12"/>
        <v/>
      </c>
      <c r="AG32" s="591" t="str">
        <f t="shared" si="13"/>
        <v/>
      </c>
      <c r="AI32" s="591" t="str">
        <f t="shared" si="14"/>
        <v/>
      </c>
      <c r="AK32" s="591" t="str">
        <f t="shared" si="15"/>
        <v/>
      </c>
      <c r="AM32" s="591" t="str">
        <f t="shared" si="16"/>
        <v/>
      </c>
      <c r="AO32" s="591" t="str">
        <f t="shared" si="17"/>
        <v/>
      </c>
      <c r="AQ32" s="591" t="str">
        <f t="shared" si="18"/>
        <v/>
      </c>
    </row>
    <row r="33" spans="5:43">
      <c r="E33" s="591" t="str">
        <f t="shared" si="0"/>
        <v/>
      </c>
      <c r="G33" s="591" t="str">
        <f t="shared" si="0"/>
        <v/>
      </c>
      <c r="I33" s="591" t="str">
        <f t="shared" si="1"/>
        <v/>
      </c>
      <c r="K33" s="591" t="str">
        <f t="shared" si="2"/>
        <v/>
      </c>
      <c r="M33" s="591" t="str">
        <f t="shared" si="3"/>
        <v/>
      </c>
      <c r="O33" s="591" t="str">
        <f t="shared" si="4"/>
        <v/>
      </c>
      <c r="Q33" s="591" t="str">
        <f t="shared" si="5"/>
        <v/>
      </c>
      <c r="S33" s="591" t="str">
        <f t="shared" si="6"/>
        <v/>
      </c>
      <c r="U33" s="591" t="str">
        <f t="shared" si="7"/>
        <v/>
      </c>
      <c r="W33" s="591" t="str">
        <f t="shared" si="8"/>
        <v/>
      </c>
      <c r="Y33" s="591" t="str">
        <f t="shared" si="9"/>
        <v/>
      </c>
      <c r="AA33" s="591" t="str">
        <f t="shared" si="10"/>
        <v/>
      </c>
      <c r="AC33" s="591" t="str">
        <f t="shared" si="11"/>
        <v/>
      </c>
      <c r="AE33" s="591" t="str">
        <f t="shared" si="12"/>
        <v/>
      </c>
      <c r="AG33" s="591" t="str">
        <f t="shared" si="13"/>
        <v/>
      </c>
      <c r="AI33" s="591" t="str">
        <f t="shared" si="14"/>
        <v/>
      </c>
      <c r="AK33" s="591" t="str">
        <f t="shared" si="15"/>
        <v/>
      </c>
      <c r="AM33" s="591" t="str">
        <f t="shared" si="16"/>
        <v/>
      </c>
      <c r="AO33" s="591" t="str">
        <f t="shared" si="17"/>
        <v/>
      </c>
      <c r="AQ33" s="591" t="str">
        <f t="shared" si="18"/>
        <v/>
      </c>
    </row>
    <row r="34" spans="5:43">
      <c r="E34" s="591" t="str">
        <f t="shared" si="0"/>
        <v/>
      </c>
      <c r="G34" s="591" t="str">
        <f t="shared" si="0"/>
        <v/>
      </c>
      <c r="I34" s="591" t="str">
        <f t="shared" si="1"/>
        <v/>
      </c>
      <c r="K34" s="591" t="str">
        <f t="shared" si="2"/>
        <v/>
      </c>
      <c r="M34" s="591" t="str">
        <f t="shared" si="3"/>
        <v/>
      </c>
      <c r="O34" s="591" t="str">
        <f t="shared" si="4"/>
        <v/>
      </c>
      <c r="Q34" s="591" t="str">
        <f t="shared" si="5"/>
        <v/>
      </c>
      <c r="S34" s="591" t="str">
        <f t="shared" si="6"/>
        <v/>
      </c>
      <c r="U34" s="591" t="str">
        <f t="shared" si="7"/>
        <v/>
      </c>
      <c r="W34" s="591" t="str">
        <f t="shared" si="8"/>
        <v/>
      </c>
      <c r="Y34" s="591" t="str">
        <f t="shared" si="9"/>
        <v/>
      </c>
      <c r="AA34" s="591" t="str">
        <f t="shared" si="10"/>
        <v/>
      </c>
      <c r="AC34" s="591" t="str">
        <f t="shared" si="11"/>
        <v/>
      </c>
      <c r="AE34" s="591" t="str">
        <f t="shared" si="12"/>
        <v/>
      </c>
      <c r="AG34" s="591" t="str">
        <f t="shared" si="13"/>
        <v/>
      </c>
      <c r="AI34" s="591" t="str">
        <f t="shared" si="14"/>
        <v/>
      </c>
      <c r="AK34" s="591" t="str">
        <f t="shared" si="15"/>
        <v/>
      </c>
      <c r="AM34" s="591" t="str">
        <f t="shared" si="16"/>
        <v/>
      </c>
      <c r="AO34" s="591" t="str">
        <f t="shared" si="17"/>
        <v/>
      </c>
      <c r="AQ34" s="591" t="str">
        <f t="shared" si="18"/>
        <v/>
      </c>
    </row>
    <row r="35" spans="5:43">
      <c r="E35" s="591" t="str">
        <f t="shared" si="0"/>
        <v/>
      </c>
      <c r="G35" s="591" t="str">
        <f t="shared" si="0"/>
        <v/>
      </c>
      <c r="I35" s="591" t="str">
        <f t="shared" si="1"/>
        <v/>
      </c>
      <c r="K35" s="591" t="str">
        <f t="shared" si="2"/>
        <v/>
      </c>
      <c r="M35" s="591" t="str">
        <f t="shared" si="3"/>
        <v/>
      </c>
      <c r="O35" s="591" t="str">
        <f t="shared" si="4"/>
        <v/>
      </c>
      <c r="Q35" s="591" t="str">
        <f t="shared" si="5"/>
        <v/>
      </c>
      <c r="S35" s="591" t="str">
        <f t="shared" si="6"/>
        <v/>
      </c>
      <c r="U35" s="591" t="str">
        <f t="shared" si="7"/>
        <v/>
      </c>
      <c r="W35" s="591" t="str">
        <f t="shared" si="8"/>
        <v/>
      </c>
      <c r="Y35" s="591" t="str">
        <f t="shared" si="9"/>
        <v/>
      </c>
      <c r="AA35" s="591" t="str">
        <f t="shared" si="10"/>
        <v/>
      </c>
      <c r="AC35" s="591" t="str">
        <f t="shared" si="11"/>
        <v/>
      </c>
      <c r="AE35" s="591" t="str">
        <f t="shared" si="12"/>
        <v/>
      </c>
      <c r="AG35" s="591" t="str">
        <f t="shared" si="13"/>
        <v/>
      </c>
      <c r="AI35" s="591" t="str">
        <f t="shared" si="14"/>
        <v/>
      </c>
      <c r="AK35" s="591" t="str">
        <f t="shared" si="15"/>
        <v/>
      </c>
      <c r="AM35" s="591" t="str">
        <f t="shared" si="16"/>
        <v/>
      </c>
      <c r="AO35" s="591" t="str">
        <f t="shared" si="17"/>
        <v/>
      </c>
      <c r="AQ35" s="591" t="str">
        <f t="shared" si="18"/>
        <v/>
      </c>
    </row>
    <row r="36" spans="5:43">
      <c r="E36" s="591" t="str">
        <f t="shared" si="0"/>
        <v/>
      </c>
      <c r="G36" s="591" t="str">
        <f t="shared" si="0"/>
        <v/>
      </c>
      <c r="I36" s="591" t="str">
        <f t="shared" si="1"/>
        <v/>
      </c>
      <c r="K36" s="591" t="str">
        <f t="shared" si="2"/>
        <v/>
      </c>
      <c r="M36" s="591" t="str">
        <f t="shared" si="3"/>
        <v/>
      </c>
      <c r="O36" s="591" t="str">
        <f t="shared" si="4"/>
        <v/>
      </c>
      <c r="Q36" s="591" t="str">
        <f t="shared" si="5"/>
        <v/>
      </c>
      <c r="S36" s="591" t="str">
        <f t="shared" si="6"/>
        <v/>
      </c>
      <c r="U36" s="591" t="str">
        <f t="shared" si="7"/>
        <v/>
      </c>
      <c r="W36" s="591" t="str">
        <f t="shared" si="8"/>
        <v/>
      </c>
      <c r="Y36" s="591" t="str">
        <f t="shared" si="9"/>
        <v/>
      </c>
      <c r="AA36" s="591" t="str">
        <f t="shared" si="10"/>
        <v/>
      </c>
      <c r="AC36" s="591" t="str">
        <f t="shared" si="11"/>
        <v/>
      </c>
      <c r="AE36" s="591" t="str">
        <f t="shared" si="12"/>
        <v/>
      </c>
      <c r="AG36" s="591" t="str">
        <f t="shared" si="13"/>
        <v/>
      </c>
      <c r="AI36" s="591" t="str">
        <f t="shared" si="14"/>
        <v/>
      </c>
      <c r="AK36" s="591" t="str">
        <f t="shared" si="15"/>
        <v/>
      </c>
      <c r="AM36" s="591" t="str">
        <f t="shared" si="16"/>
        <v/>
      </c>
      <c r="AO36" s="591" t="str">
        <f t="shared" si="17"/>
        <v/>
      </c>
      <c r="AQ36" s="591" t="str">
        <f t="shared" si="18"/>
        <v/>
      </c>
    </row>
    <row r="37" spans="5:43">
      <c r="E37" s="591" t="str">
        <f t="shared" si="0"/>
        <v/>
      </c>
      <c r="G37" s="591" t="str">
        <f t="shared" si="0"/>
        <v/>
      </c>
      <c r="I37" s="591" t="str">
        <f t="shared" si="1"/>
        <v/>
      </c>
      <c r="K37" s="591" t="str">
        <f t="shared" si="2"/>
        <v/>
      </c>
      <c r="M37" s="591" t="str">
        <f t="shared" si="3"/>
        <v/>
      </c>
      <c r="O37" s="591" t="str">
        <f t="shared" si="4"/>
        <v/>
      </c>
      <c r="Q37" s="591" t="str">
        <f t="shared" si="5"/>
        <v/>
      </c>
      <c r="S37" s="591" t="str">
        <f t="shared" si="6"/>
        <v/>
      </c>
      <c r="U37" s="591" t="str">
        <f t="shared" si="7"/>
        <v/>
      </c>
      <c r="W37" s="591" t="str">
        <f t="shared" si="8"/>
        <v/>
      </c>
      <c r="Y37" s="591" t="str">
        <f t="shared" si="9"/>
        <v/>
      </c>
      <c r="AA37" s="591" t="str">
        <f t="shared" si="10"/>
        <v/>
      </c>
      <c r="AC37" s="591" t="str">
        <f t="shared" si="11"/>
        <v/>
      </c>
      <c r="AE37" s="591" t="str">
        <f t="shared" si="12"/>
        <v/>
      </c>
      <c r="AG37" s="591" t="str">
        <f t="shared" si="13"/>
        <v/>
      </c>
      <c r="AI37" s="591" t="str">
        <f t="shared" si="14"/>
        <v/>
      </c>
      <c r="AK37" s="591" t="str">
        <f t="shared" si="15"/>
        <v/>
      </c>
      <c r="AM37" s="591" t="str">
        <f t="shared" si="16"/>
        <v/>
      </c>
      <c r="AO37" s="591" t="str">
        <f t="shared" si="17"/>
        <v/>
      </c>
      <c r="AQ37" s="591" t="str">
        <f t="shared" si="18"/>
        <v/>
      </c>
    </row>
    <row r="38" spans="5:43">
      <c r="E38" s="591" t="str">
        <f t="shared" si="0"/>
        <v/>
      </c>
      <c r="G38" s="591" t="str">
        <f t="shared" si="0"/>
        <v/>
      </c>
      <c r="I38" s="591" t="str">
        <f t="shared" si="1"/>
        <v/>
      </c>
      <c r="K38" s="591" t="str">
        <f t="shared" si="2"/>
        <v/>
      </c>
      <c r="M38" s="591" t="str">
        <f t="shared" si="3"/>
        <v/>
      </c>
      <c r="O38" s="591" t="str">
        <f t="shared" si="4"/>
        <v/>
      </c>
      <c r="Q38" s="591" t="str">
        <f t="shared" si="5"/>
        <v/>
      </c>
      <c r="S38" s="591" t="str">
        <f t="shared" si="6"/>
        <v/>
      </c>
      <c r="U38" s="591" t="str">
        <f t="shared" si="7"/>
        <v/>
      </c>
      <c r="W38" s="591" t="str">
        <f t="shared" si="8"/>
        <v/>
      </c>
      <c r="Y38" s="591" t="str">
        <f t="shared" si="9"/>
        <v/>
      </c>
      <c r="AA38" s="591" t="str">
        <f t="shared" si="10"/>
        <v/>
      </c>
      <c r="AC38" s="591" t="str">
        <f t="shared" si="11"/>
        <v/>
      </c>
      <c r="AE38" s="591" t="str">
        <f t="shared" si="12"/>
        <v/>
      </c>
      <c r="AG38" s="591" t="str">
        <f t="shared" si="13"/>
        <v/>
      </c>
      <c r="AI38" s="591" t="str">
        <f t="shared" si="14"/>
        <v/>
      </c>
      <c r="AK38" s="591" t="str">
        <f t="shared" si="15"/>
        <v/>
      </c>
      <c r="AM38" s="591" t="str">
        <f t="shared" si="16"/>
        <v/>
      </c>
      <c r="AO38" s="591" t="str">
        <f t="shared" si="17"/>
        <v/>
      </c>
      <c r="AQ38" s="591" t="str">
        <f t="shared" si="18"/>
        <v/>
      </c>
    </row>
    <row r="39" spans="5:43">
      <c r="E39" s="591" t="str">
        <f t="shared" si="0"/>
        <v/>
      </c>
      <c r="G39" s="591" t="str">
        <f t="shared" si="0"/>
        <v/>
      </c>
      <c r="I39" s="591" t="str">
        <f t="shared" si="1"/>
        <v/>
      </c>
      <c r="K39" s="591" t="str">
        <f t="shared" si="2"/>
        <v/>
      </c>
      <c r="M39" s="591" t="str">
        <f t="shared" si="3"/>
        <v/>
      </c>
      <c r="O39" s="591" t="str">
        <f t="shared" si="4"/>
        <v/>
      </c>
      <c r="Q39" s="591" t="str">
        <f t="shared" si="5"/>
        <v/>
      </c>
      <c r="S39" s="591" t="str">
        <f t="shared" si="6"/>
        <v/>
      </c>
      <c r="U39" s="591" t="str">
        <f t="shared" si="7"/>
        <v/>
      </c>
      <c r="W39" s="591" t="str">
        <f t="shared" si="8"/>
        <v/>
      </c>
      <c r="Y39" s="591" t="str">
        <f t="shared" si="9"/>
        <v/>
      </c>
      <c r="AA39" s="591" t="str">
        <f t="shared" si="10"/>
        <v/>
      </c>
      <c r="AC39" s="591" t="str">
        <f t="shared" si="11"/>
        <v/>
      </c>
      <c r="AE39" s="591" t="str">
        <f t="shared" si="12"/>
        <v/>
      </c>
      <c r="AG39" s="591" t="str">
        <f t="shared" si="13"/>
        <v/>
      </c>
      <c r="AI39" s="591" t="str">
        <f t="shared" si="14"/>
        <v/>
      </c>
      <c r="AK39" s="591" t="str">
        <f t="shared" si="15"/>
        <v/>
      </c>
      <c r="AM39" s="591" t="str">
        <f t="shared" si="16"/>
        <v/>
      </c>
      <c r="AO39" s="591" t="str">
        <f t="shared" si="17"/>
        <v/>
      </c>
      <c r="AQ39" s="591" t="str">
        <f t="shared" si="18"/>
        <v/>
      </c>
    </row>
    <row r="40" spans="5:43">
      <c r="E40" s="591" t="str">
        <f t="shared" si="0"/>
        <v/>
      </c>
      <c r="G40" s="591" t="str">
        <f t="shared" si="0"/>
        <v/>
      </c>
      <c r="I40" s="591" t="str">
        <f t="shared" si="1"/>
        <v/>
      </c>
      <c r="K40" s="591" t="str">
        <f t="shared" si="2"/>
        <v/>
      </c>
      <c r="M40" s="591" t="str">
        <f t="shared" si="3"/>
        <v/>
      </c>
      <c r="O40" s="591" t="str">
        <f t="shared" si="4"/>
        <v/>
      </c>
      <c r="Q40" s="591" t="str">
        <f t="shared" si="5"/>
        <v/>
      </c>
      <c r="S40" s="591" t="str">
        <f t="shared" si="6"/>
        <v/>
      </c>
      <c r="U40" s="591" t="str">
        <f t="shared" si="7"/>
        <v/>
      </c>
      <c r="W40" s="591" t="str">
        <f t="shared" si="8"/>
        <v/>
      </c>
      <c r="Y40" s="591" t="str">
        <f t="shared" si="9"/>
        <v/>
      </c>
      <c r="AA40" s="591" t="str">
        <f t="shared" si="10"/>
        <v/>
      </c>
      <c r="AC40" s="591" t="str">
        <f t="shared" si="11"/>
        <v/>
      </c>
      <c r="AE40" s="591" t="str">
        <f t="shared" si="12"/>
        <v/>
      </c>
      <c r="AG40" s="591" t="str">
        <f t="shared" si="13"/>
        <v/>
      </c>
      <c r="AI40" s="591" t="str">
        <f t="shared" si="14"/>
        <v/>
      </c>
      <c r="AK40" s="591" t="str">
        <f t="shared" si="15"/>
        <v/>
      </c>
      <c r="AM40" s="591" t="str">
        <f t="shared" si="16"/>
        <v/>
      </c>
      <c r="AO40" s="591" t="str">
        <f t="shared" si="17"/>
        <v/>
      </c>
      <c r="AQ40" s="591" t="str">
        <f t="shared" si="18"/>
        <v/>
      </c>
    </row>
    <row r="41" spans="5:43">
      <c r="E41" s="591" t="str">
        <f t="shared" si="0"/>
        <v/>
      </c>
      <c r="G41" s="591" t="str">
        <f t="shared" si="0"/>
        <v/>
      </c>
      <c r="I41" s="591" t="str">
        <f t="shared" si="1"/>
        <v/>
      </c>
      <c r="K41" s="591" t="str">
        <f t="shared" si="2"/>
        <v/>
      </c>
      <c r="M41" s="591" t="str">
        <f t="shared" si="3"/>
        <v/>
      </c>
      <c r="O41" s="591" t="str">
        <f t="shared" si="4"/>
        <v/>
      </c>
      <c r="Q41" s="591" t="str">
        <f t="shared" si="5"/>
        <v/>
      </c>
      <c r="S41" s="591" t="str">
        <f t="shared" si="6"/>
        <v/>
      </c>
      <c r="U41" s="591" t="str">
        <f t="shared" si="7"/>
        <v/>
      </c>
      <c r="W41" s="591" t="str">
        <f t="shared" si="8"/>
        <v/>
      </c>
      <c r="Y41" s="591" t="str">
        <f t="shared" si="9"/>
        <v/>
      </c>
      <c r="AA41" s="591" t="str">
        <f t="shared" si="10"/>
        <v/>
      </c>
      <c r="AC41" s="591" t="str">
        <f t="shared" si="11"/>
        <v/>
      </c>
      <c r="AE41" s="591" t="str">
        <f t="shared" si="12"/>
        <v/>
      </c>
      <c r="AG41" s="591" t="str">
        <f t="shared" si="13"/>
        <v/>
      </c>
      <c r="AI41" s="591" t="str">
        <f t="shared" si="14"/>
        <v/>
      </c>
      <c r="AK41" s="591" t="str">
        <f t="shared" si="15"/>
        <v/>
      </c>
      <c r="AM41" s="591" t="str">
        <f t="shared" si="16"/>
        <v/>
      </c>
      <c r="AO41" s="591" t="str">
        <f t="shared" si="17"/>
        <v/>
      </c>
      <c r="AQ41" s="591" t="str">
        <f t="shared" si="18"/>
        <v/>
      </c>
    </row>
    <row r="42" spans="5:43">
      <c r="E42" s="591" t="str">
        <f t="shared" si="0"/>
        <v/>
      </c>
      <c r="G42" s="591" t="str">
        <f t="shared" si="0"/>
        <v/>
      </c>
      <c r="I42" s="591" t="str">
        <f t="shared" si="1"/>
        <v/>
      </c>
      <c r="K42" s="591" t="str">
        <f t="shared" si="2"/>
        <v/>
      </c>
      <c r="M42" s="591" t="str">
        <f t="shared" si="3"/>
        <v/>
      </c>
      <c r="O42" s="591" t="str">
        <f t="shared" si="4"/>
        <v/>
      </c>
      <c r="Q42" s="591" t="str">
        <f t="shared" si="5"/>
        <v/>
      </c>
      <c r="S42" s="591" t="str">
        <f t="shared" si="6"/>
        <v/>
      </c>
      <c r="U42" s="591" t="str">
        <f t="shared" si="7"/>
        <v/>
      </c>
      <c r="W42" s="591" t="str">
        <f t="shared" si="8"/>
        <v/>
      </c>
      <c r="Y42" s="591" t="str">
        <f t="shared" si="9"/>
        <v/>
      </c>
      <c r="AA42" s="591" t="str">
        <f t="shared" si="10"/>
        <v/>
      </c>
      <c r="AC42" s="591" t="str">
        <f t="shared" si="11"/>
        <v/>
      </c>
      <c r="AE42" s="591" t="str">
        <f t="shared" si="12"/>
        <v/>
      </c>
      <c r="AG42" s="591" t="str">
        <f t="shared" si="13"/>
        <v/>
      </c>
      <c r="AI42" s="591" t="str">
        <f t="shared" si="14"/>
        <v/>
      </c>
      <c r="AK42" s="591" t="str">
        <f t="shared" si="15"/>
        <v/>
      </c>
      <c r="AM42" s="591" t="str">
        <f t="shared" si="16"/>
        <v/>
      </c>
      <c r="AO42" s="591" t="str">
        <f t="shared" si="17"/>
        <v/>
      </c>
      <c r="AQ42" s="591" t="str">
        <f t="shared" si="18"/>
        <v/>
      </c>
    </row>
    <row r="43" spans="5:43">
      <c r="E43" s="591" t="str">
        <f t="shared" si="0"/>
        <v/>
      </c>
      <c r="G43" s="591" t="str">
        <f t="shared" si="0"/>
        <v/>
      </c>
      <c r="I43" s="591" t="str">
        <f t="shared" si="1"/>
        <v/>
      </c>
      <c r="K43" s="591" t="str">
        <f t="shared" si="2"/>
        <v/>
      </c>
      <c r="M43" s="591" t="str">
        <f t="shared" si="3"/>
        <v/>
      </c>
      <c r="O43" s="591" t="str">
        <f t="shared" si="4"/>
        <v/>
      </c>
      <c r="Q43" s="591" t="str">
        <f t="shared" si="5"/>
        <v/>
      </c>
      <c r="S43" s="591" t="str">
        <f t="shared" si="6"/>
        <v/>
      </c>
      <c r="U43" s="591" t="str">
        <f t="shared" si="7"/>
        <v/>
      </c>
      <c r="W43" s="591" t="str">
        <f t="shared" si="8"/>
        <v/>
      </c>
      <c r="Y43" s="591" t="str">
        <f t="shared" si="9"/>
        <v/>
      </c>
      <c r="AA43" s="591" t="str">
        <f t="shared" si="10"/>
        <v/>
      </c>
      <c r="AC43" s="591" t="str">
        <f t="shared" si="11"/>
        <v/>
      </c>
      <c r="AE43" s="591" t="str">
        <f t="shared" si="12"/>
        <v/>
      </c>
      <c r="AG43" s="591" t="str">
        <f t="shared" si="13"/>
        <v/>
      </c>
      <c r="AI43" s="591" t="str">
        <f t="shared" si="14"/>
        <v/>
      </c>
      <c r="AK43" s="591" t="str">
        <f t="shared" si="15"/>
        <v/>
      </c>
      <c r="AM43" s="591" t="str">
        <f t="shared" si="16"/>
        <v/>
      </c>
      <c r="AO43" s="591" t="str">
        <f t="shared" si="17"/>
        <v/>
      </c>
      <c r="AQ43" s="591" t="str">
        <f t="shared" si="18"/>
        <v/>
      </c>
    </row>
    <row r="44" spans="5:43">
      <c r="E44" s="591" t="str">
        <f t="shared" si="0"/>
        <v/>
      </c>
      <c r="G44" s="591" t="str">
        <f t="shared" si="0"/>
        <v/>
      </c>
      <c r="I44" s="591" t="str">
        <f t="shared" si="1"/>
        <v/>
      </c>
      <c r="K44" s="591" t="str">
        <f t="shared" si="2"/>
        <v/>
      </c>
      <c r="M44" s="591" t="str">
        <f t="shared" si="3"/>
        <v/>
      </c>
      <c r="O44" s="591" t="str">
        <f t="shared" si="4"/>
        <v/>
      </c>
      <c r="Q44" s="591" t="str">
        <f t="shared" si="5"/>
        <v/>
      </c>
      <c r="S44" s="591" t="str">
        <f t="shared" si="6"/>
        <v/>
      </c>
      <c r="U44" s="591" t="str">
        <f t="shared" si="7"/>
        <v/>
      </c>
      <c r="W44" s="591" t="str">
        <f t="shared" si="8"/>
        <v/>
      </c>
      <c r="Y44" s="591" t="str">
        <f t="shared" si="9"/>
        <v/>
      </c>
      <c r="AA44" s="591" t="str">
        <f t="shared" si="10"/>
        <v/>
      </c>
      <c r="AC44" s="591" t="str">
        <f t="shared" si="11"/>
        <v/>
      </c>
      <c r="AE44" s="591" t="str">
        <f t="shared" si="12"/>
        <v/>
      </c>
      <c r="AG44" s="591" t="str">
        <f t="shared" si="13"/>
        <v/>
      </c>
      <c r="AI44" s="591" t="str">
        <f t="shared" si="14"/>
        <v/>
      </c>
      <c r="AK44" s="591" t="str">
        <f t="shared" si="15"/>
        <v/>
      </c>
      <c r="AM44" s="591" t="str">
        <f t="shared" si="16"/>
        <v/>
      </c>
      <c r="AO44" s="591" t="str">
        <f t="shared" si="17"/>
        <v/>
      </c>
      <c r="AQ44" s="591" t="str">
        <f t="shared" si="18"/>
        <v/>
      </c>
    </row>
    <row r="45" spans="5:43">
      <c r="E45" s="591" t="str">
        <f t="shared" si="0"/>
        <v/>
      </c>
      <c r="G45" s="591" t="str">
        <f t="shared" si="0"/>
        <v/>
      </c>
      <c r="I45" s="591" t="str">
        <f t="shared" si="1"/>
        <v/>
      </c>
      <c r="K45" s="591" t="str">
        <f t="shared" si="2"/>
        <v/>
      </c>
      <c r="M45" s="591" t="str">
        <f t="shared" si="3"/>
        <v/>
      </c>
      <c r="O45" s="591" t="str">
        <f t="shared" si="4"/>
        <v/>
      </c>
      <c r="Q45" s="591" t="str">
        <f t="shared" si="5"/>
        <v/>
      </c>
      <c r="S45" s="591" t="str">
        <f t="shared" si="6"/>
        <v/>
      </c>
      <c r="U45" s="591" t="str">
        <f t="shared" si="7"/>
        <v/>
      </c>
      <c r="W45" s="591" t="str">
        <f t="shared" si="8"/>
        <v/>
      </c>
      <c r="Y45" s="591" t="str">
        <f t="shared" si="9"/>
        <v/>
      </c>
      <c r="AA45" s="591" t="str">
        <f t="shared" si="10"/>
        <v/>
      </c>
      <c r="AC45" s="591" t="str">
        <f t="shared" si="11"/>
        <v/>
      </c>
      <c r="AE45" s="591" t="str">
        <f t="shared" si="12"/>
        <v/>
      </c>
      <c r="AG45" s="591" t="str">
        <f t="shared" si="13"/>
        <v/>
      </c>
      <c r="AI45" s="591" t="str">
        <f t="shared" si="14"/>
        <v/>
      </c>
      <c r="AK45" s="591" t="str">
        <f t="shared" si="15"/>
        <v/>
      </c>
      <c r="AM45" s="591" t="str">
        <f t="shared" si="16"/>
        <v/>
      </c>
      <c r="AO45" s="591" t="str">
        <f t="shared" si="17"/>
        <v/>
      </c>
      <c r="AQ45" s="591" t="str">
        <f t="shared" si="18"/>
        <v/>
      </c>
    </row>
    <row r="46" spans="5:43">
      <c r="E46" s="591" t="str">
        <f t="shared" si="0"/>
        <v/>
      </c>
      <c r="G46" s="591" t="str">
        <f t="shared" si="0"/>
        <v/>
      </c>
      <c r="I46" s="591" t="str">
        <f t="shared" si="1"/>
        <v/>
      </c>
      <c r="K46" s="591" t="str">
        <f t="shared" si="2"/>
        <v/>
      </c>
      <c r="M46" s="591" t="str">
        <f t="shared" si="3"/>
        <v/>
      </c>
      <c r="O46" s="591" t="str">
        <f t="shared" si="4"/>
        <v/>
      </c>
      <c r="Q46" s="591" t="str">
        <f t="shared" si="5"/>
        <v/>
      </c>
      <c r="S46" s="591" t="str">
        <f t="shared" si="6"/>
        <v/>
      </c>
      <c r="U46" s="591" t="str">
        <f t="shared" si="7"/>
        <v/>
      </c>
      <c r="W46" s="591" t="str">
        <f t="shared" si="8"/>
        <v/>
      </c>
      <c r="Y46" s="591" t="str">
        <f t="shared" si="9"/>
        <v/>
      </c>
      <c r="AA46" s="591" t="str">
        <f t="shared" si="10"/>
        <v/>
      </c>
      <c r="AC46" s="591" t="str">
        <f t="shared" si="11"/>
        <v/>
      </c>
      <c r="AE46" s="591" t="str">
        <f t="shared" si="12"/>
        <v/>
      </c>
      <c r="AG46" s="591" t="str">
        <f t="shared" si="13"/>
        <v/>
      </c>
      <c r="AI46" s="591" t="str">
        <f t="shared" si="14"/>
        <v/>
      </c>
      <c r="AK46" s="591" t="str">
        <f t="shared" si="15"/>
        <v/>
      </c>
      <c r="AM46" s="591" t="str">
        <f t="shared" si="16"/>
        <v/>
      </c>
      <c r="AO46" s="591" t="str">
        <f t="shared" si="17"/>
        <v/>
      </c>
      <c r="AQ46" s="591" t="str">
        <f t="shared" si="18"/>
        <v/>
      </c>
    </row>
    <row r="47" spans="5:43">
      <c r="E47" s="591" t="str">
        <f t="shared" si="0"/>
        <v/>
      </c>
      <c r="G47" s="591" t="str">
        <f t="shared" si="0"/>
        <v/>
      </c>
      <c r="I47" s="591" t="str">
        <f t="shared" si="1"/>
        <v/>
      </c>
      <c r="K47" s="591" t="str">
        <f t="shared" si="2"/>
        <v/>
      </c>
      <c r="M47" s="591" t="str">
        <f t="shared" si="3"/>
        <v/>
      </c>
      <c r="O47" s="591" t="str">
        <f t="shared" si="4"/>
        <v/>
      </c>
      <c r="Q47" s="591" t="str">
        <f t="shared" si="5"/>
        <v/>
      </c>
      <c r="S47" s="591" t="str">
        <f t="shared" si="6"/>
        <v/>
      </c>
      <c r="U47" s="591" t="str">
        <f t="shared" si="7"/>
        <v/>
      </c>
      <c r="W47" s="591" t="str">
        <f t="shared" si="8"/>
        <v/>
      </c>
      <c r="Y47" s="591" t="str">
        <f t="shared" si="9"/>
        <v/>
      </c>
      <c r="AA47" s="591" t="str">
        <f t="shared" si="10"/>
        <v/>
      </c>
      <c r="AC47" s="591" t="str">
        <f t="shared" si="11"/>
        <v/>
      </c>
      <c r="AE47" s="591" t="str">
        <f t="shared" si="12"/>
        <v/>
      </c>
      <c r="AG47" s="591" t="str">
        <f t="shared" si="13"/>
        <v/>
      </c>
      <c r="AI47" s="591" t="str">
        <f t="shared" si="14"/>
        <v/>
      </c>
      <c r="AK47" s="591" t="str">
        <f t="shared" si="15"/>
        <v/>
      </c>
      <c r="AM47" s="591" t="str">
        <f t="shared" si="16"/>
        <v/>
      </c>
      <c r="AO47" s="591" t="str">
        <f t="shared" si="17"/>
        <v/>
      </c>
      <c r="AQ47" s="591" t="str">
        <f t="shared" si="18"/>
        <v/>
      </c>
    </row>
    <row r="48" spans="5:43">
      <c r="E48" s="591" t="str">
        <f t="shared" si="0"/>
        <v/>
      </c>
      <c r="G48" s="591" t="str">
        <f t="shared" si="0"/>
        <v/>
      </c>
      <c r="I48" s="591" t="str">
        <f t="shared" si="1"/>
        <v/>
      </c>
      <c r="K48" s="591" t="str">
        <f t="shared" si="2"/>
        <v/>
      </c>
      <c r="M48" s="591" t="str">
        <f t="shared" si="3"/>
        <v/>
      </c>
      <c r="O48" s="591" t="str">
        <f t="shared" si="4"/>
        <v/>
      </c>
      <c r="Q48" s="591" t="str">
        <f t="shared" si="5"/>
        <v/>
      </c>
      <c r="S48" s="591" t="str">
        <f t="shared" si="6"/>
        <v/>
      </c>
      <c r="U48" s="591" t="str">
        <f t="shared" si="7"/>
        <v/>
      </c>
      <c r="W48" s="591" t="str">
        <f t="shared" si="8"/>
        <v/>
      </c>
      <c r="Y48" s="591" t="str">
        <f t="shared" si="9"/>
        <v/>
      </c>
      <c r="AA48" s="591" t="str">
        <f t="shared" si="10"/>
        <v/>
      </c>
      <c r="AC48" s="591" t="str">
        <f t="shared" si="11"/>
        <v/>
      </c>
      <c r="AE48" s="591" t="str">
        <f t="shared" si="12"/>
        <v/>
      </c>
      <c r="AG48" s="591" t="str">
        <f t="shared" si="13"/>
        <v/>
      </c>
      <c r="AI48" s="591" t="str">
        <f t="shared" si="14"/>
        <v/>
      </c>
      <c r="AK48" s="591" t="str">
        <f t="shared" si="15"/>
        <v/>
      </c>
      <c r="AM48" s="591" t="str">
        <f t="shared" si="16"/>
        <v/>
      </c>
      <c r="AO48" s="591" t="str">
        <f t="shared" si="17"/>
        <v/>
      </c>
      <c r="AQ48" s="591" t="str">
        <f t="shared" si="18"/>
        <v/>
      </c>
    </row>
    <row r="49" spans="5:43">
      <c r="E49" s="591" t="str">
        <f t="shared" si="0"/>
        <v/>
      </c>
      <c r="G49" s="591" t="str">
        <f t="shared" si="0"/>
        <v/>
      </c>
      <c r="I49" s="591" t="str">
        <f t="shared" si="1"/>
        <v/>
      </c>
      <c r="K49" s="591" t="str">
        <f t="shared" si="2"/>
        <v/>
      </c>
      <c r="M49" s="591" t="str">
        <f t="shared" si="3"/>
        <v/>
      </c>
      <c r="O49" s="591" t="str">
        <f t="shared" si="4"/>
        <v/>
      </c>
      <c r="Q49" s="591" t="str">
        <f t="shared" si="5"/>
        <v/>
      </c>
      <c r="S49" s="591" t="str">
        <f t="shared" si="6"/>
        <v/>
      </c>
      <c r="U49" s="591" t="str">
        <f t="shared" si="7"/>
        <v/>
      </c>
      <c r="W49" s="591" t="str">
        <f t="shared" si="8"/>
        <v/>
      </c>
      <c r="Y49" s="591" t="str">
        <f t="shared" si="9"/>
        <v/>
      </c>
      <c r="AA49" s="591" t="str">
        <f t="shared" si="10"/>
        <v/>
      </c>
      <c r="AC49" s="591" t="str">
        <f t="shared" si="11"/>
        <v/>
      </c>
      <c r="AE49" s="591" t="str">
        <f t="shared" si="12"/>
        <v/>
      </c>
      <c r="AG49" s="591" t="str">
        <f t="shared" si="13"/>
        <v/>
      </c>
      <c r="AI49" s="591" t="str">
        <f t="shared" si="14"/>
        <v/>
      </c>
      <c r="AK49" s="591" t="str">
        <f t="shared" si="15"/>
        <v/>
      </c>
      <c r="AM49" s="591" t="str">
        <f t="shared" si="16"/>
        <v/>
      </c>
      <c r="AO49" s="591" t="str">
        <f t="shared" si="17"/>
        <v/>
      </c>
      <c r="AQ49" s="591" t="str">
        <f t="shared" si="18"/>
        <v/>
      </c>
    </row>
    <row r="50" spans="5:43">
      <c r="E50" s="591" t="str">
        <f t="shared" si="0"/>
        <v/>
      </c>
      <c r="G50" s="591" t="str">
        <f t="shared" si="0"/>
        <v/>
      </c>
      <c r="I50" s="591" t="str">
        <f t="shared" si="1"/>
        <v/>
      </c>
      <c r="K50" s="591" t="str">
        <f t="shared" si="2"/>
        <v/>
      </c>
      <c r="M50" s="591" t="str">
        <f t="shared" si="3"/>
        <v/>
      </c>
      <c r="O50" s="591" t="str">
        <f t="shared" si="4"/>
        <v/>
      </c>
      <c r="Q50" s="591" t="str">
        <f t="shared" si="5"/>
        <v/>
      </c>
      <c r="S50" s="591" t="str">
        <f t="shared" si="6"/>
        <v/>
      </c>
      <c r="U50" s="591" t="str">
        <f t="shared" si="7"/>
        <v/>
      </c>
      <c r="W50" s="591" t="str">
        <f t="shared" si="8"/>
        <v/>
      </c>
      <c r="Y50" s="591" t="str">
        <f t="shared" si="9"/>
        <v/>
      </c>
      <c r="AA50" s="591" t="str">
        <f t="shared" si="10"/>
        <v/>
      </c>
      <c r="AC50" s="591" t="str">
        <f t="shared" si="11"/>
        <v/>
      </c>
      <c r="AE50" s="591" t="str">
        <f t="shared" si="12"/>
        <v/>
      </c>
      <c r="AG50" s="591" t="str">
        <f t="shared" si="13"/>
        <v/>
      </c>
      <c r="AI50" s="591" t="str">
        <f t="shared" si="14"/>
        <v/>
      </c>
      <c r="AK50" s="591" t="str">
        <f t="shared" si="15"/>
        <v/>
      </c>
      <c r="AM50" s="591" t="str">
        <f t="shared" si="16"/>
        <v/>
      </c>
      <c r="AO50" s="591" t="str">
        <f t="shared" si="17"/>
        <v/>
      </c>
      <c r="AQ50" s="591" t="str">
        <f t="shared" si="18"/>
        <v/>
      </c>
    </row>
    <row r="51" spans="5:43">
      <c r="E51" s="591" t="str">
        <f t="shared" si="0"/>
        <v/>
      </c>
      <c r="G51" s="591" t="str">
        <f t="shared" si="0"/>
        <v/>
      </c>
      <c r="I51" s="591" t="str">
        <f t="shared" si="1"/>
        <v/>
      </c>
      <c r="K51" s="591" t="str">
        <f t="shared" si="2"/>
        <v/>
      </c>
      <c r="M51" s="591" t="str">
        <f t="shared" si="3"/>
        <v/>
      </c>
      <c r="O51" s="591" t="str">
        <f t="shared" si="4"/>
        <v/>
      </c>
      <c r="Q51" s="591" t="str">
        <f t="shared" si="5"/>
        <v/>
      </c>
      <c r="S51" s="591" t="str">
        <f t="shared" si="6"/>
        <v/>
      </c>
      <c r="U51" s="591" t="str">
        <f t="shared" si="7"/>
        <v/>
      </c>
      <c r="W51" s="591" t="str">
        <f t="shared" si="8"/>
        <v/>
      </c>
      <c r="Y51" s="591" t="str">
        <f t="shared" si="9"/>
        <v/>
      </c>
      <c r="AA51" s="591" t="str">
        <f t="shared" si="10"/>
        <v/>
      </c>
      <c r="AC51" s="591" t="str">
        <f t="shared" si="11"/>
        <v/>
      </c>
      <c r="AE51" s="591" t="str">
        <f t="shared" si="12"/>
        <v/>
      </c>
      <c r="AG51" s="591" t="str">
        <f t="shared" si="13"/>
        <v/>
      </c>
      <c r="AI51" s="591" t="str">
        <f t="shared" si="14"/>
        <v/>
      </c>
      <c r="AK51" s="591" t="str">
        <f t="shared" si="15"/>
        <v/>
      </c>
      <c r="AM51" s="591" t="str">
        <f t="shared" si="16"/>
        <v/>
      </c>
      <c r="AO51" s="591" t="str">
        <f t="shared" si="17"/>
        <v/>
      </c>
      <c r="AQ51" s="591" t="str">
        <f t="shared" si="18"/>
        <v/>
      </c>
    </row>
    <row r="52" spans="5:43">
      <c r="E52" s="591" t="str">
        <f t="shared" si="0"/>
        <v/>
      </c>
      <c r="G52" s="591" t="str">
        <f t="shared" si="0"/>
        <v/>
      </c>
      <c r="I52" s="591" t="str">
        <f t="shared" si="1"/>
        <v/>
      </c>
      <c r="K52" s="591" t="str">
        <f t="shared" si="2"/>
        <v/>
      </c>
      <c r="M52" s="591" t="str">
        <f t="shared" si="3"/>
        <v/>
      </c>
      <c r="O52" s="591" t="str">
        <f t="shared" si="4"/>
        <v/>
      </c>
      <c r="Q52" s="591" t="str">
        <f t="shared" si="5"/>
        <v/>
      </c>
      <c r="S52" s="591" t="str">
        <f t="shared" si="6"/>
        <v/>
      </c>
      <c r="U52" s="591" t="str">
        <f t="shared" si="7"/>
        <v/>
      </c>
      <c r="W52" s="591" t="str">
        <f t="shared" si="8"/>
        <v/>
      </c>
      <c r="Y52" s="591" t="str">
        <f t="shared" si="9"/>
        <v/>
      </c>
      <c r="AA52" s="591" t="str">
        <f t="shared" si="10"/>
        <v/>
      </c>
      <c r="AC52" s="591" t="str">
        <f t="shared" si="11"/>
        <v/>
      </c>
      <c r="AE52" s="591" t="str">
        <f t="shared" si="12"/>
        <v/>
      </c>
      <c r="AG52" s="591" t="str">
        <f t="shared" si="13"/>
        <v/>
      </c>
      <c r="AI52" s="591" t="str">
        <f t="shared" si="14"/>
        <v/>
      </c>
      <c r="AK52" s="591" t="str">
        <f t="shared" si="15"/>
        <v/>
      </c>
      <c r="AM52" s="591" t="str">
        <f t="shared" si="16"/>
        <v/>
      </c>
      <c r="AO52" s="591" t="str">
        <f t="shared" si="17"/>
        <v/>
      </c>
      <c r="AQ52" s="591" t="str">
        <f t="shared" si="18"/>
        <v/>
      </c>
    </row>
    <row r="53" spans="5:43">
      <c r="E53" s="591" t="str">
        <f t="shared" si="0"/>
        <v/>
      </c>
      <c r="G53" s="591" t="str">
        <f t="shared" si="0"/>
        <v/>
      </c>
      <c r="I53" s="591" t="str">
        <f t="shared" si="1"/>
        <v/>
      </c>
      <c r="K53" s="591" t="str">
        <f t="shared" si="2"/>
        <v/>
      </c>
      <c r="M53" s="591" t="str">
        <f t="shared" si="3"/>
        <v/>
      </c>
      <c r="O53" s="591" t="str">
        <f t="shared" si="4"/>
        <v/>
      </c>
      <c r="Q53" s="591" t="str">
        <f t="shared" si="5"/>
        <v/>
      </c>
      <c r="S53" s="591" t="str">
        <f t="shared" si="6"/>
        <v/>
      </c>
      <c r="U53" s="591" t="str">
        <f t="shared" si="7"/>
        <v/>
      </c>
      <c r="W53" s="591" t="str">
        <f t="shared" si="8"/>
        <v/>
      </c>
      <c r="Y53" s="591" t="str">
        <f t="shared" si="9"/>
        <v/>
      </c>
      <c r="AA53" s="591" t="str">
        <f t="shared" si="10"/>
        <v/>
      </c>
      <c r="AC53" s="591" t="str">
        <f t="shared" si="11"/>
        <v/>
      </c>
      <c r="AE53" s="591" t="str">
        <f t="shared" si="12"/>
        <v/>
      </c>
      <c r="AG53" s="591" t="str">
        <f t="shared" si="13"/>
        <v/>
      </c>
      <c r="AI53" s="591" t="str">
        <f t="shared" si="14"/>
        <v/>
      </c>
      <c r="AK53" s="591" t="str">
        <f t="shared" si="15"/>
        <v/>
      </c>
      <c r="AM53" s="591" t="str">
        <f t="shared" si="16"/>
        <v/>
      </c>
      <c r="AO53" s="591" t="str">
        <f t="shared" si="17"/>
        <v/>
      </c>
      <c r="AQ53" s="591" t="str">
        <f t="shared" si="18"/>
        <v/>
      </c>
    </row>
    <row r="54" spans="5:43">
      <c r="E54" s="591" t="str">
        <f t="shared" si="0"/>
        <v/>
      </c>
      <c r="G54" s="591" t="str">
        <f t="shared" si="0"/>
        <v/>
      </c>
      <c r="I54" s="591" t="str">
        <f t="shared" si="1"/>
        <v/>
      </c>
      <c r="K54" s="591" t="str">
        <f t="shared" si="2"/>
        <v/>
      </c>
      <c r="M54" s="591" t="str">
        <f t="shared" si="3"/>
        <v/>
      </c>
      <c r="O54" s="591" t="str">
        <f t="shared" si="4"/>
        <v/>
      </c>
      <c r="Q54" s="591" t="str">
        <f t="shared" si="5"/>
        <v/>
      </c>
      <c r="S54" s="591" t="str">
        <f t="shared" si="6"/>
        <v/>
      </c>
      <c r="U54" s="591" t="str">
        <f t="shared" si="7"/>
        <v/>
      </c>
      <c r="W54" s="591" t="str">
        <f t="shared" si="8"/>
        <v/>
      </c>
      <c r="Y54" s="591" t="str">
        <f t="shared" si="9"/>
        <v/>
      </c>
      <c r="AA54" s="591" t="str">
        <f t="shared" si="10"/>
        <v/>
      </c>
      <c r="AC54" s="591" t="str">
        <f t="shared" si="11"/>
        <v/>
      </c>
      <c r="AE54" s="591" t="str">
        <f t="shared" si="12"/>
        <v/>
      </c>
      <c r="AG54" s="591" t="str">
        <f t="shared" si="13"/>
        <v/>
      </c>
      <c r="AI54" s="591" t="str">
        <f t="shared" si="14"/>
        <v/>
      </c>
      <c r="AK54" s="591" t="str">
        <f t="shared" si="15"/>
        <v/>
      </c>
      <c r="AM54" s="591" t="str">
        <f t="shared" si="16"/>
        <v/>
      </c>
      <c r="AO54" s="591" t="str">
        <f t="shared" si="17"/>
        <v/>
      </c>
      <c r="AQ54" s="591" t="str">
        <f t="shared" si="18"/>
        <v/>
      </c>
    </row>
    <row r="55" spans="5:43">
      <c r="E55" s="591" t="str">
        <f t="shared" si="0"/>
        <v/>
      </c>
      <c r="G55" s="591" t="str">
        <f t="shared" si="0"/>
        <v/>
      </c>
      <c r="I55" s="591" t="str">
        <f t="shared" si="1"/>
        <v/>
      </c>
      <c r="K55" s="591" t="str">
        <f t="shared" si="2"/>
        <v/>
      </c>
      <c r="M55" s="591" t="str">
        <f t="shared" si="3"/>
        <v/>
      </c>
      <c r="O55" s="591" t="str">
        <f t="shared" si="4"/>
        <v/>
      </c>
      <c r="Q55" s="591" t="str">
        <f t="shared" si="5"/>
        <v/>
      </c>
      <c r="S55" s="591" t="str">
        <f t="shared" si="6"/>
        <v/>
      </c>
      <c r="U55" s="591" t="str">
        <f t="shared" si="7"/>
        <v/>
      </c>
      <c r="W55" s="591" t="str">
        <f t="shared" si="8"/>
        <v/>
      </c>
      <c r="Y55" s="591" t="str">
        <f t="shared" si="9"/>
        <v/>
      </c>
      <c r="AA55" s="591" t="str">
        <f t="shared" si="10"/>
        <v/>
      </c>
      <c r="AC55" s="591" t="str">
        <f t="shared" si="11"/>
        <v/>
      </c>
      <c r="AE55" s="591" t="str">
        <f t="shared" si="12"/>
        <v/>
      </c>
      <c r="AG55" s="591" t="str">
        <f t="shared" si="13"/>
        <v/>
      </c>
      <c r="AI55" s="591" t="str">
        <f t="shared" si="14"/>
        <v/>
      </c>
      <c r="AK55" s="591" t="str">
        <f t="shared" si="15"/>
        <v/>
      </c>
      <c r="AM55" s="591" t="str">
        <f t="shared" si="16"/>
        <v/>
      </c>
      <c r="AO55" s="591" t="str">
        <f t="shared" si="17"/>
        <v/>
      </c>
      <c r="AQ55" s="591" t="str">
        <f t="shared" si="18"/>
        <v/>
      </c>
    </row>
    <row r="56" spans="5:43">
      <c r="E56" s="591" t="str">
        <f t="shared" si="0"/>
        <v/>
      </c>
      <c r="G56" s="591" t="str">
        <f t="shared" si="0"/>
        <v/>
      </c>
      <c r="I56" s="591" t="str">
        <f t="shared" si="1"/>
        <v/>
      </c>
      <c r="K56" s="591" t="str">
        <f t="shared" si="2"/>
        <v/>
      </c>
      <c r="M56" s="591" t="str">
        <f t="shared" si="3"/>
        <v/>
      </c>
      <c r="O56" s="591" t="str">
        <f t="shared" si="4"/>
        <v/>
      </c>
      <c r="Q56" s="591" t="str">
        <f t="shared" si="5"/>
        <v/>
      </c>
      <c r="S56" s="591" t="str">
        <f t="shared" si="6"/>
        <v/>
      </c>
      <c r="U56" s="591" t="str">
        <f t="shared" si="7"/>
        <v/>
      </c>
      <c r="W56" s="591" t="str">
        <f t="shared" si="8"/>
        <v/>
      </c>
      <c r="Y56" s="591" t="str">
        <f t="shared" si="9"/>
        <v/>
      </c>
      <c r="AA56" s="591" t="str">
        <f t="shared" si="10"/>
        <v/>
      </c>
      <c r="AC56" s="591" t="str">
        <f t="shared" si="11"/>
        <v/>
      </c>
      <c r="AE56" s="591" t="str">
        <f t="shared" si="12"/>
        <v/>
      </c>
      <c r="AG56" s="591" t="str">
        <f t="shared" si="13"/>
        <v/>
      </c>
      <c r="AI56" s="591" t="str">
        <f t="shared" si="14"/>
        <v/>
      </c>
      <c r="AK56" s="591" t="str">
        <f t="shared" si="15"/>
        <v/>
      </c>
      <c r="AM56" s="591" t="str">
        <f t="shared" si="16"/>
        <v/>
      </c>
      <c r="AO56" s="591" t="str">
        <f t="shared" si="17"/>
        <v/>
      </c>
      <c r="AQ56" s="591" t="str">
        <f t="shared" si="18"/>
        <v/>
      </c>
    </row>
    <row r="57" spans="5:43">
      <c r="E57" s="591" t="str">
        <f t="shared" si="0"/>
        <v/>
      </c>
      <c r="G57" s="591" t="str">
        <f t="shared" si="0"/>
        <v/>
      </c>
      <c r="I57" s="591" t="str">
        <f t="shared" si="1"/>
        <v/>
      </c>
      <c r="K57" s="591" t="str">
        <f t="shared" si="2"/>
        <v/>
      </c>
      <c r="M57" s="591" t="str">
        <f t="shared" si="3"/>
        <v/>
      </c>
      <c r="O57" s="591" t="str">
        <f t="shared" si="4"/>
        <v/>
      </c>
      <c r="Q57" s="591" t="str">
        <f t="shared" si="5"/>
        <v/>
      </c>
      <c r="S57" s="591" t="str">
        <f t="shared" si="6"/>
        <v/>
      </c>
      <c r="U57" s="591" t="str">
        <f t="shared" si="7"/>
        <v/>
      </c>
      <c r="W57" s="591" t="str">
        <f t="shared" si="8"/>
        <v/>
      </c>
      <c r="Y57" s="591" t="str">
        <f t="shared" si="9"/>
        <v/>
      </c>
      <c r="AA57" s="591" t="str">
        <f t="shared" si="10"/>
        <v/>
      </c>
      <c r="AC57" s="591" t="str">
        <f t="shared" si="11"/>
        <v/>
      </c>
      <c r="AE57" s="591" t="str">
        <f t="shared" si="12"/>
        <v/>
      </c>
      <c r="AG57" s="591" t="str">
        <f t="shared" si="13"/>
        <v/>
      </c>
      <c r="AI57" s="591" t="str">
        <f t="shared" si="14"/>
        <v/>
      </c>
      <c r="AK57" s="591" t="str">
        <f t="shared" si="15"/>
        <v/>
      </c>
      <c r="AM57" s="591" t="str">
        <f t="shared" si="16"/>
        <v/>
      </c>
      <c r="AO57" s="591" t="str">
        <f t="shared" si="17"/>
        <v/>
      </c>
      <c r="AQ57" s="591" t="str">
        <f t="shared" si="18"/>
        <v/>
      </c>
    </row>
    <row r="58" spans="5:43">
      <c r="E58" s="591" t="str">
        <f t="shared" si="0"/>
        <v/>
      </c>
      <c r="G58" s="591" t="str">
        <f t="shared" si="0"/>
        <v/>
      </c>
      <c r="I58" s="591" t="str">
        <f t="shared" si="1"/>
        <v/>
      </c>
      <c r="K58" s="591" t="str">
        <f t="shared" si="2"/>
        <v/>
      </c>
      <c r="M58" s="591" t="str">
        <f t="shared" si="3"/>
        <v/>
      </c>
      <c r="O58" s="591" t="str">
        <f t="shared" si="4"/>
        <v/>
      </c>
      <c r="Q58" s="591" t="str">
        <f t="shared" si="5"/>
        <v/>
      </c>
      <c r="S58" s="591" t="str">
        <f t="shared" si="6"/>
        <v/>
      </c>
      <c r="U58" s="591" t="str">
        <f t="shared" si="7"/>
        <v/>
      </c>
      <c r="W58" s="591" t="str">
        <f t="shared" si="8"/>
        <v/>
      </c>
      <c r="Y58" s="591" t="str">
        <f t="shared" si="9"/>
        <v/>
      </c>
      <c r="AA58" s="591" t="str">
        <f t="shared" si="10"/>
        <v/>
      </c>
      <c r="AC58" s="591" t="str">
        <f t="shared" si="11"/>
        <v/>
      </c>
      <c r="AE58" s="591" t="str">
        <f t="shared" si="12"/>
        <v/>
      </c>
      <c r="AG58" s="591" t="str">
        <f t="shared" si="13"/>
        <v/>
      </c>
      <c r="AI58" s="591" t="str">
        <f t="shared" si="14"/>
        <v/>
      </c>
      <c r="AK58" s="591" t="str">
        <f t="shared" si="15"/>
        <v/>
      </c>
      <c r="AM58" s="591" t="str">
        <f t="shared" si="16"/>
        <v/>
      </c>
      <c r="AO58" s="591" t="str">
        <f t="shared" si="17"/>
        <v/>
      </c>
      <c r="AQ58" s="591" t="str">
        <f t="shared" si="18"/>
        <v/>
      </c>
    </row>
    <row r="59" spans="5:43">
      <c r="E59" s="591" t="str">
        <f t="shared" si="0"/>
        <v/>
      </c>
      <c r="G59" s="591" t="str">
        <f t="shared" si="0"/>
        <v/>
      </c>
      <c r="I59" s="591" t="str">
        <f t="shared" si="1"/>
        <v/>
      </c>
      <c r="K59" s="591" t="str">
        <f t="shared" si="2"/>
        <v/>
      </c>
      <c r="M59" s="591" t="str">
        <f t="shared" si="3"/>
        <v/>
      </c>
      <c r="O59" s="591" t="str">
        <f t="shared" si="4"/>
        <v/>
      </c>
      <c r="Q59" s="591" t="str">
        <f t="shared" si="5"/>
        <v/>
      </c>
      <c r="S59" s="591" t="str">
        <f t="shared" si="6"/>
        <v/>
      </c>
      <c r="U59" s="591" t="str">
        <f t="shared" si="7"/>
        <v/>
      </c>
      <c r="W59" s="591" t="str">
        <f t="shared" si="8"/>
        <v/>
      </c>
      <c r="Y59" s="591" t="str">
        <f t="shared" si="9"/>
        <v/>
      </c>
      <c r="AA59" s="591" t="str">
        <f t="shared" si="10"/>
        <v/>
      </c>
      <c r="AC59" s="591" t="str">
        <f t="shared" si="11"/>
        <v/>
      </c>
      <c r="AE59" s="591" t="str">
        <f t="shared" si="12"/>
        <v/>
      </c>
      <c r="AG59" s="591" t="str">
        <f t="shared" si="13"/>
        <v/>
      </c>
      <c r="AI59" s="591" t="str">
        <f t="shared" si="14"/>
        <v/>
      </c>
      <c r="AK59" s="591" t="str">
        <f t="shared" si="15"/>
        <v/>
      </c>
      <c r="AM59" s="591" t="str">
        <f t="shared" si="16"/>
        <v/>
      </c>
      <c r="AO59" s="591" t="str">
        <f t="shared" si="17"/>
        <v/>
      </c>
      <c r="AQ59" s="591" t="str">
        <f t="shared" si="18"/>
        <v/>
      </c>
    </row>
    <row r="60" spans="5:43">
      <c r="E60" s="591" t="str">
        <f t="shared" si="0"/>
        <v/>
      </c>
      <c r="G60" s="591" t="str">
        <f t="shared" si="0"/>
        <v/>
      </c>
      <c r="I60" s="591" t="str">
        <f t="shared" si="1"/>
        <v/>
      </c>
      <c r="K60" s="591" t="str">
        <f t="shared" si="2"/>
        <v/>
      </c>
      <c r="M60" s="591" t="str">
        <f t="shared" si="3"/>
        <v/>
      </c>
      <c r="O60" s="591" t="str">
        <f t="shared" si="4"/>
        <v/>
      </c>
      <c r="Q60" s="591" t="str">
        <f t="shared" si="5"/>
        <v/>
      </c>
      <c r="S60" s="591" t="str">
        <f t="shared" si="6"/>
        <v/>
      </c>
      <c r="U60" s="591" t="str">
        <f t="shared" si="7"/>
        <v/>
      </c>
      <c r="W60" s="591" t="str">
        <f t="shared" si="8"/>
        <v/>
      </c>
      <c r="Y60" s="591" t="str">
        <f t="shared" si="9"/>
        <v/>
      </c>
      <c r="AA60" s="591" t="str">
        <f t="shared" si="10"/>
        <v/>
      </c>
      <c r="AC60" s="591" t="str">
        <f t="shared" si="11"/>
        <v/>
      </c>
      <c r="AE60" s="591" t="str">
        <f t="shared" si="12"/>
        <v/>
      </c>
      <c r="AG60" s="591" t="str">
        <f t="shared" si="13"/>
        <v/>
      </c>
      <c r="AI60" s="591" t="str">
        <f t="shared" si="14"/>
        <v/>
      </c>
      <c r="AK60" s="591" t="str">
        <f t="shared" si="15"/>
        <v/>
      </c>
      <c r="AM60" s="591" t="str">
        <f t="shared" si="16"/>
        <v/>
      </c>
      <c r="AO60" s="591" t="str">
        <f t="shared" si="17"/>
        <v/>
      </c>
      <c r="AQ60" s="591" t="str">
        <f t="shared" si="18"/>
        <v/>
      </c>
    </row>
    <row r="61" spans="5:43">
      <c r="E61" s="591" t="str">
        <f t="shared" si="0"/>
        <v/>
      </c>
      <c r="G61" s="591" t="str">
        <f t="shared" si="0"/>
        <v/>
      </c>
      <c r="I61" s="591" t="str">
        <f t="shared" si="1"/>
        <v/>
      </c>
      <c r="K61" s="591" t="str">
        <f t="shared" si="2"/>
        <v/>
      </c>
      <c r="M61" s="591" t="str">
        <f t="shared" si="3"/>
        <v/>
      </c>
      <c r="O61" s="591" t="str">
        <f t="shared" si="4"/>
        <v/>
      </c>
      <c r="Q61" s="591" t="str">
        <f t="shared" si="5"/>
        <v/>
      </c>
      <c r="S61" s="591" t="str">
        <f t="shared" si="6"/>
        <v/>
      </c>
      <c r="U61" s="591" t="str">
        <f t="shared" si="7"/>
        <v/>
      </c>
      <c r="W61" s="591" t="str">
        <f t="shared" si="8"/>
        <v/>
      </c>
      <c r="Y61" s="591" t="str">
        <f t="shared" si="9"/>
        <v/>
      </c>
      <c r="AA61" s="591" t="str">
        <f t="shared" si="10"/>
        <v/>
      </c>
      <c r="AC61" s="591" t="str">
        <f t="shared" si="11"/>
        <v/>
      </c>
      <c r="AE61" s="591" t="str">
        <f t="shared" si="12"/>
        <v/>
      </c>
      <c r="AG61" s="591" t="str">
        <f t="shared" si="13"/>
        <v/>
      </c>
      <c r="AI61" s="591" t="str">
        <f t="shared" si="14"/>
        <v/>
      </c>
      <c r="AK61" s="591" t="str">
        <f t="shared" si="15"/>
        <v/>
      </c>
      <c r="AM61" s="591" t="str">
        <f t="shared" si="16"/>
        <v/>
      </c>
      <c r="AO61" s="591" t="str">
        <f t="shared" si="17"/>
        <v/>
      </c>
      <c r="AQ61" s="591" t="str">
        <f t="shared" si="18"/>
        <v/>
      </c>
    </row>
    <row r="62" spans="5:43">
      <c r="E62" s="591" t="str">
        <f t="shared" si="0"/>
        <v/>
      </c>
      <c r="G62" s="591" t="str">
        <f t="shared" si="0"/>
        <v/>
      </c>
      <c r="I62" s="591" t="str">
        <f t="shared" si="1"/>
        <v/>
      </c>
      <c r="K62" s="591" t="str">
        <f t="shared" si="2"/>
        <v/>
      </c>
      <c r="M62" s="591" t="str">
        <f t="shared" si="3"/>
        <v/>
      </c>
      <c r="O62" s="591" t="str">
        <f t="shared" si="4"/>
        <v/>
      </c>
      <c r="Q62" s="591" t="str">
        <f t="shared" si="5"/>
        <v/>
      </c>
      <c r="S62" s="591" t="str">
        <f t="shared" si="6"/>
        <v/>
      </c>
      <c r="U62" s="591" t="str">
        <f t="shared" si="7"/>
        <v/>
      </c>
      <c r="W62" s="591" t="str">
        <f t="shared" si="8"/>
        <v/>
      </c>
      <c r="Y62" s="591" t="str">
        <f t="shared" si="9"/>
        <v/>
      </c>
      <c r="AA62" s="591" t="str">
        <f t="shared" si="10"/>
        <v/>
      </c>
      <c r="AC62" s="591" t="str">
        <f t="shared" si="11"/>
        <v/>
      </c>
      <c r="AE62" s="591" t="str">
        <f t="shared" si="12"/>
        <v/>
      </c>
      <c r="AG62" s="591" t="str">
        <f t="shared" si="13"/>
        <v/>
      </c>
      <c r="AI62" s="591" t="str">
        <f t="shared" si="14"/>
        <v/>
      </c>
      <c r="AK62" s="591" t="str">
        <f t="shared" si="15"/>
        <v/>
      </c>
      <c r="AM62" s="591" t="str">
        <f t="shared" si="16"/>
        <v/>
      </c>
      <c r="AO62" s="591" t="str">
        <f t="shared" si="17"/>
        <v/>
      </c>
      <c r="AQ62" s="591" t="str">
        <f t="shared" si="18"/>
        <v/>
      </c>
    </row>
    <row r="63" spans="5:43">
      <c r="E63" s="591" t="str">
        <f t="shared" si="0"/>
        <v/>
      </c>
      <c r="G63" s="591" t="str">
        <f t="shared" si="0"/>
        <v/>
      </c>
      <c r="I63" s="591" t="str">
        <f t="shared" si="1"/>
        <v/>
      </c>
      <c r="K63" s="591" t="str">
        <f t="shared" si="2"/>
        <v/>
      </c>
      <c r="M63" s="591" t="str">
        <f t="shared" si="3"/>
        <v/>
      </c>
      <c r="O63" s="591" t="str">
        <f t="shared" si="4"/>
        <v/>
      </c>
      <c r="Q63" s="591" t="str">
        <f t="shared" si="5"/>
        <v/>
      </c>
      <c r="S63" s="591" t="str">
        <f t="shared" si="6"/>
        <v/>
      </c>
      <c r="U63" s="591" t="str">
        <f t="shared" si="7"/>
        <v/>
      </c>
      <c r="W63" s="591" t="str">
        <f t="shared" si="8"/>
        <v/>
      </c>
      <c r="Y63" s="591" t="str">
        <f t="shared" si="9"/>
        <v/>
      </c>
      <c r="AA63" s="591" t="str">
        <f t="shared" si="10"/>
        <v/>
      </c>
      <c r="AC63" s="591" t="str">
        <f t="shared" si="11"/>
        <v/>
      </c>
      <c r="AE63" s="591" t="str">
        <f t="shared" si="12"/>
        <v/>
      </c>
      <c r="AG63" s="591" t="str">
        <f t="shared" si="13"/>
        <v/>
      </c>
      <c r="AI63" s="591" t="str">
        <f t="shared" si="14"/>
        <v/>
      </c>
      <c r="AK63" s="591" t="str">
        <f t="shared" si="15"/>
        <v/>
      </c>
      <c r="AM63" s="591" t="str">
        <f t="shared" si="16"/>
        <v/>
      </c>
      <c r="AO63" s="591" t="str">
        <f t="shared" si="17"/>
        <v/>
      </c>
      <c r="AQ63" s="591" t="str">
        <f t="shared" si="18"/>
        <v/>
      </c>
    </row>
    <row r="64" spans="5:43">
      <c r="E64" s="591" t="str">
        <f t="shared" si="0"/>
        <v/>
      </c>
      <c r="G64" s="591" t="str">
        <f t="shared" si="0"/>
        <v/>
      </c>
      <c r="I64" s="591" t="str">
        <f t="shared" si="1"/>
        <v/>
      </c>
      <c r="K64" s="591" t="str">
        <f t="shared" si="2"/>
        <v/>
      </c>
      <c r="M64" s="591" t="str">
        <f t="shared" si="3"/>
        <v/>
      </c>
      <c r="O64" s="591" t="str">
        <f t="shared" si="4"/>
        <v/>
      </c>
      <c r="Q64" s="591" t="str">
        <f t="shared" si="5"/>
        <v/>
      </c>
      <c r="S64" s="591" t="str">
        <f t="shared" si="6"/>
        <v/>
      </c>
      <c r="U64" s="591" t="str">
        <f t="shared" si="7"/>
        <v/>
      </c>
      <c r="W64" s="591" t="str">
        <f t="shared" si="8"/>
        <v/>
      </c>
      <c r="Y64" s="591" t="str">
        <f t="shared" si="9"/>
        <v/>
      </c>
      <c r="AA64" s="591" t="str">
        <f t="shared" si="10"/>
        <v/>
      </c>
      <c r="AC64" s="591" t="str">
        <f t="shared" si="11"/>
        <v/>
      </c>
      <c r="AE64" s="591" t="str">
        <f t="shared" si="12"/>
        <v/>
      </c>
      <c r="AG64" s="591" t="str">
        <f t="shared" si="13"/>
        <v/>
      </c>
      <c r="AI64" s="591" t="str">
        <f t="shared" si="14"/>
        <v/>
      </c>
      <c r="AK64" s="591" t="str">
        <f t="shared" si="15"/>
        <v/>
      </c>
      <c r="AM64" s="591" t="str">
        <f t="shared" si="16"/>
        <v/>
      </c>
      <c r="AO64" s="591" t="str">
        <f t="shared" si="17"/>
        <v/>
      </c>
      <c r="AQ64" s="591" t="str">
        <f t="shared" si="18"/>
        <v/>
      </c>
    </row>
    <row r="65" spans="5:43">
      <c r="E65" s="591" t="str">
        <f t="shared" si="0"/>
        <v/>
      </c>
      <c r="G65" s="591" t="str">
        <f t="shared" si="0"/>
        <v/>
      </c>
      <c r="I65" s="591" t="str">
        <f t="shared" si="1"/>
        <v/>
      </c>
      <c r="K65" s="591" t="str">
        <f t="shared" si="2"/>
        <v/>
      </c>
      <c r="M65" s="591" t="str">
        <f t="shared" si="3"/>
        <v/>
      </c>
      <c r="O65" s="591" t="str">
        <f t="shared" si="4"/>
        <v/>
      </c>
      <c r="Q65" s="591" t="str">
        <f t="shared" si="5"/>
        <v/>
      </c>
      <c r="S65" s="591" t="str">
        <f t="shared" si="6"/>
        <v/>
      </c>
      <c r="U65" s="591" t="str">
        <f t="shared" si="7"/>
        <v/>
      </c>
      <c r="W65" s="591" t="str">
        <f t="shared" si="8"/>
        <v/>
      </c>
      <c r="Y65" s="591" t="str">
        <f t="shared" si="9"/>
        <v/>
      </c>
      <c r="AA65" s="591" t="str">
        <f t="shared" si="10"/>
        <v/>
      </c>
      <c r="AC65" s="591" t="str">
        <f t="shared" si="11"/>
        <v/>
      </c>
      <c r="AE65" s="591" t="str">
        <f t="shared" si="12"/>
        <v/>
      </c>
      <c r="AG65" s="591" t="str">
        <f t="shared" si="13"/>
        <v/>
      </c>
      <c r="AI65" s="591" t="str">
        <f t="shared" si="14"/>
        <v/>
      </c>
      <c r="AK65" s="591" t="str">
        <f t="shared" si="15"/>
        <v/>
      </c>
      <c r="AM65" s="591" t="str">
        <f t="shared" si="16"/>
        <v/>
      </c>
      <c r="AO65" s="591" t="str">
        <f t="shared" si="17"/>
        <v/>
      </c>
      <c r="AQ65" s="591" t="str">
        <f t="shared" si="18"/>
        <v/>
      </c>
    </row>
    <row r="66" spans="5:43">
      <c r="E66" s="591" t="str">
        <f t="shared" si="0"/>
        <v/>
      </c>
      <c r="G66" s="591" t="str">
        <f t="shared" si="0"/>
        <v/>
      </c>
      <c r="I66" s="591" t="str">
        <f t="shared" si="1"/>
        <v/>
      </c>
      <c r="K66" s="591" t="str">
        <f t="shared" si="2"/>
        <v/>
      </c>
      <c r="M66" s="591" t="str">
        <f t="shared" si="3"/>
        <v/>
      </c>
      <c r="O66" s="591" t="str">
        <f t="shared" si="4"/>
        <v/>
      </c>
      <c r="Q66" s="591" t="str">
        <f t="shared" si="5"/>
        <v/>
      </c>
      <c r="S66" s="591" t="str">
        <f t="shared" si="6"/>
        <v/>
      </c>
      <c r="U66" s="591" t="str">
        <f t="shared" si="7"/>
        <v/>
      </c>
      <c r="W66" s="591" t="str">
        <f t="shared" si="8"/>
        <v/>
      </c>
      <c r="Y66" s="591" t="str">
        <f t="shared" si="9"/>
        <v/>
      </c>
      <c r="AA66" s="591" t="str">
        <f t="shared" si="10"/>
        <v/>
      </c>
      <c r="AC66" s="591" t="str">
        <f t="shared" si="11"/>
        <v/>
      </c>
      <c r="AE66" s="591" t="str">
        <f t="shared" si="12"/>
        <v/>
      </c>
      <c r="AG66" s="591" t="str">
        <f t="shared" si="13"/>
        <v/>
      </c>
      <c r="AI66" s="591" t="str">
        <f t="shared" si="14"/>
        <v/>
      </c>
      <c r="AK66" s="591" t="str">
        <f t="shared" si="15"/>
        <v/>
      </c>
      <c r="AM66" s="591" t="str">
        <f t="shared" si="16"/>
        <v/>
      </c>
      <c r="AO66" s="591" t="str">
        <f t="shared" si="17"/>
        <v/>
      </c>
      <c r="AQ66" s="591" t="str">
        <f t="shared" si="18"/>
        <v/>
      </c>
    </row>
    <row r="67" spans="5:43">
      <c r="E67" s="591" t="str">
        <f t="shared" si="0"/>
        <v/>
      </c>
      <c r="G67" s="591" t="str">
        <f t="shared" si="0"/>
        <v/>
      </c>
      <c r="I67" s="591" t="str">
        <f t="shared" si="1"/>
        <v/>
      </c>
      <c r="K67" s="591" t="str">
        <f t="shared" si="2"/>
        <v/>
      </c>
      <c r="M67" s="591" t="str">
        <f t="shared" si="3"/>
        <v/>
      </c>
      <c r="O67" s="591" t="str">
        <f t="shared" si="4"/>
        <v/>
      </c>
      <c r="Q67" s="591" t="str">
        <f t="shared" si="5"/>
        <v/>
      </c>
      <c r="S67" s="591" t="str">
        <f t="shared" si="6"/>
        <v/>
      </c>
      <c r="U67" s="591" t="str">
        <f t="shared" si="7"/>
        <v/>
      </c>
      <c r="W67" s="591" t="str">
        <f t="shared" si="8"/>
        <v/>
      </c>
      <c r="Y67" s="591" t="str">
        <f t="shared" si="9"/>
        <v/>
      </c>
      <c r="AA67" s="591" t="str">
        <f t="shared" si="10"/>
        <v/>
      </c>
      <c r="AC67" s="591" t="str">
        <f t="shared" si="11"/>
        <v/>
      </c>
      <c r="AE67" s="591" t="str">
        <f t="shared" si="12"/>
        <v/>
      </c>
      <c r="AG67" s="591" t="str">
        <f t="shared" si="13"/>
        <v/>
      </c>
      <c r="AI67" s="591" t="str">
        <f t="shared" si="14"/>
        <v/>
      </c>
      <c r="AK67" s="591" t="str">
        <f t="shared" si="15"/>
        <v/>
      </c>
      <c r="AM67" s="591" t="str">
        <f t="shared" si="16"/>
        <v/>
      </c>
      <c r="AO67" s="591" t="str">
        <f t="shared" si="17"/>
        <v/>
      </c>
      <c r="AQ67" s="591" t="str">
        <f t="shared" si="18"/>
        <v/>
      </c>
    </row>
    <row r="68" spans="5:43">
      <c r="E68" s="591" t="str">
        <f t="shared" si="0"/>
        <v/>
      </c>
      <c r="G68" s="591" t="str">
        <f t="shared" si="0"/>
        <v/>
      </c>
      <c r="I68" s="591" t="str">
        <f t="shared" si="1"/>
        <v/>
      </c>
      <c r="K68" s="591" t="str">
        <f t="shared" si="2"/>
        <v/>
      </c>
      <c r="M68" s="591" t="str">
        <f t="shared" si="3"/>
        <v/>
      </c>
      <c r="O68" s="591" t="str">
        <f t="shared" si="4"/>
        <v/>
      </c>
      <c r="Q68" s="591" t="str">
        <f t="shared" si="5"/>
        <v/>
      </c>
      <c r="S68" s="591" t="str">
        <f t="shared" si="6"/>
        <v/>
      </c>
      <c r="U68" s="591" t="str">
        <f t="shared" si="7"/>
        <v/>
      </c>
      <c r="W68" s="591" t="str">
        <f t="shared" si="8"/>
        <v/>
      </c>
      <c r="Y68" s="591" t="str">
        <f t="shared" si="9"/>
        <v/>
      </c>
      <c r="AA68" s="591" t="str">
        <f t="shared" si="10"/>
        <v/>
      </c>
      <c r="AC68" s="591" t="str">
        <f t="shared" si="11"/>
        <v/>
      </c>
      <c r="AE68" s="591" t="str">
        <f t="shared" si="12"/>
        <v/>
      </c>
      <c r="AG68" s="591" t="str">
        <f t="shared" si="13"/>
        <v/>
      </c>
      <c r="AI68" s="591" t="str">
        <f t="shared" si="14"/>
        <v/>
      </c>
      <c r="AK68" s="591" t="str">
        <f t="shared" si="15"/>
        <v/>
      </c>
      <c r="AM68" s="591" t="str">
        <f t="shared" si="16"/>
        <v/>
      </c>
      <c r="AO68" s="591" t="str">
        <f t="shared" si="17"/>
        <v/>
      </c>
      <c r="AQ68" s="591" t="str">
        <f t="shared" si="18"/>
        <v/>
      </c>
    </row>
    <row r="69" spans="5:43">
      <c r="E69" s="591" t="str">
        <f t="shared" si="0"/>
        <v/>
      </c>
      <c r="G69" s="591" t="str">
        <f t="shared" si="0"/>
        <v/>
      </c>
      <c r="I69" s="591" t="str">
        <f t="shared" si="1"/>
        <v/>
      </c>
      <c r="K69" s="591" t="str">
        <f t="shared" si="2"/>
        <v/>
      </c>
      <c r="M69" s="591" t="str">
        <f t="shared" si="3"/>
        <v/>
      </c>
      <c r="O69" s="591" t="str">
        <f t="shared" si="4"/>
        <v/>
      </c>
      <c r="Q69" s="591" t="str">
        <f t="shared" si="5"/>
        <v/>
      </c>
      <c r="S69" s="591" t="str">
        <f t="shared" si="6"/>
        <v/>
      </c>
      <c r="U69" s="591" t="str">
        <f t="shared" si="7"/>
        <v/>
      </c>
      <c r="W69" s="591" t="str">
        <f t="shared" si="8"/>
        <v/>
      </c>
      <c r="Y69" s="591" t="str">
        <f t="shared" si="9"/>
        <v/>
      </c>
      <c r="AA69" s="591" t="str">
        <f t="shared" si="10"/>
        <v/>
      </c>
      <c r="AC69" s="591" t="str">
        <f t="shared" si="11"/>
        <v/>
      </c>
      <c r="AE69" s="591" t="str">
        <f t="shared" si="12"/>
        <v/>
      </c>
      <c r="AG69" s="591" t="str">
        <f t="shared" si="13"/>
        <v/>
      </c>
      <c r="AI69" s="591" t="str">
        <f t="shared" si="14"/>
        <v/>
      </c>
      <c r="AK69" s="591" t="str">
        <f t="shared" si="15"/>
        <v/>
      </c>
      <c r="AM69" s="591" t="str">
        <f t="shared" si="16"/>
        <v/>
      </c>
      <c r="AO69" s="591" t="str">
        <f t="shared" si="17"/>
        <v/>
      </c>
      <c r="AQ69" s="591" t="str">
        <f t="shared" si="18"/>
        <v/>
      </c>
    </row>
    <row r="70" spans="5:43">
      <c r="E70" s="591" t="str">
        <f t="shared" si="0"/>
        <v/>
      </c>
      <c r="G70" s="591" t="str">
        <f t="shared" si="0"/>
        <v/>
      </c>
      <c r="I70" s="591" t="str">
        <f t="shared" si="1"/>
        <v/>
      </c>
      <c r="K70" s="591" t="str">
        <f t="shared" si="2"/>
        <v/>
      </c>
      <c r="M70" s="591" t="str">
        <f t="shared" si="3"/>
        <v/>
      </c>
      <c r="O70" s="591" t="str">
        <f t="shared" si="4"/>
        <v/>
      </c>
      <c r="Q70" s="591" t="str">
        <f t="shared" si="5"/>
        <v/>
      </c>
      <c r="S70" s="591" t="str">
        <f t="shared" si="6"/>
        <v/>
      </c>
      <c r="U70" s="591" t="str">
        <f t="shared" si="7"/>
        <v/>
      </c>
      <c r="W70" s="591" t="str">
        <f t="shared" si="8"/>
        <v/>
      </c>
      <c r="Y70" s="591" t="str">
        <f t="shared" si="9"/>
        <v/>
      </c>
      <c r="AA70" s="591" t="str">
        <f t="shared" si="10"/>
        <v/>
      </c>
      <c r="AC70" s="591" t="str">
        <f t="shared" si="11"/>
        <v/>
      </c>
      <c r="AE70" s="591" t="str">
        <f t="shared" si="12"/>
        <v/>
      </c>
      <c r="AG70" s="591" t="str">
        <f t="shared" si="13"/>
        <v/>
      </c>
      <c r="AI70" s="591" t="str">
        <f t="shared" si="14"/>
        <v/>
      </c>
      <c r="AK70" s="591" t="str">
        <f t="shared" si="15"/>
        <v/>
      </c>
      <c r="AM70" s="591" t="str">
        <f t="shared" si="16"/>
        <v/>
      </c>
      <c r="AO70" s="591" t="str">
        <f t="shared" si="17"/>
        <v/>
      </c>
      <c r="AQ70" s="591" t="str">
        <f t="shared" si="18"/>
        <v/>
      </c>
    </row>
    <row r="71" spans="5:43">
      <c r="E71" s="591" t="str">
        <f t="shared" si="0"/>
        <v/>
      </c>
      <c r="G71" s="591" t="str">
        <f t="shared" si="0"/>
        <v/>
      </c>
      <c r="I71" s="591" t="str">
        <f t="shared" si="1"/>
        <v/>
      </c>
      <c r="K71" s="591" t="str">
        <f t="shared" si="2"/>
        <v/>
      </c>
      <c r="M71" s="591" t="str">
        <f t="shared" si="3"/>
        <v/>
      </c>
      <c r="O71" s="591" t="str">
        <f t="shared" si="4"/>
        <v/>
      </c>
      <c r="Q71" s="591" t="str">
        <f t="shared" si="5"/>
        <v/>
      </c>
      <c r="S71" s="591" t="str">
        <f t="shared" si="6"/>
        <v/>
      </c>
      <c r="U71" s="591" t="str">
        <f t="shared" si="7"/>
        <v/>
      </c>
      <c r="W71" s="591" t="str">
        <f t="shared" si="8"/>
        <v/>
      </c>
      <c r="Y71" s="591" t="str">
        <f t="shared" si="9"/>
        <v/>
      </c>
      <c r="AA71" s="591" t="str">
        <f t="shared" si="10"/>
        <v/>
      </c>
      <c r="AC71" s="591" t="str">
        <f t="shared" si="11"/>
        <v/>
      </c>
      <c r="AE71" s="591" t="str">
        <f t="shared" si="12"/>
        <v/>
      </c>
      <c r="AG71" s="591" t="str">
        <f t="shared" si="13"/>
        <v/>
      </c>
      <c r="AI71" s="591" t="str">
        <f t="shared" si="14"/>
        <v/>
      </c>
      <c r="AK71" s="591" t="str">
        <f t="shared" si="15"/>
        <v/>
      </c>
      <c r="AM71" s="591" t="str">
        <f t="shared" si="16"/>
        <v/>
      </c>
      <c r="AO71" s="591" t="str">
        <f t="shared" si="17"/>
        <v/>
      </c>
      <c r="AQ71" s="591" t="str">
        <f t="shared" si="18"/>
        <v/>
      </c>
    </row>
    <row r="72" spans="5:43">
      <c r="E72" s="591" t="str">
        <f t="shared" si="0"/>
        <v/>
      </c>
      <c r="G72" s="591" t="str">
        <f t="shared" si="0"/>
        <v/>
      </c>
      <c r="I72" s="591" t="str">
        <f t="shared" si="1"/>
        <v/>
      </c>
      <c r="K72" s="591" t="str">
        <f t="shared" si="2"/>
        <v/>
      </c>
      <c r="M72" s="591" t="str">
        <f t="shared" si="3"/>
        <v/>
      </c>
      <c r="O72" s="591" t="str">
        <f t="shared" si="4"/>
        <v/>
      </c>
      <c r="Q72" s="591" t="str">
        <f t="shared" si="5"/>
        <v/>
      </c>
      <c r="S72" s="591" t="str">
        <f t="shared" si="6"/>
        <v/>
      </c>
      <c r="U72" s="591" t="str">
        <f t="shared" si="7"/>
        <v/>
      </c>
      <c r="W72" s="591" t="str">
        <f t="shared" si="8"/>
        <v/>
      </c>
      <c r="Y72" s="591" t="str">
        <f t="shared" si="9"/>
        <v/>
      </c>
      <c r="AA72" s="591" t="str">
        <f t="shared" si="10"/>
        <v/>
      </c>
      <c r="AC72" s="591" t="str">
        <f t="shared" si="11"/>
        <v/>
      </c>
      <c r="AE72" s="591" t="str">
        <f t="shared" si="12"/>
        <v/>
      </c>
      <c r="AG72" s="591" t="str">
        <f t="shared" si="13"/>
        <v/>
      </c>
      <c r="AI72" s="591" t="str">
        <f t="shared" si="14"/>
        <v/>
      </c>
      <c r="AK72" s="591" t="str">
        <f t="shared" si="15"/>
        <v/>
      </c>
      <c r="AM72" s="591" t="str">
        <f t="shared" si="16"/>
        <v/>
      </c>
      <c r="AO72" s="591" t="str">
        <f t="shared" si="17"/>
        <v/>
      </c>
      <c r="AQ72" s="591" t="str">
        <f t="shared" si="18"/>
        <v/>
      </c>
    </row>
    <row r="73" spans="5:43">
      <c r="E73" s="591" t="str">
        <f t="shared" si="0"/>
        <v/>
      </c>
      <c r="G73" s="591" t="str">
        <f t="shared" si="0"/>
        <v/>
      </c>
      <c r="I73" s="591" t="str">
        <f t="shared" si="1"/>
        <v/>
      </c>
      <c r="K73" s="591" t="str">
        <f t="shared" si="2"/>
        <v/>
      </c>
      <c r="M73" s="591" t="str">
        <f t="shared" si="3"/>
        <v/>
      </c>
      <c r="O73" s="591" t="str">
        <f t="shared" si="4"/>
        <v/>
      </c>
      <c r="Q73" s="591" t="str">
        <f t="shared" si="5"/>
        <v/>
      </c>
      <c r="S73" s="591" t="str">
        <f t="shared" si="6"/>
        <v/>
      </c>
      <c r="U73" s="591" t="str">
        <f t="shared" si="7"/>
        <v/>
      </c>
      <c r="W73" s="591" t="str">
        <f t="shared" si="8"/>
        <v/>
      </c>
      <c r="Y73" s="591" t="str">
        <f t="shared" si="9"/>
        <v/>
      </c>
      <c r="AA73" s="591" t="str">
        <f t="shared" si="10"/>
        <v/>
      </c>
      <c r="AC73" s="591" t="str">
        <f t="shared" si="11"/>
        <v/>
      </c>
      <c r="AE73" s="591" t="str">
        <f t="shared" si="12"/>
        <v/>
      </c>
      <c r="AG73" s="591" t="str">
        <f t="shared" si="13"/>
        <v/>
      </c>
      <c r="AI73" s="591" t="str">
        <f t="shared" si="14"/>
        <v/>
      </c>
      <c r="AK73" s="591" t="str">
        <f t="shared" si="15"/>
        <v/>
      </c>
      <c r="AM73" s="591" t="str">
        <f t="shared" si="16"/>
        <v/>
      </c>
      <c r="AO73" s="591" t="str">
        <f t="shared" si="17"/>
        <v/>
      </c>
      <c r="AQ73" s="591" t="str">
        <f t="shared" si="18"/>
        <v/>
      </c>
    </row>
    <row r="74" spans="5:43">
      <c r="E74" s="591" t="str">
        <f t="shared" si="0"/>
        <v/>
      </c>
      <c r="G74" s="591" t="str">
        <f t="shared" si="0"/>
        <v/>
      </c>
      <c r="I74" s="591" t="str">
        <f t="shared" si="1"/>
        <v/>
      </c>
      <c r="K74" s="591" t="str">
        <f t="shared" si="2"/>
        <v/>
      </c>
      <c r="M74" s="591" t="str">
        <f t="shared" si="3"/>
        <v/>
      </c>
      <c r="O74" s="591" t="str">
        <f t="shared" si="4"/>
        <v/>
      </c>
      <c r="Q74" s="591" t="str">
        <f t="shared" si="5"/>
        <v/>
      </c>
      <c r="S74" s="591" t="str">
        <f t="shared" si="6"/>
        <v/>
      </c>
      <c r="U74" s="591" t="str">
        <f t="shared" si="7"/>
        <v/>
      </c>
      <c r="W74" s="591" t="str">
        <f t="shared" si="8"/>
        <v/>
      </c>
      <c r="Y74" s="591" t="str">
        <f t="shared" si="9"/>
        <v/>
      </c>
      <c r="AA74" s="591" t="str">
        <f t="shared" si="10"/>
        <v/>
      </c>
      <c r="AC74" s="591" t="str">
        <f t="shared" si="11"/>
        <v/>
      </c>
      <c r="AE74" s="591" t="str">
        <f t="shared" si="12"/>
        <v/>
      </c>
      <c r="AG74" s="591" t="str">
        <f t="shared" si="13"/>
        <v/>
      </c>
      <c r="AI74" s="591" t="str">
        <f t="shared" si="14"/>
        <v/>
      </c>
      <c r="AK74" s="591" t="str">
        <f t="shared" si="15"/>
        <v/>
      </c>
      <c r="AM74" s="591" t="str">
        <f t="shared" si="16"/>
        <v/>
      </c>
      <c r="AO74" s="591" t="str">
        <f t="shared" si="17"/>
        <v/>
      </c>
      <c r="AQ74" s="591" t="str">
        <f t="shared" si="18"/>
        <v/>
      </c>
    </row>
    <row r="75" spans="5:43">
      <c r="E75" s="591" t="str">
        <f t="shared" si="0"/>
        <v/>
      </c>
      <c r="G75" s="591" t="str">
        <f t="shared" si="0"/>
        <v/>
      </c>
      <c r="I75" s="591" t="str">
        <f t="shared" si="1"/>
        <v/>
      </c>
      <c r="K75" s="591" t="str">
        <f t="shared" si="2"/>
        <v/>
      </c>
      <c r="M75" s="591" t="str">
        <f t="shared" si="3"/>
        <v/>
      </c>
      <c r="O75" s="591" t="str">
        <f t="shared" si="4"/>
        <v/>
      </c>
      <c r="Q75" s="591" t="str">
        <f t="shared" si="5"/>
        <v/>
      </c>
      <c r="S75" s="591" t="str">
        <f t="shared" si="6"/>
        <v/>
      </c>
      <c r="U75" s="591" t="str">
        <f t="shared" si="7"/>
        <v/>
      </c>
      <c r="W75" s="591" t="str">
        <f t="shared" si="8"/>
        <v/>
      </c>
      <c r="Y75" s="591" t="str">
        <f t="shared" si="9"/>
        <v/>
      </c>
      <c r="AA75" s="591" t="str">
        <f t="shared" si="10"/>
        <v/>
      </c>
      <c r="AC75" s="591" t="str">
        <f t="shared" si="11"/>
        <v/>
      </c>
      <c r="AE75" s="591" t="str">
        <f t="shared" si="12"/>
        <v/>
      </c>
      <c r="AG75" s="591" t="str">
        <f t="shared" si="13"/>
        <v/>
      </c>
      <c r="AI75" s="591" t="str">
        <f t="shared" si="14"/>
        <v/>
      </c>
      <c r="AK75" s="591" t="str">
        <f t="shared" si="15"/>
        <v/>
      </c>
      <c r="AM75" s="591" t="str">
        <f t="shared" si="16"/>
        <v/>
      </c>
      <c r="AO75" s="591" t="str">
        <f t="shared" si="17"/>
        <v/>
      </c>
      <c r="AQ75" s="591" t="str">
        <f t="shared" si="18"/>
        <v/>
      </c>
    </row>
    <row r="76" spans="5:43">
      <c r="E76" s="591" t="str">
        <f t="shared" si="0"/>
        <v/>
      </c>
      <c r="G76" s="591" t="str">
        <f t="shared" si="0"/>
        <v/>
      </c>
      <c r="I76" s="591" t="str">
        <f t="shared" si="1"/>
        <v/>
      </c>
      <c r="K76" s="591" t="str">
        <f t="shared" si="2"/>
        <v/>
      </c>
      <c r="M76" s="591" t="str">
        <f t="shared" si="3"/>
        <v/>
      </c>
      <c r="O76" s="591" t="str">
        <f t="shared" si="4"/>
        <v/>
      </c>
      <c r="Q76" s="591" t="str">
        <f t="shared" si="5"/>
        <v/>
      </c>
      <c r="S76" s="591" t="str">
        <f t="shared" si="6"/>
        <v/>
      </c>
      <c r="U76" s="591" t="str">
        <f t="shared" si="7"/>
        <v/>
      </c>
      <c r="W76" s="591" t="str">
        <f t="shared" si="8"/>
        <v/>
      </c>
      <c r="Y76" s="591" t="str">
        <f t="shared" si="9"/>
        <v/>
      </c>
      <c r="AA76" s="591" t="str">
        <f t="shared" si="10"/>
        <v/>
      </c>
      <c r="AC76" s="591" t="str">
        <f t="shared" si="11"/>
        <v/>
      </c>
      <c r="AE76" s="591" t="str">
        <f t="shared" si="12"/>
        <v/>
      </c>
      <c r="AG76" s="591" t="str">
        <f t="shared" si="13"/>
        <v/>
      </c>
      <c r="AI76" s="591" t="str">
        <f t="shared" si="14"/>
        <v/>
      </c>
      <c r="AK76" s="591" t="str">
        <f t="shared" si="15"/>
        <v/>
      </c>
      <c r="AM76" s="591" t="str">
        <f t="shared" si="16"/>
        <v/>
      </c>
      <c r="AO76" s="591" t="str">
        <f t="shared" si="17"/>
        <v/>
      </c>
      <c r="AQ76" s="591" t="str">
        <f t="shared" si="18"/>
        <v/>
      </c>
    </row>
    <row r="77" spans="5:43">
      <c r="E77" s="591" t="str">
        <f t="shared" ref="E77:G140" si="19">IF(OR($B77=0,D77=0),"",D77/$B77)</f>
        <v/>
      </c>
      <c r="G77" s="591" t="str">
        <f t="shared" si="19"/>
        <v/>
      </c>
      <c r="I77" s="591" t="str">
        <f t="shared" ref="I77:I140" si="20">IF(OR($B77=0,H77=0),"",H77/$B77)</f>
        <v/>
      </c>
      <c r="K77" s="591" t="str">
        <f t="shared" ref="K77:K140" si="21">IF(OR($B77=0,J77=0),"",J77/$B77)</f>
        <v/>
      </c>
      <c r="M77" s="591" t="str">
        <f t="shared" ref="M77:M140" si="22">IF(OR($B77=0,L77=0),"",L77/$B77)</f>
        <v/>
      </c>
      <c r="O77" s="591" t="str">
        <f t="shared" ref="O77:O140" si="23">IF(OR($B77=0,N77=0),"",N77/$B77)</f>
        <v/>
      </c>
      <c r="Q77" s="591" t="str">
        <f t="shared" ref="Q77:Q140" si="24">IF(OR($B77=0,P77=0),"",P77/$B77)</f>
        <v/>
      </c>
      <c r="S77" s="591" t="str">
        <f t="shared" ref="S77:S140" si="25">IF(OR($B77=0,R77=0),"",R77/$B77)</f>
        <v/>
      </c>
      <c r="U77" s="591" t="str">
        <f t="shared" ref="U77:U140" si="26">IF(OR($B77=0,T77=0),"",T77/$B77)</f>
        <v/>
      </c>
      <c r="W77" s="591" t="str">
        <f t="shared" ref="W77:W140" si="27">IF(OR($B77=0,V77=0),"",V77/$B77)</f>
        <v/>
      </c>
      <c r="Y77" s="591" t="str">
        <f t="shared" ref="Y77:Y140" si="28">IF(OR($B77=0,X77=0),"",X77/$B77)</f>
        <v/>
      </c>
      <c r="AA77" s="591" t="str">
        <f t="shared" ref="AA77:AA140" si="29">IF(OR($B77=0,Z77=0),"",Z77/$B77)</f>
        <v/>
      </c>
      <c r="AC77" s="591" t="str">
        <f t="shared" ref="AC77:AC140" si="30">IF(OR($B77=0,AB77=0),"",AB77/$B77)</f>
        <v/>
      </c>
      <c r="AE77" s="591" t="str">
        <f t="shared" ref="AE77:AE140" si="31">IF(OR($B77=0,AD77=0),"",AD77/$B77)</f>
        <v/>
      </c>
      <c r="AG77" s="591" t="str">
        <f t="shared" ref="AG77:AG140" si="32">IF(OR($B77=0,AF77=0),"",AF77/$B77)</f>
        <v/>
      </c>
      <c r="AI77" s="591" t="str">
        <f t="shared" ref="AI77:AI140" si="33">IF(OR($B77=0,AH77=0),"",AH77/$B77)</f>
        <v/>
      </c>
      <c r="AK77" s="591" t="str">
        <f t="shared" ref="AK77:AK140" si="34">IF(OR($B77=0,AJ77=0),"",AJ77/$B77)</f>
        <v/>
      </c>
      <c r="AM77" s="591" t="str">
        <f t="shared" ref="AM77:AM140" si="35">IF(OR($B77=0,AL77=0),"",AL77/$B77)</f>
        <v/>
      </c>
      <c r="AO77" s="591" t="str">
        <f t="shared" ref="AO77:AO140" si="36">IF(OR($B77=0,AN77=0),"",AN77/$B77)</f>
        <v/>
      </c>
      <c r="AQ77" s="591" t="str">
        <f t="shared" ref="AQ77:AQ140" si="37">IF(OR($B77=0,AP77=0),"",AP77/$B77)</f>
        <v/>
      </c>
    </row>
    <row r="78" spans="5:43">
      <c r="E78" s="591" t="str">
        <f t="shared" si="19"/>
        <v/>
      </c>
      <c r="G78" s="591" t="str">
        <f t="shared" si="19"/>
        <v/>
      </c>
      <c r="I78" s="591" t="str">
        <f t="shared" si="20"/>
        <v/>
      </c>
      <c r="K78" s="591" t="str">
        <f t="shared" si="21"/>
        <v/>
      </c>
      <c r="M78" s="591" t="str">
        <f t="shared" si="22"/>
        <v/>
      </c>
      <c r="O78" s="591" t="str">
        <f t="shared" si="23"/>
        <v/>
      </c>
      <c r="Q78" s="591" t="str">
        <f t="shared" si="24"/>
        <v/>
      </c>
      <c r="S78" s="591" t="str">
        <f t="shared" si="25"/>
        <v/>
      </c>
      <c r="U78" s="591" t="str">
        <f t="shared" si="26"/>
        <v/>
      </c>
      <c r="W78" s="591" t="str">
        <f t="shared" si="27"/>
        <v/>
      </c>
      <c r="Y78" s="591" t="str">
        <f t="shared" si="28"/>
        <v/>
      </c>
      <c r="AA78" s="591" t="str">
        <f t="shared" si="29"/>
        <v/>
      </c>
      <c r="AC78" s="591" t="str">
        <f t="shared" si="30"/>
        <v/>
      </c>
      <c r="AE78" s="591" t="str">
        <f t="shared" si="31"/>
        <v/>
      </c>
      <c r="AG78" s="591" t="str">
        <f t="shared" si="32"/>
        <v/>
      </c>
      <c r="AI78" s="591" t="str">
        <f t="shared" si="33"/>
        <v/>
      </c>
      <c r="AK78" s="591" t="str">
        <f t="shared" si="34"/>
        <v/>
      </c>
      <c r="AM78" s="591" t="str">
        <f t="shared" si="35"/>
        <v/>
      </c>
      <c r="AO78" s="591" t="str">
        <f t="shared" si="36"/>
        <v/>
      </c>
      <c r="AQ78" s="591" t="str">
        <f t="shared" si="37"/>
        <v/>
      </c>
    </row>
    <row r="79" spans="5:43">
      <c r="E79" s="591" t="str">
        <f t="shared" si="19"/>
        <v/>
      </c>
      <c r="G79" s="591" t="str">
        <f t="shared" si="19"/>
        <v/>
      </c>
      <c r="I79" s="591" t="str">
        <f t="shared" si="20"/>
        <v/>
      </c>
      <c r="K79" s="591" t="str">
        <f t="shared" si="21"/>
        <v/>
      </c>
      <c r="M79" s="591" t="str">
        <f t="shared" si="22"/>
        <v/>
      </c>
      <c r="O79" s="591" t="str">
        <f t="shared" si="23"/>
        <v/>
      </c>
      <c r="Q79" s="591" t="str">
        <f t="shared" si="24"/>
        <v/>
      </c>
      <c r="S79" s="591" t="str">
        <f t="shared" si="25"/>
        <v/>
      </c>
      <c r="U79" s="591" t="str">
        <f t="shared" si="26"/>
        <v/>
      </c>
      <c r="W79" s="591" t="str">
        <f t="shared" si="27"/>
        <v/>
      </c>
      <c r="Y79" s="591" t="str">
        <f t="shared" si="28"/>
        <v/>
      </c>
      <c r="AA79" s="591" t="str">
        <f t="shared" si="29"/>
        <v/>
      </c>
      <c r="AC79" s="591" t="str">
        <f t="shared" si="30"/>
        <v/>
      </c>
      <c r="AE79" s="591" t="str">
        <f t="shared" si="31"/>
        <v/>
      </c>
      <c r="AG79" s="591" t="str">
        <f t="shared" si="32"/>
        <v/>
      </c>
      <c r="AI79" s="591" t="str">
        <f t="shared" si="33"/>
        <v/>
      </c>
      <c r="AK79" s="591" t="str">
        <f t="shared" si="34"/>
        <v/>
      </c>
      <c r="AM79" s="591" t="str">
        <f t="shared" si="35"/>
        <v/>
      </c>
      <c r="AO79" s="591" t="str">
        <f t="shared" si="36"/>
        <v/>
      </c>
      <c r="AQ79" s="591" t="str">
        <f t="shared" si="37"/>
        <v/>
      </c>
    </row>
    <row r="80" spans="5:43">
      <c r="E80" s="591" t="str">
        <f t="shared" si="19"/>
        <v/>
      </c>
      <c r="G80" s="591" t="str">
        <f t="shared" si="19"/>
        <v/>
      </c>
      <c r="I80" s="591" t="str">
        <f t="shared" si="20"/>
        <v/>
      </c>
      <c r="K80" s="591" t="str">
        <f t="shared" si="21"/>
        <v/>
      </c>
      <c r="M80" s="591" t="str">
        <f t="shared" si="22"/>
        <v/>
      </c>
      <c r="O80" s="591" t="str">
        <f t="shared" si="23"/>
        <v/>
      </c>
      <c r="Q80" s="591" t="str">
        <f t="shared" si="24"/>
        <v/>
      </c>
      <c r="S80" s="591" t="str">
        <f t="shared" si="25"/>
        <v/>
      </c>
      <c r="U80" s="591" t="str">
        <f t="shared" si="26"/>
        <v/>
      </c>
      <c r="W80" s="591" t="str">
        <f t="shared" si="27"/>
        <v/>
      </c>
      <c r="Y80" s="591" t="str">
        <f t="shared" si="28"/>
        <v/>
      </c>
      <c r="AA80" s="591" t="str">
        <f t="shared" si="29"/>
        <v/>
      </c>
      <c r="AC80" s="591" t="str">
        <f t="shared" si="30"/>
        <v/>
      </c>
      <c r="AE80" s="591" t="str">
        <f t="shared" si="31"/>
        <v/>
      </c>
      <c r="AG80" s="591" t="str">
        <f t="shared" si="32"/>
        <v/>
      </c>
      <c r="AI80" s="591" t="str">
        <f t="shared" si="33"/>
        <v/>
      </c>
      <c r="AK80" s="591" t="str">
        <f t="shared" si="34"/>
        <v/>
      </c>
      <c r="AM80" s="591" t="str">
        <f t="shared" si="35"/>
        <v/>
      </c>
      <c r="AO80" s="591" t="str">
        <f t="shared" si="36"/>
        <v/>
      </c>
      <c r="AQ80" s="591" t="str">
        <f t="shared" si="37"/>
        <v/>
      </c>
    </row>
    <row r="81" spans="5:43">
      <c r="E81" s="591" t="str">
        <f t="shared" si="19"/>
        <v/>
      </c>
      <c r="G81" s="591" t="str">
        <f t="shared" si="19"/>
        <v/>
      </c>
      <c r="I81" s="591" t="str">
        <f t="shared" si="20"/>
        <v/>
      </c>
      <c r="K81" s="591" t="str">
        <f t="shared" si="21"/>
        <v/>
      </c>
      <c r="M81" s="591" t="str">
        <f t="shared" si="22"/>
        <v/>
      </c>
      <c r="O81" s="591" t="str">
        <f t="shared" si="23"/>
        <v/>
      </c>
      <c r="Q81" s="591" t="str">
        <f t="shared" si="24"/>
        <v/>
      </c>
      <c r="S81" s="591" t="str">
        <f t="shared" si="25"/>
        <v/>
      </c>
      <c r="U81" s="591" t="str">
        <f t="shared" si="26"/>
        <v/>
      </c>
      <c r="W81" s="591" t="str">
        <f t="shared" si="27"/>
        <v/>
      </c>
      <c r="Y81" s="591" t="str">
        <f t="shared" si="28"/>
        <v/>
      </c>
      <c r="AA81" s="591" t="str">
        <f t="shared" si="29"/>
        <v/>
      </c>
      <c r="AC81" s="591" t="str">
        <f t="shared" si="30"/>
        <v/>
      </c>
      <c r="AE81" s="591" t="str">
        <f t="shared" si="31"/>
        <v/>
      </c>
      <c r="AG81" s="591" t="str">
        <f t="shared" si="32"/>
        <v/>
      </c>
      <c r="AI81" s="591" t="str">
        <f t="shared" si="33"/>
        <v/>
      </c>
      <c r="AK81" s="591" t="str">
        <f t="shared" si="34"/>
        <v/>
      </c>
      <c r="AM81" s="591" t="str">
        <f t="shared" si="35"/>
        <v/>
      </c>
      <c r="AO81" s="591" t="str">
        <f t="shared" si="36"/>
        <v/>
      </c>
      <c r="AQ81" s="591" t="str">
        <f t="shared" si="37"/>
        <v/>
      </c>
    </row>
    <row r="82" spans="5:43">
      <c r="E82" s="591" t="str">
        <f t="shared" si="19"/>
        <v/>
      </c>
      <c r="G82" s="591" t="str">
        <f t="shared" si="19"/>
        <v/>
      </c>
      <c r="I82" s="591" t="str">
        <f t="shared" si="20"/>
        <v/>
      </c>
      <c r="K82" s="591" t="str">
        <f t="shared" si="21"/>
        <v/>
      </c>
      <c r="M82" s="591" t="str">
        <f t="shared" si="22"/>
        <v/>
      </c>
      <c r="O82" s="591" t="str">
        <f t="shared" si="23"/>
        <v/>
      </c>
      <c r="Q82" s="591" t="str">
        <f t="shared" si="24"/>
        <v/>
      </c>
      <c r="S82" s="591" t="str">
        <f t="shared" si="25"/>
        <v/>
      </c>
      <c r="U82" s="591" t="str">
        <f t="shared" si="26"/>
        <v/>
      </c>
      <c r="W82" s="591" t="str">
        <f t="shared" si="27"/>
        <v/>
      </c>
      <c r="Y82" s="591" t="str">
        <f t="shared" si="28"/>
        <v/>
      </c>
      <c r="AA82" s="591" t="str">
        <f t="shared" si="29"/>
        <v/>
      </c>
      <c r="AC82" s="591" t="str">
        <f t="shared" si="30"/>
        <v/>
      </c>
      <c r="AE82" s="591" t="str">
        <f t="shared" si="31"/>
        <v/>
      </c>
      <c r="AG82" s="591" t="str">
        <f t="shared" si="32"/>
        <v/>
      </c>
      <c r="AI82" s="591" t="str">
        <f t="shared" si="33"/>
        <v/>
      </c>
      <c r="AK82" s="591" t="str">
        <f t="shared" si="34"/>
        <v/>
      </c>
      <c r="AM82" s="591" t="str">
        <f t="shared" si="35"/>
        <v/>
      </c>
      <c r="AO82" s="591" t="str">
        <f t="shared" si="36"/>
        <v/>
      </c>
      <c r="AQ82" s="591" t="str">
        <f t="shared" si="37"/>
        <v/>
      </c>
    </row>
    <row r="83" spans="5:43">
      <c r="E83" s="591" t="str">
        <f t="shared" si="19"/>
        <v/>
      </c>
      <c r="G83" s="591" t="str">
        <f t="shared" si="19"/>
        <v/>
      </c>
      <c r="I83" s="591" t="str">
        <f t="shared" si="20"/>
        <v/>
      </c>
      <c r="K83" s="591" t="str">
        <f t="shared" si="21"/>
        <v/>
      </c>
      <c r="M83" s="591" t="str">
        <f t="shared" si="22"/>
        <v/>
      </c>
      <c r="O83" s="591" t="str">
        <f t="shared" si="23"/>
        <v/>
      </c>
      <c r="Q83" s="591" t="str">
        <f t="shared" si="24"/>
        <v/>
      </c>
      <c r="S83" s="591" t="str">
        <f t="shared" si="25"/>
        <v/>
      </c>
      <c r="U83" s="591" t="str">
        <f t="shared" si="26"/>
        <v/>
      </c>
      <c r="W83" s="591" t="str">
        <f t="shared" si="27"/>
        <v/>
      </c>
      <c r="Y83" s="591" t="str">
        <f t="shared" si="28"/>
        <v/>
      </c>
      <c r="AA83" s="591" t="str">
        <f t="shared" si="29"/>
        <v/>
      </c>
      <c r="AC83" s="591" t="str">
        <f t="shared" si="30"/>
        <v/>
      </c>
      <c r="AE83" s="591" t="str">
        <f t="shared" si="31"/>
        <v/>
      </c>
      <c r="AG83" s="591" t="str">
        <f t="shared" si="32"/>
        <v/>
      </c>
      <c r="AI83" s="591" t="str">
        <f t="shared" si="33"/>
        <v/>
      </c>
      <c r="AK83" s="591" t="str">
        <f t="shared" si="34"/>
        <v/>
      </c>
      <c r="AM83" s="591" t="str">
        <f t="shared" si="35"/>
        <v/>
      </c>
      <c r="AO83" s="591" t="str">
        <f t="shared" si="36"/>
        <v/>
      </c>
      <c r="AQ83" s="591" t="str">
        <f t="shared" si="37"/>
        <v/>
      </c>
    </row>
    <row r="84" spans="5:43">
      <c r="E84" s="591" t="str">
        <f t="shared" si="19"/>
        <v/>
      </c>
      <c r="G84" s="591" t="str">
        <f t="shared" si="19"/>
        <v/>
      </c>
      <c r="I84" s="591" t="str">
        <f t="shared" si="20"/>
        <v/>
      </c>
      <c r="K84" s="591" t="str">
        <f t="shared" si="21"/>
        <v/>
      </c>
      <c r="M84" s="591" t="str">
        <f t="shared" si="22"/>
        <v/>
      </c>
      <c r="O84" s="591" t="str">
        <f t="shared" si="23"/>
        <v/>
      </c>
      <c r="Q84" s="591" t="str">
        <f t="shared" si="24"/>
        <v/>
      </c>
      <c r="S84" s="591" t="str">
        <f t="shared" si="25"/>
        <v/>
      </c>
      <c r="U84" s="591" t="str">
        <f t="shared" si="26"/>
        <v/>
      </c>
      <c r="W84" s="591" t="str">
        <f t="shared" si="27"/>
        <v/>
      </c>
      <c r="Y84" s="591" t="str">
        <f t="shared" si="28"/>
        <v/>
      </c>
      <c r="AA84" s="591" t="str">
        <f t="shared" si="29"/>
        <v/>
      </c>
      <c r="AC84" s="591" t="str">
        <f t="shared" si="30"/>
        <v/>
      </c>
      <c r="AE84" s="591" t="str">
        <f t="shared" si="31"/>
        <v/>
      </c>
      <c r="AG84" s="591" t="str">
        <f t="shared" si="32"/>
        <v/>
      </c>
      <c r="AI84" s="591" t="str">
        <f t="shared" si="33"/>
        <v/>
      </c>
      <c r="AK84" s="591" t="str">
        <f t="shared" si="34"/>
        <v/>
      </c>
      <c r="AM84" s="591" t="str">
        <f t="shared" si="35"/>
        <v/>
      </c>
      <c r="AO84" s="591" t="str">
        <f t="shared" si="36"/>
        <v/>
      </c>
      <c r="AQ84" s="591" t="str">
        <f t="shared" si="37"/>
        <v/>
      </c>
    </row>
    <row r="85" spans="5:43">
      <c r="E85" s="591" t="str">
        <f t="shared" si="19"/>
        <v/>
      </c>
      <c r="G85" s="591" t="str">
        <f t="shared" si="19"/>
        <v/>
      </c>
      <c r="I85" s="591" t="str">
        <f t="shared" si="20"/>
        <v/>
      </c>
      <c r="K85" s="591" t="str">
        <f t="shared" si="21"/>
        <v/>
      </c>
      <c r="M85" s="591" t="str">
        <f t="shared" si="22"/>
        <v/>
      </c>
      <c r="O85" s="591" t="str">
        <f t="shared" si="23"/>
        <v/>
      </c>
      <c r="Q85" s="591" t="str">
        <f t="shared" si="24"/>
        <v/>
      </c>
      <c r="S85" s="591" t="str">
        <f t="shared" si="25"/>
        <v/>
      </c>
      <c r="U85" s="591" t="str">
        <f t="shared" si="26"/>
        <v/>
      </c>
      <c r="W85" s="591" t="str">
        <f t="shared" si="27"/>
        <v/>
      </c>
      <c r="Y85" s="591" t="str">
        <f t="shared" si="28"/>
        <v/>
      </c>
      <c r="AA85" s="591" t="str">
        <f t="shared" si="29"/>
        <v/>
      </c>
      <c r="AC85" s="591" t="str">
        <f t="shared" si="30"/>
        <v/>
      </c>
      <c r="AE85" s="591" t="str">
        <f t="shared" si="31"/>
        <v/>
      </c>
      <c r="AG85" s="591" t="str">
        <f t="shared" si="32"/>
        <v/>
      </c>
      <c r="AI85" s="591" t="str">
        <f t="shared" si="33"/>
        <v/>
      </c>
      <c r="AK85" s="591" t="str">
        <f t="shared" si="34"/>
        <v/>
      </c>
      <c r="AM85" s="591" t="str">
        <f t="shared" si="35"/>
        <v/>
      </c>
      <c r="AO85" s="591" t="str">
        <f t="shared" si="36"/>
        <v/>
      </c>
      <c r="AQ85" s="591" t="str">
        <f t="shared" si="37"/>
        <v/>
      </c>
    </row>
    <row r="86" spans="5:43">
      <c r="E86" s="591" t="str">
        <f t="shared" si="19"/>
        <v/>
      </c>
      <c r="G86" s="591" t="str">
        <f t="shared" si="19"/>
        <v/>
      </c>
      <c r="I86" s="591" t="str">
        <f t="shared" si="20"/>
        <v/>
      </c>
      <c r="K86" s="591" t="str">
        <f t="shared" si="21"/>
        <v/>
      </c>
      <c r="M86" s="591" t="str">
        <f t="shared" si="22"/>
        <v/>
      </c>
      <c r="O86" s="591" t="str">
        <f t="shared" si="23"/>
        <v/>
      </c>
      <c r="Q86" s="591" t="str">
        <f t="shared" si="24"/>
        <v/>
      </c>
      <c r="S86" s="591" t="str">
        <f t="shared" si="25"/>
        <v/>
      </c>
      <c r="U86" s="591" t="str">
        <f t="shared" si="26"/>
        <v/>
      </c>
      <c r="W86" s="591" t="str">
        <f t="shared" si="27"/>
        <v/>
      </c>
      <c r="Y86" s="591" t="str">
        <f t="shared" si="28"/>
        <v/>
      </c>
      <c r="AA86" s="591" t="str">
        <f t="shared" si="29"/>
        <v/>
      </c>
      <c r="AC86" s="591" t="str">
        <f t="shared" si="30"/>
        <v/>
      </c>
      <c r="AE86" s="591" t="str">
        <f t="shared" si="31"/>
        <v/>
      </c>
      <c r="AG86" s="591" t="str">
        <f t="shared" si="32"/>
        <v/>
      </c>
      <c r="AI86" s="591" t="str">
        <f t="shared" si="33"/>
        <v/>
      </c>
      <c r="AK86" s="591" t="str">
        <f t="shared" si="34"/>
        <v/>
      </c>
      <c r="AM86" s="591" t="str">
        <f t="shared" si="35"/>
        <v/>
      </c>
      <c r="AO86" s="591" t="str">
        <f t="shared" si="36"/>
        <v/>
      </c>
      <c r="AQ86" s="591" t="str">
        <f t="shared" si="37"/>
        <v/>
      </c>
    </row>
    <row r="87" spans="5:43">
      <c r="E87" s="591" t="str">
        <f t="shared" si="19"/>
        <v/>
      </c>
      <c r="G87" s="591" t="str">
        <f t="shared" si="19"/>
        <v/>
      </c>
      <c r="I87" s="591" t="str">
        <f t="shared" si="20"/>
        <v/>
      </c>
      <c r="K87" s="591" t="str">
        <f t="shared" si="21"/>
        <v/>
      </c>
      <c r="M87" s="591" t="str">
        <f t="shared" si="22"/>
        <v/>
      </c>
      <c r="O87" s="591" t="str">
        <f t="shared" si="23"/>
        <v/>
      </c>
      <c r="Q87" s="591" t="str">
        <f t="shared" si="24"/>
        <v/>
      </c>
      <c r="S87" s="591" t="str">
        <f t="shared" si="25"/>
        <v/>
      </c>
      <c r="U87" s="591" t="str">
        <f t="shared" si="26"/>
        <v/>
      </c>
      <c r="W87" s="591" t="str">
        <f t="shared" si="27"/>
        <v/>
      </c>
      <c r="Y87" s="591" t="str">
        <f t="shared" si="28"/>
        <v/>
      </c>
      <c r="AA87" s="591" t="str">
        <f t="shared" si="29"/>
        <v/>
      </c>
      <c r="AC87" s="591" t="str">
        <f t="shared" si="30"/>
        <v/>
      </c>
      <c r="AE87" s="591" t="str">
        <f t="shared" si="31"/>
        <v/>
      </c>
      <c r="AG87" s="591" t="str">
        <f t="shared" si="32"/>
        <v/>
      </c>
      <c r="AI87" s="591" t="str">
        <f t="shared" si="33"/>
        <v/>
      </c>
      <c r="AK87" s="591" t="str">
        <f t="shared" si="34"/>
        <v/>
      </c>
      <c r="AM87" s="591" t="str">
        <f t="shared" si="35"/>
        <v/>
      </c>
      <c r="AO87" s="591" t="str">
        <f t="shared" si="36"/>
        <v/>
      </c>
      <c r="AQ87" s="591" t="str">
        <f t="shared" si="37"/>
        <v/>
      </c>
    </row>
    <row r="88" spans="5:43">
      <c r="E88" s="591" t="str">
        <f t="shared" si="19"/>
        <v/>
      </c>
      <c r="G88" s="591" t="str">
        <f t="shared" si="19"/>
        <v/>
      </c>
      <c r="I88" s="591" t="str">
        <f t="shared" si="20"/>
        <v/>
      </c>
      <c r="K88" s="591" t="str">
        <f t="shared" si="21"/>
        <v/>
      </c>
      <c r="M88" s="591" t="str">
        <f t="shared" si="22"/>
        <v/>
      </c>
      <c r="O88" s="591" t="str">
        <f t="shared" si="23"/>
        <v/>
      </c>
      <c r="Q88" s="591" t="str">
        <f t="shared" si="24"/>
        <v/>
      </c>
      <c r="S88" s="591" t="str">
        <f t="shared" si="25"/>
        <v/>
      </c>
      <c r="U88" s="591" t="str">
        <f t="shared" si="26"/>
        <v/>
      </c>
      <c r="W88" s="591" t="str">
        <f t="shared" si="27"/>
        <v/>
      </c>
      <c r="Y88" s="591" t="str">
        <f t="shared" si="28"/>
        <v/>
      </c>
      <c r="AA88" s="591" t="str">
        <f t="shared" si="29"/>
        <v/>
      </c>
      <c r="AC88" s="591" t="str">
        <f t="shared" si="30"/>
        <v/>
      </c>
      <c r="AE88" s="591" t="str">
        <f t="shared" si="31"/>
        <v/>
      </c>
      <c r="AG88" s="591" t="str">
        <f t="shared" si="32"/>
        <v/>
      </c>
      <c r="AI88" s="591" t="str">
        <f t="shared" si="33"/>
        <v/>
      </c>
      <c r="AK88" s="591" t="str">
        <f t="shared" si="34"/>
        <v/>
      </c>
      <c r="AM88" s="591" t="str">
        <f t="shared" si="35"/>
        <v/>
      </c>
      <c r="AO88" s="591" t="str">
        <f t="shared" si="36"/>
        <v/>
      </c>
      <c r="AQ88" s="591" t="str">
        <f t="shared" si="37"/>
        <v/>
      </c>
    </row>
    <row r="89" spans="5:43">
      <c r="E89" s="591" t="str">
        <f t="shared" si="19"/>
        <v/>
      </c>
      <c r="G89" s="591" t="str">
        <f t="shared" si="19"/>
        <v/>
      </c>
      <c r="I89" s="591" t="str">
        <f t="shared" si="20"/>
        <v/>
      </c>
      <c r="K89" s="591" t="str">
        <f t="shared" si="21"/>
        <v/>
      </c>
      <c r="M89" s="591" t="str">
        <f t="shared" si="22"/>
        <v/>
      </c>
      <c r="O89" s="591" t="str">
        <f t="shared" si="23"/>
        <v/>
      </c>
      <c r="Q89" s="591" t="str">
        <f t="shared" si="24"/>
        <v/>
      </c>
      <c r="S89" s="591" t="str">
        <f t="shared" si="25"/>
        <v/>
      </c>
      <c r="U89" s="591" t="str">
        <f t="shared" si="26"/>
        <v/>
      </c>
      <c r="W89" s="591" t="str">
        <f t="shared" si="27"/>
        <v/>
      </c>
      <c r="Y89" s="591" t="str">
        <f t="shared" si="28"/>
        <v/>
      </c>
      <c r="AA89" s="591" t="str">
        <f t="shared" si="29"/>
        <v/>
      </c>
      <c r="AC89" s="591" t="str">
        <f t="shared" si="30"/>
        <v/>
      </c>
      <c r="AE89" s="591" t="str">
        <f t="shared" si="31"/>
        <v/>
      </c>
      <c r="AG89" s="591" t="str">
        <f t="shared" si="32"/>
        <v/>
      </c>
      <c r="AI89" s="591" t="str">
        <f t="shared" si="33"/>
        <v/>
      </c>
      <c r="AK89" s="591" t="str">
        <f t="shared" si="34"/>
        <v/>
      </c>
      <c r="AM89" s="591" t="str">
        <f t="shared" si="35"/>
        <v/>
      </c>
      <c r="AO89" s="591" t="str">
        <f t="shared" si="36"/>
        <v/>
      </c>
      <c r="AQ89" s="591" t="str">
        <f t="shared" si="37"/>
        <v/>
      </c>
    </row>
    <row r="90" spans="5:43">
      <c r="E90" s="591" t="str">
        <f t="shared" si="19"/>
        <v/>
      </c>
      <c r="G90" s="591" t="str">
        <f t="shared" si="19"/>
        <v/>
      </c>
      <c r="I90" s="591" t="str">
        <f t="shared" si="20"/>
        <v/>
      </c>
      <c r="K90" s="591" t="str">
        <f t="shared" si="21"/>
        <v/>
      </c>
      <c r="M90" s="591" t="str">
        <f t="shared" si="22"/>
        <v/>
      </c>
      <c r="O90" s="591" t="str">
        <f t="shared" si="23"/>
        <v/>
      </c>
      <c r="Q90" s="591" t="str">
        <f t="shared" si="24"/>
        <v/>
      </c>
      <c r="S90" s="591" t="str">
        <f t="shared" si="25"/>
        <v/>
      </c>
      <c r="U90" s="591" t="str">
        <f t="shared" si="26"/>
        <v/>
      </c>
      <c r="W90" s="591" t="str">
        <f t="shared" si="27"/>
        <v/>
      </c>
      <c r="Y90" s="591" t="str">
        <f t="shared" si="28"/>
        <v/>
      </c>
      <c r="AA90" s="591" t="str">
        <f t="shared" si="29"/>
        <v/>
      </c>
      <c r="AC90" s="591" t="str">
        <f t="shared" si="30"/>
        <v/>
      </c>
      <c r="AE90" s="591" t="str">
        <f t="shared" si="31"/>
        <v/>
      </c>
      <c r="AG90" s="591" t="str">
        <f t="shared" si="32"/>
        <v/>
      </c>
      <c r="AI90" s="591" t="str">
        <f t="shared" si="33"/>
        <v/>
      </c>
      <c r="AK90" s="591" t="str">
        <f t="shared" si="34"/>
        <v/>
      </c>
      <c r="AM90" s="591" t="str">
        <f t="shared" si="35"/>
        <v/>
      </c>
      <c r="AO90" s="591" t="str">
        <f t="shared" si="36"/>
        <v/>
      </c>
      <c r="AQ90" s="591" t="str">
        <f t="shared" si="37"/>
        <v/>
      </c>
    </row>
    <row r="91" spans="5:43">
      <c r="E91" s="591" t="str">
        <f t="shared" si="19"/>
        <v/>
      </c>
      <c r="G91" s="591" t="str">
        <f t="shared" si="19"/>
        <v/>
      </c>
      <c r="I91" s="591" t="str">
        <f t="shared" si="20"/>
        <v/>
      </c>
      <c r="K91" s="591" t="str">
        <f t="shared" si="21"/>
        <v/>
      </c>
      <c r="M91" s="591" t="str">
        <f t="shared" si="22"/>
        <v/>
      </c>
      <c r="O91" s="591" t="str">
        <f t="shared" si="23"/>
        <v/>
      </c>
      <c r="Q91" s="591" t="str">
        <f t="shared" si="24"/>
        <v/>
      </c>
      <c r="S91" s="591" t="str">
        <f t="shared" si="25"/>
        <v/>
      </c>
      <c r="U91" s="591" t="str">
        <f t="shared" si="26"/>
        <v/>
      </c>
      <c r="W91" s="591" t="str">
        <f t="shared" si="27"/>
        <v/>
      </c>
      <c r="Y91" s="591" t="str">
        <f t="shared" si="28"/>
        <v/>
      </c>
      <c r="AA91" s="591" t="str">
        <f t="shared" si="29"/>
        <v/>
      </c>
      <c r="AC91" s="591" t="str">
        <f t="shared" si="30"/>
        <v/>
      </c>
      <c r="AE91" s="591" t="str">
        <f t="shared" si="31"/>
        <v/>
      </c>
      <c r="AG91" s="591" t="str">
        <f t="shared" si="32"/>
        <v/>
      </c>
      <c r="AI91" s="591" t="str">
        <f t="shared" si="33"/>
        <v/>
      </c>
      <c r="AK91" s="591" t="str">
        <f t="shared" si="34"/>
        <v/>
      </c>
      <c r="AM91" s="591" t="str">
        <f t="shared" si="35"/>
        <v/>
      </c>
      <c r="AO91" s="591" t="str">
        <f t="shared" si="36"/>
        <v/>
      </c>
      <c r="AQ91" s="591" t="str">
        <f t="shared" si="37"/>
        <v/>
      </c>
    </row>
    <row r="92" spans="5:43">
      <c r="E92" s="591" t="str">
        <f t="shared" si="19"/>
        <v/>
      </c>
      <c r="G92" s="591" t="str">
        <f t="shared" si="19"/>
        <v/>
      </c>
      <c r="I92" s="591" t="str">
        <f t="shared" si="20"/>
        <v/>
      </c>
      <c r="K92" s="591" t="str">
        <f t="shared" si="21"/>
        <v/>
      </c>
      <c r="M92" s="591" t="str">
        <f t="shared" si="22"/>
        <v/>
      </c>
      <c r="O92" s="591" t="str">
        <f t="shared" si="23"/>
        <v/>
      </c>
      <c r="Q92" s="591" t="str">
        <f t="shared" si="24"/>
        <v/>
      </c>
      <c r="S92" s="591" t="str">
        <f t="shared" si="25"/>
        <v/>
      </c>
      <c r="U92" s="591" t="str">
        <f t="shared" si="26"/>
        <v/>
      </c>
      <c r="W92" s="591" t="str">
        <f t="shared" si="27"/>
        <v/>
      </c>
      <c r="Y92" s="591" t="str">
        <f t="shared" si="28"/>
        <v/>
      </c>
      <c r="AA92" s="591" t="str">
        <f t="shared" si="29"/>
        <v/>
      </c>
      <c r="AC92" s="591" t="str">
        <f t="shared" si="30"/>
        <v/>
      </c>
      <c r="AE92" s="591" t="str">
        <f t="shared" si="31"/>
        <v/>
      </c>
      <c r="AG92" s="591" t="str">
        <f t="shared" si="32"/>
        <v/>
      </c>
      <c r="AI92" s="591" t="str">
        <f t="shared" si="33"/>
        <v/>
      </c>
      <c r="AK92" s="591" t="str">
        <f t="shared" si="34"/>
        <v/>
      </c>
      <c r="AM92" s="591" t="str">
        <f t="shared" si="35"/>
        <v/>
      </c>
      <c r="AO92" s="591" t="str">
        <f t="shared" si="36"/>
        <v/>
      </c>
      <c r="AQ92" s="591" t="str">
        <f t="shared" si="37"/>
        <v/>
      </c>
    </row>
    <row r="93" spans="5:43">
      <c r="E93" s="591" t="str">
        <f t="shared" si="19"/>
        <v/>
      </c>
      <c r="G93" s="591" t="str">
        <f t="shared" si="19"/>
        <v/>
      </c>
      <c r="I93" s="591" t="str">
        <f t="shared" si="20"/>
        <v/>
      </c>
      <c r="K93" s="591" t="str">
        <f t="shared" si="21"/>
        <v/>
      </c>
      <c r="M93" s="591" t="str">
        <f t="shared" si="22"/>
        <v/>
      </c>
      <c r="O93" s="591" t="str">
        <f t="shared" si="23"/>
        <v/>
      </c>
      <c r="Q93" s="591" t="str">
        <f t="shared" si="24"/>
        <v/>
      </c>
      <c r="S93" s="591" t="str">
        <f t="shared" si="25"/>
        <v/>
      </c>
      <c r="U93" s="591" t="str">
        <f t="shared" si="26"/>
        <v/>
      </c>
      <c r="W93" s="591" t="str">
        <f t="shared" si="27"/>
        <v/>
      </c>
      <c r="Y93" s="591" t="str">
        <f t="shared" si="28"/>
        <v/>
      </c>
      <c r="AA93" s="591" t="str">
        <f t="shared" si="29"/>
        <v/>
      </c>
      <c r="AC93" s="591" t="str">
        <f t="shared" si="30"/>
        <v/>
      </c>
      <c r="AE93" s="591" t="str">
        <f t="shared" si="31"/>
        <v/>
      </c>
      <c r="AG93" s="591" t="str">
        <f t="shared" si="32"/>
        <v/>
      </c>
      <c r="AI93" s="591" t="str">
        <f t="shared" si="33"/>
        <v/>
      </c>
      <c r="AK93" s="591" t="str">
        <f t="shared" si="34"/>
        <v/>
      </c>
      <c r="AM93" s="591" t="str">
        <f t="shared" si="35"/>
        <v/>
      </c>
      <c r="AO93" s="591" t="str">
        <f t="shared" si="36"/>
        <v/>
      </c>
      <c r="AQ93" s="591" t="str">
        <f t="shared" si="37"/>
        <v/>
      </c>
    </row>
    <row r="94" spans="5:43">
      <c r="E94" s="591" t="str">
        <f t="shared" si="19"/>
        <v/>
      </c>
      <c r="G94" s="591" t="str">
        <f t="shared" si="19"/>
        <v/>
      </c>
      <c r="I94" s="591" t="str">
        <f t="shared" si="20"/>
        <v/>
      </c>
      <c r="K94" s="591" t="str">
        <f t="shared" si="21"/>
        <v/>
      </c>
      <c r="M94" s="591" t="str">
        <f t="shared" si="22"/>
        <v/>
      </c>
      <c r="O94" s="591" t="str">
        <f t="shared" si="23"/>
        <v/>
      </c>
      <c r="Q94" s="591" t="str">
        <f t="shared" si="24"/>
        <v/>
      </c>
      <c r="S94" s="591" t="str">
        <f t="shared" si="25"/>
        <v/>
      </c>
      <c r="U94" s="591" t="str">
        <f t="shared" si="26"/>
        <v/>
      </c>
      <c r="W94" s="591" t="str">
        <f t="shared" si="27"/>
        <v/>
      </c>
      <c r="Y94" s="591" t="str">
        <f t="shared" si="28"/>
        <v/>
      </c>
      <c r="AA94" s="591" t="str">
        <f t="shared" si="29"/>
        <v/>
      </c>
      <c r="AC94" s="591" t="str">
        <f t="shared" si="30"/>
        <v/>
      </c>
      <c r="AE94" s="591" t="str">
        <f t="shared" si="31"/>
        <v/>
      </c>
      <c r="AG94" s="591" t="str">
        <f t="shared" si="32"/>
        <v/>
      </c>
      <c r="AI94" s="591" t="str">
        <f t="shared" si="33"/>
        <v/>
      </c>
      <c r="AK94" s="591" t="str">
        <f t="shared" si="34"/>
        <v/>
      </c>
      <c r="AM94" s="591" t="str">
        <f t="shared" si="35"/>
        <v/>
      </c>
      <c r="AO94" s="591" t="str">
        <f t="shared" si="36"/>
        <v/>
      </c>
      <c r="AQ94" s="591" t="str">
        <f t="shared" si="37"/>
        <v/>
      </c>
    </row>
    <row r="95" spans="5:43">
      <c r="E95" s="591" t="str">
        <f t="shared" si="19"/>
        <v/>
      </c>
      <c r="G95" s="591" t="str">
        <f t="shared" si="19"/>
        <v/>
      </c>
      <c r="I95" s="591" t="str">
        <f t="shared" si="20"/>
        <v/>
      </c>
      <c r="K95" s="591" t="str">
        <f t="shared" si="21"/>
        <v/>
      </c>
      <c r="M95" s="591" t="str">
        <f t="shared" si="22"/>
        <v/>
      </c>
      <c r="O95" s="591" t="str">
        <f t="shared" si="23"/>
        <v/>
      </c>
      <c r="Q95" s="591" t="str">
        <f t="shared" si="24"/>
        <v/>
      </c>
      <c r="S95" s="591" t="str">
        <f t="shared" si="25"/>
        <v/>
      </c>
      <c r="U95" s="591" t="str">
        <f t="shared" si="26"/>
        <v/>
      </c>
      <c r="W95" s="591" t="str">
        <f t="shared" si="27"/>
        <v/>
      </c>
      <c r="Y95" s="591" t="str">
        <f t="shared" si="28"/>
        <v/>
      </c>
      <c r="AA95" s="591" t="str">
        <f t="shared" si="29"/>
        <v/>
      </c>
      <c r="AC95" s="591" t="str">
        <f t="shared" si="30"/>
        <v/>
      </c>
      <c r="AE95" s="591" t="str">
        <f t="shared" si="31"/>
        <v/>
      </c>
      <c r="AG95" s="591" t="str">
        <f t="shared" si="32"/>
        <v/>
      </c>
      <c r="AI95" s="591" t="str">
        <f t="shared" si="33"/>
        <v/>
      </c>
      <c r="AK95" s="591" t="str">
        <f t="shared" si="34"/>
        <v/>
      </c>
      <c r="AM95" s="591" t="str">
        <f t="shared" si="35"/>
        <v/>
      </c>
      <c r="AO95" s="591" t="str">
        <f t="shared" si="36"/>
        <v/>
      </c>
      <c r="AQ95" s="591" t="str">
        <f t="shared" si="37"/>
        <v/>
      </c>
    </row>
    <row r="96" spans="5:43">
      <c r="E96" s="591" t="str">
        <f t="shared" si="19"/>
        <v/>
      </c>
      <c r="G96" s="591" t="str">
        <f t="shared" si="19"/>
        <v/>
      </c>
      <c r="I96" s="591" t="str">
        <f t="shared" si="20"/>
        <v/>
      </c>
      <c r="K96" s="591" t="str">
        <f t="shared" si="21"/>
        <v/>
      </c>
      <c r="M96" s="591" t="str">
        <f t="shared" si="22"/>
        <v/>
      </c>
      <c r="O96" s="591" t="str">
        <f t="shared" si="23"/>
        <v/>
      </c>
      <c r="Q96" s="591" t="str">
        <f t="shared" si="24"/>
        <v/>
      </c>
      <c r="S96" s="591" t="str">
        <f t="shared" si="25"/>
        <v/>
      </c>
      <c r="U96" s="591" t="str">
        <f t="shared" si="26"/>
        <v/>
      </c>
      <c r="W96" s="591" t="str">
        <f t="shared" si="27"/>
        <v/>
      </c>
      <c r="Y96" s="591" t="str">
        <f t="shared" si="28"/>
        <v/>
      </c>
      <c r="AA96" s="591" t="str">
        <f t="shared" si="29"/>
        <v/>
      </c>
      <c r="AC96" s="591" t="str">
        <f t="shared" si="30"/>
        <v/>
      </c>
      <c r="AE96" s="591" t="str">
        <f t="shared" si="31"/>
        <v/>
      </c>
      <c r="AG96" s="591" t="str">
        <f t="shared" si="32"/>
        <v/>
      </c>
      <c r="AI96" s="591" t="str">
        <f t="shared" si="33"/>
        <v/>
      </c>
      <c r="AK96" s="591" t="str">
        <f t="shared" si="34"/>
        <v/>
      </c>
      <c r="AM96" s="591" t="str">
        <f t="shared" si="35"/>
        <v/>
      </c>
      <c r="AO96" s="591" t="str">
        <f t="shared" si="36"/>
        <v/>
      </c>
      <c r="AQ96" s="591" t="str">
        <f t="shared" si="37"/>
        <v/>
      </c>
    </row>
    <row r="97" spans="5:43">
      <c r="E97" s="591" t="str">
        <f t="shared" si="19"/>
        <v/>
      </c>
      <c r="G97" s="591" t="str">
        <f t="shared" si="19"/>
        <v/>
      </c>
      <c r="I97" s="591" t="str">
        <f t="shared" si="20"/>
        <v/>
      </c>
      <c r="K97" s="591" t="str">
        <f t="shared" si="21"/>
        <v/>
      </c>
      <c r="M97" s="591" t="str">
        <f t="shared" si="22"/>
        <v/>
      </c>
      <c r="O97" s="591" t="str">
        <f t="shared" si="23"/>
        <v/>
      </c>
      <c r="Q97" s="591" t="str">
        <f t="shared" si="24"/>
        <v/>
      </c>
      <c r="S97" s="591" t="str">
        <f t="shared" si="25"/>
        <v/>
      </c>
      <c r="U97" s="591" t="str">
        <f t="shared" si="26"/>
        <v/>
      </c>
      <c r="W97" s="591" t="str">
        <f t="shared" si="27"/>
        <v/>
      </c>
      <c r="Y97" s="591" t="str">
        <f t="shared" si="28"/>
        <v/>
      </c>
      <c r="AA97" s="591" t="str">
        <f t="shared" si="29"/>
        <v/>
      </c>
      <c r="AC97" s="591" t="str">
        <f t="shared" si="30"/>
        <v/>
      </c>
      <c r="AE97" s="591" t="str">
        <f t="shared" si="31"/>
        <v/>
      </c>
      <c r="AG97" s="591" t="str">
        <f t="shared" si="32"/>
        <v/>
      </c>
      <c r="AI97" s="591" t="str">
        <f t="shared" si="33"/>
        <v/>
      </c>
      <c r="AK97" s="591" t="str">
        <f t="shared" si="34"/>
        <v/>
      </c>
      <c r="AM97" s="591" t="str">
        <f t="shared" si="35"/>
        <v/>
      </c>
      <c r="AO97" s="591" t="str">
        <f t="shared" si="36"/>
        <v/>
      </c>
      <c r="AQ97" s="591" t="str">
        <f t="shared" si="37"/>
        <v/>
      </c>
    </row>
    <row r="98" spans="5:43">
      <c r="E98" s="591" t="str">
        <f t="shared" si="19"/>
        <v/>
      </c>
      <c r="G98" s="591" t="str">
        <f t="shared" si="19"/>
        <v/>
      </c>
      <c r="I98" s="591" t="str">
        <f t="shared" si="20"/>
        <v/>
      </c>
      <c r="K98" s="591" t="str">
        <f t="shared" si="21"/>
        <v/>
      </c>
      <c r="M98" s="591" t="str">
        <f t="shared" si="22"/>
        <v/>
      </c>
      <c r="O98" s="591" t="str">
        <f t="shared" si="23"/>
        <v/>
      </c>
      <c r="Q98" s="591" t="str">
        <f t="shared" si="24"/>
        <v/>
      </c>
      <c r="S98" s="591" t="str">
        <f t="shared" si="25"/>
        <v/>
      </c>
      <c r="U98" s="591" t="str">
        <f t="shared" si="26"/>
        <v/>
      </c>
      <c r="W98" s="591" t="str">
        <f t="shared" si="27"/>
        <v/>
      </c>
      <c r="Y98" s="591" t="str">
        <f t="shared" si="28"/>
        <v/>
      </c>
      <c r="AA98" s="591" t="str">
        <f t="shared" si="29"/>
        <v/>
      </c>
      <c r="AC98" s="591" t="str">
        <f t="shared" si="30"/>
        <v/>
      </c>
      <c r="AE98" s="591" t="str">
        <f t="shared" si="31"/>
        <v/>
      </c>
      <c r="AG98" s="591" t="str">
        <f t="shared" si="32"/>
        <v/>
      </c>
      <c r="AI98" s="591" t="str">
        <f t="shared" si="33"/>
        <v/>
      </c>
      <c r="AK98" s="591" t="str">
        <f t="shared" si="34"/>
        <v/>
      </c>
      <c r="AM98" s="591" t="str">
        <f t="shared" si="35"/>
        <v/>
      </c>
      <c r="AO98" s="591" t="str">
        <f t="shared" si="36"/>
        <v/>
      </c>
      <c r="AQ98" s="591" t="str">
        <f t="shared" si="37"/>
        <v/>
      </c>
    </row>
    <row r="99" spans="5:43">
      <c r="E99" s="591" t="str">
        <f t="shared" si="19"/>
        <v/>
      </c>
      <c r="G99" s="591" t="str">
        <f t="shared" si="19"/>
        <v/>
      </c>
      <c r="I99" s="591" t="str">
        <f t="shared" si="20"/>
        <v/>
      </c>
      <c r="K99" s="591" t="str">
        <f t="shared" si="21"/>
        <v/>
      </c>
      <c r="M99" s="591" t="str">
        <f t="shared" si="22"/>
        <v/>
      </c>
      <c r="O99" s="591" t="str">
        <f t="shared" si="23"/>
        <v/>
      </c>
      <c r="Q99" s="591" t="str">
        <f t="shared" si="24"/>
        <v/>
      </c>
      <c r="S99" s="591" t="str">
        <f t="shared" si="25"/>
        <v/>
      </c>
      <c r="U99" s="591" t="str">
        <f t="shared" si="26"/>
        <v/>
      </c>
      <c r="W99" s="591" t="str">
        <f t="shared" si="27"/>
        <v/>
      </c>
      <c r="Y99" s="591" t="str">
        <f t="shared" si="28"/>
        <v/>
      </c>
      <c r="AA99" s="591" t="str">
        <f t="shared" si="29"/>
        <v/>
      </c>
      <c r="AC99" s="591" t="str">
        <f t="shared" si="30"/>
        <v/>
      </c>
      <c r="AE99" s="591" t="str">
        <f t="shared" si="31"/>
        <v/>
      </c>
      <c r="AG99" s="591" t="str">
        <f t="shared" si="32"/>
        <v/>
      </c>
      <c r="AI99" s="591" t="str">
        <f t="shared" si="33"/>
        <v/>
      </c>
      <c r="AK99" s="591" t="str">
        <f t="shared" si="34"/>
        <v/>
      </c>
      <c r="AM99" s="591" t="str">
        <f t="shared" si="35"/>
        <v/>
      </c>
      <c r="AO99" s="591" t="str">
        <f t="shared" si="36"/>
        <v/>
      </c>
      <c r="AQ99" s="591" t="str">
        <f t="shared" si="37"/>
        <v/>
      </c>
    </row>
    <row r="100" spans="5:43">
      <c r="E100" s="591" t="str">
        <f t="shared" si="19"/>
        <v/>
      </c>
      <c r="G100" s="591" t="str">
        <f t="shared" si="19"/>
        <v/>
      </c>
      <c r="I100" s="591" t="str">
        <f t="shared" si="20"/>
        <v/>
      </c>
      <c r="K100" s="591" t="str">
        <f t="shared" si="21"/>
        <v/>
      </c>
      <c r="M100" s="591" t="str">
        <f t="shared" si="22"/>
        <v/>
      </c>
      <c r="O100" s="591" t="str">
        <f t="shared" si="23"/>
        <v/>
      </c>
      <c r="Q100" s="591" t="str">
        <f t="shared" si="24"/>
        <v/>
      </c>
      <c r="S100" s="591" t="str">
        <f t="shared" si="25"/>
        <v/>
      </c>
      <c r="U100" s="591" t="str">
        <f t="shared" si="26"/>
        <v/>
      </c>
      <c r="W100" s="591" t="str">
        <f t="shared" si="27"/>
        <v/>
      </c>
      <c r="Y100" s="591" t="str">
        <f t="shared" si="28"/>
        <v/>
      </c>
      <c r="AA100" s="591" t="str">
        <f t="shared" si="29"/>
        <v/>
      </c>
      <c r="AC100" s="591" t="str">
        <f t="shared" si="30"/>
        <v/>
      </c>
      <c r="AE100" s="591" t="str">
        <f t="shared" si="31"/>
        <v/>
      </c>
      <c r="AG100" s="591" t="str">
        <f t="shared" si="32"/>
        <v/>
      </c>
      <c r="AI100" s="591" t="str">
        <f t="shared" si="33"/>
        <v/>
      </c>
      <c r="AK100" s="591" t="str">
        <f t="shared" si="34"/>
        <v/>
      </c>
      <c r="AM100" s="591" t="str">
        <f t="shared" si="35"/>
        <v/>
      </c>
      <c r="AO100" s="591" t="str">
        <f t="shared" si="36"/>
        <v/>
      </c>
      <c r="AQ100" s="591" t="str">
        <f t="shared" si="37"/>
        <v/>
      </c>
    </row>
    <row r="101" spans="5:43">
      <c r="E101" s="591" t="str">
        <f t="shared" si="19"/>
        <v/>
      </c>
      <c r="G101" s="591" t="str">
        <f t="shared" si="19"/>
        <v/>
      </c>
      <c r="I101" s="591" t="str">
        <f t="shared" si="20"/>
        <v/>
      </c>
      <c r="K101" s="591" t="str">
        <f t="shared" si="21"/>
        <v/>
      </c>
      <c r="M101" s="591" t="str">
        <f t="shared" si="22"/>
        <v/>
      </c>
      <c r="O101" s="591" t="str">
        <f t="shared" si="23"/>
        <v/>
      </c>
      <c r="Q101" s="591" t="str">
        <f t="shared" si="24"/>
        <v/>
      </c>
      <c r="S101" s="591" t="str">
        <f t="shared" si="25"/>
        <v/>
      </c>
      <c r="U101" s="591" t="str">
        <f t="shared" si="26"/>
        <v/>
      </c>
      <c r="W101" s="591" t="str">
        <f t="shared" si="27"/>
        <v/>
      </c>
      <c r="Y101" s="591" t="str">
        <f t="shared" si="28"/>
        <v/>
      </c>
      <c r="AA101" s="591" t="str">
        <f t="shared" si="29"/>
        <v/>
      </c>
      <c r="AC101" s="591" t="str">
        <f t="shared" si="30"/>
        <v/>
      </c>
      <c r="AE101" s="591" t="str">
        <f t="shared" si="31"/>
        <v/>
      </c>
      <c r="AG101" s="591" t="str">
        <f t="shared" si="32"/>
        <v/>
      </c>
      <c r="AI101" s="591" t="str">
        <f t="shared" si="33"/>
        <v/>
      </c>
      <c r="AK101" s="591" t="str">
        <f t="shared" si="34"/>
        <v/>
      </c>
      <c r="AM101" s="591" t="str">
        <f t="shared" si="35"/>
        <v/>
      </c>
      <c r="AO101" s="591" t="str">
        <f t="shared" si="36"/>
        <v/>
      </c>
      <c r="AQ101" s="591" t="str">
        <f t="shared" si="37"/>
        <v/>
      </c>
    </row>
    <row r="102" spans="5:43">
      <c r="E102" s="591" t="str">
        <f t="shared" si="19"/>
        <v/>
      </c>
      <c r="G102" s="591" t="str">
        <f t="shared" si="19"/>
        <v/>
      </c>
      <c r="I102" s="591" t="str">
        <f t="shared" si="20"/>
        <v/>
      </c>
      <c r="K102" s="591" t="str">
        <f t="shared" si="21"/>
        <v/>
      </c>
      <c r="M102" s="591" t="str">
        <f t="shared" si="22"/>
        <v/>
      </c>
      <c r="O102" s="591" t="str">
        <f t="shared" si="23"/>
        <v/>
      </c>
      <c r="Q102" s="591" t="str">
        <f t="shared" si="24"/>
        <v/>
      </c>
      <c r="S102" s="591" t="str">
        <f t="shared" si="25"/>
        <v/>
      </c>
      <c r="U102" s="591" t="str">
        <f t="shared" si="26"/>
        <v/>
      </c>
      <c r="W102" s="591" t="str">
        <f t="shared" si="27"/>
        <v/>
      </c>
      <c r="Y102" s="591" t="str">
        <f t="shared" si="28"/>
        <v/>
      </c>
      <c r="AA102" s="591" t="str">
        <f t="shared" si="29"/>
        <v/>
      </c>
      <c r="AC102" s="591" t="str">
        <f t="shared" si="30"/>
        <v/>
      </c>
      <c r="AE102" s="591" t="str">
        <f t="shared" si="31"/>
        <v/>
      </c>
      <c r="AG102" s="591" t="str">
        <f t="shared" si="32"/>
        <v/>
      </c>
      <c r="AI102" s="591" t="str">
        <f t="shared" si="33"/>
        <v/>
      </c>
      <c r="AK102" s="591" t="str">
        <f t="shared" si="34"/>
        <v/>
      </c>
      <c r="AM102" s="591" t="str">
        <f t="shared" si="35"/>
        <v/>
      </c>
      <c r="AO102" s="591" t="str">
        <f t="shared" si="36"/>
        <v/>
      </c>
      <c r="AQ102" s="591" t="str">
        <f t="shared" si="37"/>
        <v/>
      </c>
    </row>
    <row r="103" spans="5:43">
      <c r="E103" s="591" t="str">
        <f t="shared" si="19"/>
        <v/>
      </c>
      <c r="G103" s="591" t="str">
        <f t="shared" si="19"/>
        <v/>
      </c>
      <c r="I103" s="591" t="str">
        <f t="shared" si="20"/>
        <v/>
      </c>
      <c r="K103" s="591" t="str">
        <f t="shared" si="21"/>
        <v/>
      </c>
      <c r="M103" s="591" t="str">
        <f t="shared" si="22"/>
        <v/>
      </c>
      <c r="O103" s="591" t="str">
        <f t="shared" si="23"/>
        <v/>
      </c>
      <c r="Q103" s="591" t="str">
        <f t="shared" si="24"/>
        <v/>
      </c>
      <c r="S103" s="591" t="str">
        <f t="shared" si="25"/>
        <v/>
      </c>
      <c r="U103" s="591" t="str">
        <f t="shared" si="26"/>
        <v/>
      </c>
      <c r="W103" s="591" t="str">
        <f t="shared" si="27"/>
        <v/>
      </c>
      <c r="Y103" s="591" t="str">
        <f t="shared" si="28"/>
        <v/>
      </c>
      <c r="AA103" s="591" t="str">
        <f t="shared" si="29"/>
        <v/>
      </c>
      <c r="AC103" s="591" t="str">
        <f t="shared" si="30"/>
        <v/>
      </c>
      <c r="AE103" s="591" t="str">
        <f t="shared" si="31"/>
        <v/>
      </c>
      <c r="AG103" s="591" t="str">
        <f t="shared" si="32"/>
        <v/>
      </c>
      <c r="AI103" s="591" t="str">
        <f t="shared" si="33"/>
        <v/>
      </c>
      <c r="AK103" s="591" t="str">
        <f t="shared" si="34"/>
        <v/>
      </c>
      <c r="AM103" s="591" t="str">
        <f t="shared" si="35"/>
        <v/>
      </c>
      <c r="AO103" s="591" t="str">
        <f t="shared" si="36"/>
        <v/>
      </c>
      <c r="AQ103" s="591" t="str">
        <f t="shared" si="37"/>
        <v/>
      </c>
    </row>
    <row r="104" spans="5:43">
      <c r="E104" s="591" t="str">
        <f t="shared" si="19"/>
        <v/>
      </c>
      <c r="G104" s="591" t="str">
        <f t="shared" si="19"/>
        <v/>
      </c>
      <c r="I104" s="591" t="str">
        <f t="shared" si="20"/>
        <v/>
      </c>
      <c r="K104" s="591" t="str">
        <f t="shared" si="21"/>
        <v/>
      </c>
      <c r="M104" s="591" t="str">
        <f t="shared" si="22"/>
        <v/>
      </c>
      <c r="O104" s="591" t="str">
        <f t="shared" si="23"/>
        <v/>
      </c>
      <c r="Q104" s="591" t="str">
        <f t="shared" si="24"/>
        <v/>
      </c>
      <c r="S104" s="591" t="str">
        <f t="shared" si="25"/>
        <v/>
      </c>
      <c r="U104" s="591" t="str">
        <f t="shared" si="26"/>
        <v/>
      </c>
      <c r="W104" s="591" t="str">
        <f t="shared" si="27"/>
        <v/>
      </c>
      <c r="Y104" s="591" t="str">
        <f t="shared" si="28"/>
        <v/>
      </c>
      <c r="AA104" s="591" t="str">
        <f t="shared" si="29"/>
        <v/>
      </c>
      <c r="AC104" s="591" t="str">
        <f t="shared" si="30"/>
        <v/>
      </c>
      <c r="AE104" s="591" t="str">
        <f t="shared" si="31"/>
        <v/>
      </c>
      <c r="AG104" s="591" t="str">
        <f t="shared" si="32"/>
        <v/>
      </c>
      <c r="AI104" s="591" t="str">
        <f t="shared" si="33"/>
        <v/>
      </c>
      <c r="AK104" s="591" t="str">
        <f t="shared" si="34"/>
        <v/>
      </c>
      <c r="AM104" s="591" t="str">
        <f t="shared" si="35"/>
        <v/>
      </c>
      <c r="AO104" s="591" t="str">
        <f t="shared" si="36"/>
        <v/>
      </c>
      <c r="AQ104" s="591" t="str">
        <f t="shared" si="37"/>
        <v/>
      </c>
    </row>
    <row r="105" spans="5:43">
      <c r="E105" s="591" t="str">
        <f t="shared" si="19"/>
        <v/>
      </c>
      <c r="G105" s="591" t="str">
        <f t="shared" si="19"/>
        <v/>
      </c>
      <c r="I105" s="591" t="str">
        <f t="shared" si="20"/>
        <v/>
      </c>
      <c r="K105" s="591" t="str">
        <f t="shared" si="21"/>
        <v/>
      </c>
      <c r="M105" s="591" t="str">
        <f t="shared" si="22"/>
        <v/>
      </c>
      <c r="O105" s="591" t="str">
        <f t="shared" si="23"/>
        <v/>
      </c>
      <c r="Q105" s="591" t="str">
        <f t="shared" si="24"/>
        <v/>
      </c>
      <c r="S105" s="591" t="str">
        <f t="shared" si="25"/>
        <v/>
      </c>
      <c r="U105" s="591" t="str">
        <f t="shared" si="26"/>
        <v/>
      </c>
      <c r="W105" s="591" t="str">
        <f t="shared" si="27"/>
        <v/>
      </c>
      <c r="Y105" s="591" t="str">
        <f t="shared" si="28"/>
        <v/>
      </c>
      <c r="AA105" s="591" t="str">
        <f t="shared" si="29"/>
        <v/>
      </c>
      <c r="AC105" s="591" t="str">
        <f t="shared" si="30"/>
        <v/>
      </c>
      <c r="AE105" s="591" t="str">
        <f t="shared" si="31"/>
        <v/>
      </c>
      <c r="AG105" s="591" t="str">
        <f t="shared" si="32"/>
        <v/>
      </c>
      <c r="AI105" s="591" t="str">
        <f t="shared" si="33"/>
        <v/>
      </c>
      <c r="AK105" s="591" t="str">
        <f t="shared" si="34"/>
        <v/>
      </c>
      <c r="AM105" s="591" t="str">
        <f t="shared" si="35"/>
        <v/>
      </c>
      <c r="AO105" s="591" t="str">
        <f t="shared" si="36"/>
        <v/>
      </c>
      <c r="AQ105" s="591" t="str">
        <f t="shared" si="37"/>
        <v/>
      </c>
    </row>
    <row r="106" spans="5:43">
      <c r="E106" s="591" t="str">
        <f t="shared" si="19"/>
        <v/>
      </c>
      <c r="G106" s="591" t="str">
        <f t="shared" si="19"/>
        <v/>
      </c>
      <c r="I106" s="591" t="str">
        <f t="shared" si="20"/>
        <v/>
      </c>
      <c r="K106" s="591" t="str">
        <f t="shared" si="21"/>
        <v/>
      </c>
      <c r="M106" s="591" t="str">
        <f t="shared" si="22"/>
        <v/>
      </c>
      <c r="O106" s="591" t="str">
        <f t="shared" si="23"/>
        <v/>
      </c>
      <c r="Q106" s="591" t="str">
        <f t="shared" si="24"/>
        <v/>
      </c>
      <c r="S106" s="591" t="str">
        <f t="shared" si="25"/>
        <v/>
      </c>
      <c r="U106" s="591" t="str">
        <f t="shared" si="26"/>
        <v/>
      </c>
      <c r="W106" s="591" t="str">
        <f t="shared" si="27"/>
        <v/>
      </c>
      <c r="Y106" s="591" t="str">
        <f t="shared" si="28"/>
        <v/>
      </c>
      <c r="AA106" s="591" t="str">
        <f t="shared" si="29"/>
        <v/>
      </c>
      <c r="AC106" s="591" t="str">
        <f t="shared" si="30"/>
        <v/>
      </c>
      <c r="AE106" s="591" t="str">
        <f t="shared" si="31"/>
        <v/>
      </c>
      <c r="AG106" s="591" t="str">
        <f t="shared" si="32"/>
        <v/>
      </c>
      <c r="AI106" s="591" t="str">
        <f t="shared" si="33"/>
        <v/>
      </c>
      <c r="AK106" s="591" t="str">
        <f t="shared" si="34"/>
        <v/>
      </c>
      <c r="AM106" s="591" t="str">
        <f t="shared" si="35"/>
        <v/>
      </c>
      <c r="AO106" s="591" t="str">
        <f t="shared" si="36"/>
        <v/>
      </c>
      <c r="AQ106" s="591" t="str">
        <f t="shared" si="37"/>
        <v/>
      </c>
    </row>
    <row r="107" spans="5:43">
      <c r="E107" s="591" t="str">
        <f t="shared" si="19"/>
        <v/>
      </c>
      <c r="G107" s="591" t="str">
        <f t="shared" si="19"/>
        <v/>
      </c>
      <c r="I107" s="591" t="str">
        <f t="shared" si="20"/>
        <v/>
      </c>
      <c r="K107" s="591" t="str">
        <f t="shared" si="21"/>
        <v/>
      </c>
      <c r="M107" s="591" t="str">
        <f t="shared" si="22"/>
        <v/>
      </c>
      <c r="O107" s="591" t="str">
        <f t="shared" si="23"/>
        <v/>
      </c>
      <c r="Q107" s="591" t="str">
        <f t="shared" si="24"/>
        <v/>
      </c>
      <c r="S107" s="591" t="str">
        <f t="shared" si="25"/>
        <v/>
      </c>
      <c r="U107" s="591" t="str">
        <f t="shared" si="26"/>
        <v/>
      </c>
      <c r="W107" s="591" t="str">
        <f t="shared" si="27"/>
        <v/>
      </c>
      <c r="Y107" s="591" t="str">
        <f t="shared" si="28"/>
        <v/>
      </c>
      <c r="AA107" s="591" t="str">
        <f t="shared" si="29"/>
        <v/>
      </c>
      <c r="AC107" s="591" t="str">
        <f t="shared" si="30"/>
        <v/>
      </c>
      <c r="AE107" s="591" t="str">
        <f t="shared" si="31"/>
        <v/>
      </c>
      <c r="AG107" s="591" t="str">
        <f t="shared" si="32"/>
        <v/>
      </c>
      <c r="AI107" s="591" t="str">
        <f t="shared" si="33"/>
        <v/>
      </c>
      <c r="AK107" s="591" t="str">
        <f t="shared" si="34"/>
        <v/>
      </c>
      <c r="AM107" s="591" t="str">
        <f t="shared" si="35"/>
        <v/>
      </c>
      <c r="AO107" s="591" t="str">
        <f t="shared" si="36"/>
        <v/>
      </c>
      <c r="AQ107" s="591" t="str">
        <f t="shared" si="37"/>
        <v/>
      </c>
    </row>
    <row r="108" spans="5:43">
      <c r="E108" s="591" t="str">
        <f t="shared" si="19"/>
        <v/>
      </c>
      <c r="G108" s="591" t="str">
        <f t="shared" si="19"/>
        <v/>
      </c>
      <c r="I108" s="591" t="str">
        <f t="shared" si="20"/>
        <v/>
      </c>
      <c r="K108" s="591" t="str">
        <f t="shared" si="21"/>
        <v/>
      </c>
      <c r="M108" s="591" t="str">
        <f t="shared" si="22"/>
        <v/>
      </c>
      <c r="O108" s="591" t="str">
        <f t="shared" si="23"/>
        <v/>
      </c>
      <c r="Q108" s="591" t="str">
        <f t="shared" si="24"/>
        <v/>
      </c>
      <c r="S108" s="591" t="str">
        <f t="shared" si="25"/>
        <v/>
      </c>
      <c r="U108" s="591" t="str">
        <f t="shared" si="26"/>
        <v/>
      </c>
      <c r="W108" s="591" t="str">
        <f t="shared" si="27"/>
        <v/>
      </c>
      <c r="Y108" s="591" t="str">
        <f t="shared" si="28"/>
        <v/>
      </c>
      <c r="AA108" s="591" t="str">
        <f t="shared" si="29"/>
        <v/>
      </c>
      <c r="AC108" s="591" t="str">
        <f t="shared" si="30"/>
        <v/>
      </c>
      <c r="AE108" s="591" t="str">
        <f t="shared" si="31"/>
        <v/>
      </c>
      <c r="AG108" s="591" t="str">
        <f t="shared" si="32"/>
        <v/>
      </c>
      <c r="AI108" s="591" t="str">
        <f t="shared" si="33"/>
        <v/>
      </c>
      <c r="AK108" s="591" t="str">
        <f t="shared" si="34"/>
        <v/>
      </c>
      <c r="AM108" s="591" t="str">
        <f t="shared" si="35"/>
        <v/>
      </c>
      <c r="AO108" s="591" t="str">
        <f t="shared" si="36"/>
        <v/>
      </c>
      <c r="AQ108" s="591" t="str">
        <f t="shared" si="37"/>
        <v/>
      </c>
    </row>
    <row r="109" spans="5:43">
      <c r="E109" s="591" t="str">
        <f t="shared" si="19"/>
        <v/>
      </c>
      <c r="G109" s="591" t="str">
        <f t="shared" si="19"/>
        <v/>
      </c>
      <c r="I109" s="591" t="str">
        <f t="shared" si="20"/>
        <v/>
      </c>
      <c r="K109" s="591" t="str">
        <f t="shared" si="21"/>
        <v/>
      </c>
      <c r="M109" s="591" t="str">
        <f t="shared" si="22"/>
        <v/>
      </c>
      <c r="O109" s="591" t="str">
        <f t="shared" si="23"/>
        <v/>
      </c>
      <c r="Q109" s="591" t="str">
        <f t="shared" si="24"/>
        <v/>
      </c>
      <c r="S109" s="591" t="str">
        <f t="shared" si="25"/>
        <v/>
      </c>
      <c r="U109" s="591" t="str">
        <f t="shared" si="26"/>
        <v/>
      </c>
      <c r="W109" s="591" t="str">
        <f t="shared" si="27"/>
        <v/>
      </c>
      <c r="Y109" s="591" t="str">
        <f t="shared" si="28"/>
        <v/>
      </c>
      <c r="AA109" s="591" t="str">
        <f t="shared" si="29"/>
        <v/>
      </c>
      <c r="AC109" s="591" t="str">
        <f t="shared" si="30"/>
        <v/>
      </c>
      <c r="AE109" s="591" t="str">
        <f t="shared" si="31"/>
        <v/>
      </c>
      <c r="AG109" s="591" t="str">
        <f t="shared" si="32"/>
        <v/>
      </c>
      <c r="AI109" s="591" t="str">
        <f t="shared" si="33"/>
        <v/>
      </c>
      <c r="AK109" s="591" t="str">
        <f t="shared" si="34"/>
        <v/>
      </c>
      <c r="AM109" s="591" t="str">
        <f t="shared" si="35"/>
        <v/>
      </c>
      <c r="AO109" s="591" t="str">
        <f t="shared" si="36"/>
        <v/>
      </c>
      <c r="AQ109" s="591" t="str">
        <f t="shared" si="37"/>
        <v/>
      </c>
    </row>
    <row r="110" spans="5:43">
      <c r="E110" s="591" t="str">
        <f t="shared" si="19"/>
        <v/>
      </c>
      <c r="G110" s="591" t="str">
        <f t="shared" si="19"/>
        <v/>
      </c>
      <c r="I110" s="591" t="str">
        <f t="shared" si="20"/>
        <v/>
      </c>
      <c r="K110" s="591" t="str">
        <f t="shared" si="21"/>
        <v/>
      </c>
      <c r="M110" s="591" t="str">
        <f t="shared" si="22"/>
        <v/>
      </c>
      <c r="O110" s="591" t="str">
        <f t="shared" si="23"/>
        <v/>
      </c>
      <c r="Q110" s="591" t="str">
        <f t="shared" si="24"/>
        <v/>
      </c>
      <c r="S110" s="591" t="str">
        <f t="shared" si="25"/>
        <v/>
      </c>
      <c r="U110" s="591" t="str">
        <f t="shared" si="26"/>
        <v/>
      </c>
      <c r="W110" s="591" t="str">
        <f t="shared" si="27"/>
        <v/>
      </c>
      <c r="Y110" s="591" t="str">
        <f t="shared" si="28"/>
        <v/>
      </c>
      <c r="AA110" s="591" t="str">
        <f t="shared" si="29"/>
        <v/>
      </c>
      <c r="AC110" s="591" t="str">
        <f t="shared" si="30"/>
        <v/>
      </c>
      <c r="AE110" s="591" t="str">
        <f t="shared" si="31"/>
        <v/>
      </c>
      <c r="AG110" s="591" t="str">
        <f t="shared" si="32"/>
        <v/>
      </c>
      <c r="AI110" s="591" t="str">
        <f t="shared" si="33"/>
        <v/>
      </c>
      <c r="AK110" s="591" t="str">
        <f t="shared" si="34"/>
        <v/>
      </c>
      <c r="AM110" s="591" t="str">
        <f t="shared" si="35"/>
        <v/>
      </c>
      <c r="AO110" s="591" t="str">
        <f t="shared" si="36"/>
        <v/>
      </c>
      <c r="AQ110" s="591" t="str">
        <f t="shared" si="37"/>
        <v/>
      </c>
    </row>
    <row r="111" spans="5:43">
      <c r="E111" s="591" t="str">
        <f t="shared" si="19"/>
        <v/>
      </c>
      <c r="G111" s="591" t="str">
        <f t="shared" si="19"/>
        <v/>
      </c>
      <c r="I111" s="591" t="str">
        <f t="shared" si="20"/>
        <v/>
      </c>
      <c r="K111" s="591" t="str">
        <f t="shared" si="21"/>
        <v/>
      </c>
      <c r="M111" s="591" t="str">
        <f t="shared" si="22"/>
        <v/>
      </c>
      <c r="O111" s="591" t="str">
        <f t="shared" si="23"/>
        <v/>
      </c>
      <c r="Q111" s="591" t="str">
        <f t="shared" si="24"/>
        <v/>
      </c>
      <c r="S111" s="591" t="str">
        <f t="shared" si="25"/>
        <v/>
      </c>
      <c r="U111" s="591" t="str">
        <f t="shared" si="26"/>
        <v/>
      </c>
      <c r="W111" s="591" t="str">
        <f t="shared" si="27"/>
        <v/>
      </c>
      <c r="Y111" s="591" t="str">
        <f t="shared" si="28"/>
        <v/>
      </c>
      <c r="AA111" s="591" t="str">
        <f t="shared" si="29"/>
        <v/>
      </c>
      <c r="AC111" s="591" t="str">
        <f t="shared" si="30"/>
        <v/>
      </c>
      <c r="AE111" s="591" t="str">
        <f t="shared" si="31"/>
        <v/>
      </c>
      <c r="AG111" s="591" t="str">
        <f t="shared" si="32"/>
        <v/>
      </c>
      <c r="AI111" s="591" t="str">
        <f t="shared" si="33"/>
        <v/>
      </c>
      <c r="AK111" s="591" t="str">
        <f t="shared" si="34"/>
        <v/>
      </c>
      <c r="AM111" s="591" t="str">
        <f t="shared" si="35"/>
        <v/>
      </c>
      <c r="AO111" s="591" t="str">
        <f t="shared" si="36"/>
        <v/>
      </c>
      <c r="AQ111" s="591" t="str">
        <f t="shared" si="37"/>
        <v/>
      </c>
    </row>
    <row r="112" spans="5:43">
      <c r="E112" s="591" t="str">
        <f t="shared" si="19"/>
        <v/>
      </c>
      <c r="G112" s="591" t="str">
        <f t="shared" si="19"/>
        <v/>
      </c>
      <c r="I112" s="591" t="str">
        <f t="shared" si="20"/>
        <v/>
      </c>
      <c r="K112" s="591" t="str">
        <f t="shared" si="21"/>
        <v/>
      </c>
      <c r="M112" s="591" t="str">
        <f t="shared" si="22"/>
        <v/>
      </c>
      <c r="O112" s="591" t="str">
        <f t="shared" si="23"/>
        <v/>
      </c>
      <c r="Q112" s="591" t="str">
        <f t="shared" si="24"/>
        <v/>
      </c>
      <c r="S112" s="591" t="str">
        <f t="shared" si="25"/>
        <v/>
      </c>
      <c r="U112" s="591" t="str">
        <f t="shared" si="26"/>
        <v/>
      </c>
      <c r="W112" s="591" t="str">
        <f t="shared" si="27"/>
        <v/>
      </c>
      <c r="Y112" s="591" t="str">
        <f t="shared" si="28"/>
        <v/>
      </c>
      <c r="AA112" s="591" t="str">
        <f t="shared" si="29"/>
        <v/>
      </c>
      <c r="AC112" s="591" t="str">
        <f t="shared" si="30"/>
        <v/>
      </c>
      <c r="AE112" s="591" t="str">
        <f t="shared" si="31"/>
        <v/>
      </c>
      <c r="AG112" s="591" t="str">
        <f t="shared" si="32"/>
        <v/>
      </c>
      <c r="AI112" s="591" t="str">
        <f t="shared" si="33"/>
        <v/>
      </c>
      <c r="AK112" s="591" t="str">
        <f t="shared" si="34"/>
        <v/>
      </c>
      <c r="AM112" s="591" t="str">
        <f t="shared" si="35"/>
        <v/>
      </c>
      <c r="AO112" s="591" t="str">
        <f t="shared" si="36"/>
        <v/>
      </c>
      <c r="AQ112" s="591" t="str">
        <f t="shared" si="37"/>
        <v/>
      </c>
    </row>
    <row r="113" spans="5:43">
      <c r="E113" s="591" t="str">
        <f t="shared" si="19"/>
        <v/>
      </c>
      <c r="G113" s="591" t="str">
        <f t="shared" si="19"/>
        <v/>
      </c>
      <c r="I113" s="591" t="str">
        <f t="shared" si="20"/>
        <v/>
      </c>
      <c r="K113" s="591" t="str">
        <f t="shared" si="21"/>
        <v/>
      </c>
      <c r="M113" s="591" t="str">
        <f t="shared" si="22"/>
        <v/>
      </c>
      <c r="O113" s="591" t="str">
        <f t="shared" si="23"/>
        <v/>
      </c>
      <c r="Q113" s="591" t="str">
        <f t="shared" si="24"/>
        <v/>
      </c>
      <c r="S113" s="591" t="str">
        <f t="shared" si="25"/>
        <v/>
      </c>
      <c r="U113" s="591" t="str">
        <f t="shared" si="26"/>
        <v/>
      </c>
      <c r="W113" s="591" t="str">
        <f t="shared" si="27"/>
        <v/>
      </c>
      <c r="Y113" s="591" t="str">
        <f t="shared" si="28"/>
        <v/>
      </c>
      <c r="AA113" s="591" t="str">
        <f t="shared" si="29"/>
        <v/>
      </c>
      <c r="AC113" s="591" t="str">
        <f t="shared" si="30"/>
        <v/>
      </c>
      <c r="AE113" s="591" t="str">
        <f t="shared" si="31"/>
        <v/>
      </c>
      <c r="AG113" s="591" t="str">
        <f t="shared" si="32"/>
        <v/>
      </c>
      <c r="AI113" s="591" t="str">
        <f t="shared" si="33"/>
        <v/>
      </c>
      <c r="AK113" s="591" t="str">
        <f t="shared" si="34"/>
        <v/>
      </c>
      <c r="AM113" s="591" t="str">
        <f t="shared" si="35"/>
        <v/>
      </c>
      <c r="AO113" s="591" t="str">
        <f t="shared" si="36"/>
        <v/>
      </c>
      <c r="AQ113" s="591" t="str">
        <f t="shared" si="37"/>
        <v/>
      </c>
    </row>
    <row r="114" spans="5:43">
      <c r="E114" s="591" t="str">
        <f t="shared" si="19"/>
        <v/>
      </c>
      <c r="G114" s="591" t="str">
        <f t="shared" si="19"/>
        <v/>
      </c>
      <c r="I114" s="591" t="str">
        <f t="shared" si="20"/>
        <v/>
      </c>
      <c r="K114" s="591" t="str">
        <f t="shared" si="21"/>
        <v/>
      </c>
      <c r="M114" s="591" t="str">
        <f t="shared" si="22"/>
        <v/>
      </c>
      <c r="O114" s="591" t="str">
        <f t="shared" si="23"/>
        <v/>
      </c>
      <c r="Q114" s="591" t="str">
        <f t="shared" si="24"/>
        <v/>
      </c>
      <c r="S114" s="591" t="str">
        <f t="shared" si="25"/>
        <v/>
      </c>
      <c r="U114" s="591" t="str">
        <f t="shared" si="26"/>
        <v/>
      </c>
      <c r="W114" s="591" t="str">
        <f t="shared" si="27"/>
        <v/>
      </c>
      <c r="Y114" s="591" t="str">
        <f t="shared" si="28"/>
        <v/>
      </c>
      <c r="AA114" s="591" t="str">
        <f t="shared" si="29"/>
        <v/>
      </c>
      <c r="AC114" s="591" t="str">
        <f t="shared" si="30"/>
        <v/>
      </c>
      <c r="AE114" s="591" t="str">
        <f t="shared" si="31"/>
        <v/>
      </c>
      <c r="AG114" s="591" t="str">
        <f t="shared" si="32"/>
        <v/>
      </c>
      <c r="AI114" s="591" t="str">
        <f t="shared" si="33"/>
        <v/>
      </c>
      <c r="AK114" s="591" t="str">
        <f t="shared" si="34"/>
        <v/>
      </c>
      <c r="AM114" s="591" t="str">
        <f t="shared" si="35"/>
        <v/>
      </c>
      <c r="AO114" s="591" t="str">
        <f t="shared" si="36"/>
        <v/>
      </c>
      <c r="AQ114" s="591" t="str">
        <f t="shared" si="37"/>
        <v/>
      </c>
    </row>
    <row r="115" spans="5:43">
      <c r="E115" s="591" t="str">
        <f t="shared" si="19"/>
        <v/>
      </c>
      <c r="G115" s="591" t="str">
        <f t="shared" si="19"/>
        <v/>
      </c>
      <c r="I115" s="591" t="str">
        <f t="shared" si="20"/>
        <v/>
      </c>
      <c r="K115" s="591" t="str">
        <f t="shared" si="21"/>
        <v/>
      </c>
      <c r="M115" s="591" t="str">
        <f t="shared" si="22"/>
        <v/>
      </c>
      <c r="O115" s="591" t="str">
        <f t="shared" si="23"/>
        <v/>
      </c>
      <c r="Q115" s="591" t="str">
        <f t="shared" si="24"/>
        <v/>
      </c>
      <c r="S115" s="591" t="str">
        <f t="shared" si="25"/>
        <v/>
      </c>
      <c r="U115" s="591" t="str">
        <f t="shared" si="26"/>
        <v/>
      </c>
      <c r="W115" s="591" t="str">
        <f t="shared" si="27"/>
        <v/>
      </c>
      <c r="Y115" s="591" t="str">
        <f t="shared" si="28"/>
        <v/>
      </c>
      <c r="AA115" s="591" t="str">
        <f t="shared" si="29"/>
        <v/>
      </c>
      <c r="AC115" s="591" t="str">
        <f t="shared" si="30"/>
        <v/>
      </c>
      <c r="AE115" s="591" t="str">
        <f t="shared" si="31"/>
        <v/>
      </c>
      <c r="AG115" s="591" t="str">
        <f t="shared" si="32"/>
        <v/>
      </c>
      <c r="AI115" s="591" t="str">
        <f t="shared" si="33"/>
        <v/>
      </c>
      <c r="AK115" s="591" t="str">
        <f t="shared" si="34"/>
        <v/>
      </c>
      <c r="AM115" s="591" t="str">
        <f t="shared" si="35"/>
        <v/>
      </c>
      <c r="AO115" s="591" t="str">
        <f t="shared" si="36"/>
        <v/>
      </c>
      <c r="AQ115" s="591" t="str">
        <f t="shared" si="37"/>
        <v/>
      </c>
    </row>
    <row r="116" spans="5:43">
      <c r="E116" s="591" t="str">
        <f t="shared" si="19"/>
        <v/>
      </c>
      <c r="G116" s="591" t="str">
        <f t="shared" si="19"/>
        <v/>
      </c>
      <c r="I116" s="591" t="str">
        <f t="shared" si="20"/>
        <v/>
      </c>
      <c r="K116" s="591" t="str">
        <f t="shared" si="21"/>
        <v/>
      </c>
      <c r="M116" s="591" t="str">
        <f t="shared" si="22"/>
        <v/>
      </c>
      <c r="O116" s="591" t="str">
        <f t="shared" si="23"/>
        <v/>
      </c>
      <c r="Q116" s="591" t="str">
        <f t="shared" si="24"/>
        <v/>
      </c>
      <c r="S116" s="591" t="str">
        <f t="shared" si="25"/>
        <v/>
      </c>
      <c r="U116" s="591" t="str">
        <f t="shared" si="26"/>
        <v/>
      </c>
      <c r="W116" s="591" t="str">
        <f t="shared" si="27"/>
        <v/>
      </c>
      <c r="Y116" s="591" t="str">
        <f t="shared" si="28"/>
        <v/>
      </c>
      <c r="AA116" s="591" t="str">
        <f t="shared" si="29"/>
        <v/>
      </c>
      <c r="AC116" s="591" t="str">
        <f t="shared" si="30"/>
        <v/>
      </c>
      <c r="AE116" s="591" t="str">
        <f t="shared" si="31"/>
        <v/>
      </c>
      <c r="AG116" s="591" t="str">
        <f t="shared" si="32"/>
        <v/>
      </c>
      <c r="AI116" s="591" t="str">
        <f t="shared" si="33"/>
        <v/>
      </c>
      <c r="AK116" s="591" t="str">
        <f t="shared" si="34"/>
        <v/>
      </c>
      <c r="AM116" s="591" t="str">
        <f t="shared" si="35"/>
        <v/>
      </c>
      <c r="AO116" s="591" t="str">
        <f t="shared" si="36"/>
        <v/>
      </c>
      <c r="AQ116" s="591" t="str">
        <f t="shared" si="37"/>
        <v/>
      </c>
    </row>
    <row r="117" spans="5:43">
      <c r="E117" s="591" t="str">
        <f t="shared" si="19"/>
        <v/>
      </c>
      <c r="G117" s="591" t="str">
        <f t="shared" si="19"/>
        <v/>
      </c>
      <c r="I117" s="591" t="str">
        <f t="shared" si="20"/>
        <v/>
      </c>
      <c r="K117" s="591" t="str">
        <f t="shared" si="21"/>
        <v/>
      </c>
      <c r="M117" s="591" t="str">
        <f t="shared" si="22"/>
        <v/>
      </c>
      <c r="O117" s="591" t="str">
        <f t="shared" si="23"/>
        <v/>
      </c>
      <c r="Q117" s="591" t="str">
        <f t="shared" si="24"/>
        <v/>
      </c>
      <c r="S117" s="591" t="str">
        <f t="shared" si="25"/>
        <v/>
      </c>
      <c r="U117" s="591" t="str">
        <f t="shared" si="26"/>
        <v/>
      </c>
      <c r="W117" s="591" t="str">
        <f t="shared" si="27"/>
        <v/>
      </c>
      <c r="Y117" s="591" t="str">
        <f t="shared" si="28"/>
        <v/>
      </c>
      <c r="AA117" s="591" t="str">
        <f t="shared" si="29"/>
        <v/>
      </c>
      <c r="AC117" s="591" t="str">
        <f t="shared" si="30"/>
        <v/>
      </c>
      <c r="AE117" s="591" t="str">
        <f t="shared" si="31"/>
        <v/>
      </c>
      <c r="AG117" s="591" t="str">
        <f t="shared" si="32"/>
        <v/>
      </c>
      <c r="AI117" s="591" t="str">
        <f t="shared" si="33"/>
        <v/>
      </c>
      <c r="AK117" s="591" t="str">
        <f t="shared" si="34"/>
        <v/>
      </c>
      <c r="AM117" s="591" t="str">
        <f t="shared" si="35"/>
        <v/>
      </c>
      <c r="AO117" s="591" t="str">
        <f t="shared" si="36"/>
        <v/>
      </c>
      <c r="AQ117" s="591" t="str">
        <f t="shared" si="37"/>
        <v/>
      </c>
    </row>
    <row r="118" spans="5:43">
      <c r="E118" s="591" t="str">
        <f t="shared" si="19"/>
        <v/>
      </c>
      <c r="G118" s="591" t="str">
        <f t="shared" si="19"/>
        <v/>
      </c>
      <c r="I118" s="591" t="str">
        <f t="shared" si="20"/>
        <v/>
      </c>
      <c r="K118" s="591" t="str">
        <f t="shared" si="21"/>
        <v/>
      </c>
      <c r="M118" s="591" t="str">
        <f t="shared" si="22"/>
        <v/>
      </c>
      <c r="O118" s="591" t="str">
        <f t="shared" si="23"/>
        <v/>
      </c>
      <c r="Q118" s="591" t="str">
        <f t="shared" si="24"/>
        <v/>
      </c>
      <c r="S118" s="591" t="str">
        <f t="shared" si="25"/>
        <v/>
      </c>
      <c r="U118" s="591" t="str">
        <f t="shared" si="26"/>
        <v/>
      </c>
      <c r="W118" s="591" t="str">
        <f t="shared" si="27"/>
        <v/>
      </c>
      <c r="Y118" s="591" t="str">
        <f t="shared" si="28"/>
        <v/>
      </c>
      <c r="AA118" s="591" t="str">
        <f t="shared" si="29"/>
        <v/>
      </c>
      <c r="AC118" s="591" t="str">
        <f t="shared" si="30"/>
        <v/>
      </c>
      <c r="AE118" s="591" t="str">
        <f t="shared" si="31"/>
        <v/>
      </c>
      <c r="AG118" s="591" t="str">
        <f t="shared" si="32"/>
        <v/>
      </c>
      <c r="AI118" s="591" t="str">
        <f t="shared" si="33"/>
        <v/>
      </c>
      <c r="AK118" s="591" t="str">
        <f t="shared" si="34"/>
        <v/>
      </c>
      <c r="AM118" s="591" t="str">
        <f t="shared" si="35"/>
        <v/>
      </c>
      <c r="AO118" s="591" t="str">
        <f t="shared" si="36"/>
        <v/>
      </c>
      <c r="AQ118" s="591" t="str">
        <f t="shared" si="37"/>
        <v/>
      </c>
    </row>
    <row r="119" spans="5:43">
      <c r="E119" s="591" t="str">
        <f t="shared" si="19"/>
        <v/>
      </c>
      <c r="G119" s="591" t="str">
        <f t="shared" si="19"/>
        <v/>
      </c>
      <c r="I119" s="591" t="str">
        <f t="shared" si="20"/>
        <v/>
      </c>
      <c r="K119" s="591" t="str">
        <f t="shared" si="21"/>
        <v/>
      </c>
      <c r="M119" s="591" t="str">
        <f t="shared" si="22"/>
        <v/>
      </c>
      <c r="O119" s="591" t="str">
        <f t="shared" si="23"/>
        <v/>
      </c>
      <c r="Q119" s="591" t="str">
        <f t="shared" si="24"/>
        <v/>
      </c>
      <c r="S119" s="591" t="str">
        <f t="shared" si="25"/>
        <v/>
      </c>
      <c r="U119" s="591" t="str">
        <f t="shared" si="26"/>
        <v/>
      </c>
      <c r="W119" s="591" t="str">
        <f t="shared" si="27"/>
        <v/>
      </c>
      <c r="Y119" s="591" t="str">
        <f t="shared" si="28"/>
        <v/>
      </c>
      <c r="AA119" s="591" t="str">
        <f t="shared" si="29"/>
        <v/>
      </c>
      <c r="AC119" s="591" t="str">
        <f t="shared" si="30"/>
        <v/>
      </c>
      <c r="AE119" s="591" t="str">
        <f t="shared" si="31"/>
        <v/>
      </c>
      <c r="AG119" s="591" t="str">
        <f t="shared" si="32"/>
        <v/>
      </c>
      <c r="AI119" s="591" t="str">
        <f t="shared" si="33"/>
        <v/>
      </c>
      <c r="AK119" s="591" t="str">
        <f t="shared" si="34"/>
        <v/>
      </c>
      <c r="AM119" s="591" t="str">
        <f t="shared" si="35"/>
        <v/>
      </c>
      <c r="AO119" s="591" t="str">
        <f t="shared" si="36"/>
        <v/>
      </c>
      <c r="AQ119" s="591" t="str">
        <f t="shared" si="37"/>
        <v/>
      </c>
    </row>
    <row r="120" spans="5:43">
      <c r="E120" s="591" t="str">
        <f t="shared" si="19"/>
        <v/>
      </c>
      <c r="G120" s="591" t="str">
        <f t="shared" si="19"/>
        <v/>
      </c>
      <c r="I120" s="591" t="str">
        <f t="shared" si="20"/>
        <v/>
      </c>
      <c r="K120" s="591" t="str">
        <f t="shared" si="21"/>
        <v/>
      </c>
      <c r="M120" s="591" t="str">
        <f t="shared" si="22"/>
        <v/>
      </c>
      <c r="O120" s="591" t="str">
        <f t="shared" si="23"/>
        <v/>
      </c>
      <c r="Q120" s="591" t="str">
        <f t="shared" si="24"/>
        <v/>
      </c>
      <c r="S120" s="591" t="str">
        <f t="shared" si="25"/>
        <v/>
      </c>
      <c r="U120" s="591" t="str">
        <f t="shared" si="26"/>
        <v/>
      </c>
      <c r="W120" s="591" t="str">
        <f t="shared" si="27"/>
        <v/>
      </c>
      <c r="Y120" s="591" t="str">
        <f t="shared" si="28"/>
        <v/>
      </c>
      <c r="AA120" s="591" t="str">
        <f t="shared" si="29"/>
        <v/>
      </c>
      <c r="AC120" s="591" t="str">
        <f t="shared" si="30"/>
        <v/>
      </c>
      <c r="AE120" s="591" t="str">
        <f t="shared" si="31"/>
        <v/>
      </c>
      <c r="AG120" s="591" t="str">
        <f t="shared" si="32"/>
        <v/>
      </c>
      <c r="AI120" s="591" t="str">
        <f t="shared" si="33"/>
        <v/>
      </c>
      <c r="AK120" s="591" t="str">
        <f t="shared" si="34"/>
        <v/>
      </c>
      <c r="AM120" s="591" t="str">
        <f t="shared" si="35"/>
        <v/>
      </c>
      <c r="AO120" s="591" t="str">
        <f t="shared" si="36"/>
        <v/>
      </c>
      <c r="AQ120" s="591" t="str">
        <f t="shared" si="37"/>
        <v/>
      </c>
    </row>
    <row r="121" spans="5:43">
      <c r="E121" s="591" t="str">
        <f t="shared" si="19"/>
        <v/>
      </c>
      <c r="G121" s="591" t="str">
        <f t="shared" si="19"/>
        <v/>
      </c>
      <c r="I121" s="591" t="str">
        <f t="shared" si="20"/>
        <v/>
      </c>
      <c r="K121" s="591" t="str">
        <f t="shared" si="21"/>
        <v/>
      </c>
      <c r="M121" s="591" t="str">
        <f t="shared" si="22"/>
        <v/>
      </c>
      <c r="O121" s="591" t="str">
        <f t="shared" si="23"/>
        <v/>
      </c>
      <c r="Q121" s="591" t="str">
        <f t="shared" si="24"/>
        <v/>
      </c>
      <c r="S121" s="591" t="str">
        <f t="shared" si="25"/>
        <v/>
      </c>
      <c r="U121" s="591" t="str">
        <f t="shared" si="26"/>
        <v/>
      </c>
      <c r="W121" s="591" t="str">
        <f t="shared" si="27"/>
        <v/>
      </c>
      <c r="Y121" s="591" t="str">
        <f t="shared" si="28"/>
        <v/>
      </c>
      <c r="AA121" s="591" t="str">
        <f t="shared" si="29"/>
        <v/>
      </c>
      <c r="AC121" s="591" t="str">
        <f t="shared" si="30"/>
        <v/>
      </c>
      <c r="AE121" s="591" t="str">
        <f t="shared" si="31"/>
        <v/>
      </c>
      <c r="AG121" s="591" t="str">
        <f t="shared" si="32"/>
        <v/>
      </c>
      <c r="AI121" s="591" t="str">
        <f t="shared" si="33"/>
        <v/>
      </c>
      <c r="AK121" s="591" t="str">
        <f t="shared" si="34"/>
        <v/>
      </c>
      <c r="AM121" s="591" t="str">
        <f t="shared" si="35"/>
        <v/>
      </c>
      <c r="AO121" s="591" t="str">
        <f t="shared" si="36"/>
        <v/>
      </c>
      <c r="AQ121" s="591" t="str">
        <f t="shared" si="37"/>
        <v/>
      </c>
    </row>
    <row r="122" spans="5:43">
      <c r="E122" s="591" t="str">
        <f t="shared" si="19"/>
        <v/>
      </c>
      <c r="G122" s="591" t="str">
        <f t="shared" si="19"/>
        <v/>
      </c>
      <c r="I122" s="591" t="str">
        <f t="shared" si="20"/>
        <v/>
      </c>
      <c r="K122" s="591" t="str">
        <f t="shared" si="21"/>
        <v/>
      </c>
      <c r="M122" s="591" t="str">
        <f t="shared" si="22"/>
        <v/>
      </c>
      <c r="O122" s="591" t="str">
        <f t="shared" si="23"/>
        <v/>
      </c>
      <c r="Q122" s="591" t="str">
        <f t="shared" si="24"/>
        <v/>
      </c>
      <c r="S122" s="591" t="str">
        <f t="shared" si="25"/>
        <v/>
      </c>
      <c r="U122" s="591" t="str">
        <f t="shared" si="26"/>
        <v/>
      </c>
      <c r="W122" s="591" t="str">
        <f t="shared" si="27"/>
        <v/>
      </c>
      <c r="Y122" s="591" t="str">
        <f t="shared" si="28"/>
        <v/>
      </c>
      <c r="AA122" s="591" t="str">
        <f t="shared" si="29"/>
        <v/>
      </c>
      <c r="AC122" s="591" t="str">
        <f t="shared" si="30"/>
        <v/>
      </c>
      <c r="AE122" s="591" t="str">
        <f t="shared" si="31"/>
        <v/>
      </c>
      <c r="AG122" s="591" t="str">
        <f t="shared" si="32"/>
        <v/>
      </c>
      <c r="AI122" s="591" t="str">
        <f t="shared" si="33"/>
        <v/>
      </c>
      <c r="AK122" s="591" t="str">
        <f t="shared" si="34"/>
        <v/>
      </c>
      <c r="AM122" s="591" t="str">
        <f t="shared" si="35"/>
        <v/>
      </c>
      <c r="AO122" s="591" t="str">
        <f t="shared" si="36"/>
        <v/>
      </c>
      <c r="AQ122" s="591" t="str">
        <f t="shared" si="37"/>
        <v/>
      </c>
    </row>
    <row r="123" spans="5:43">
      <c r="E123" s="591" t="str">
        <f t="shared" si="19"/>
        <v/>
      </c>
      <c r="G123" s="591" t="str">
        <f t="shared" si="19"/>
        <v/>
      </c>
      <c r="I123" s="591" t="str">
        <f t="shared" si="20"/>
        <v/>
      </c>
      <c r="K123" s="591" t="str">
        <f t="shared" si="21"/>
        <v/>
      </c>
      <c r="M123" s="591" t="str">
        <f t="shared" si="22"/>
        <v/>
      </c>
      <c r="O123" s="591" t="str">
        <f t="shared" si="23"/>
        <v/>
      </c>
      <c r="Q123" s="591" t="str">
        <f t="shared" si="24"/>
        <v/>
      </c>
      <c r="S123" s="591" t="str">
        <f t="shared" si="25"/>
        <v/>
      </c>
      <c r="U123" s="591" t="str">
        <f t="shared" si="26"/>
        <v/>
      </c>
      <c r="W123" s="591" t="str">
        <f t="shared" si="27"/>
        <v/>
      </c>
      <c r="Y123" s="591" t="str">
        <f t="shared" si="28"/>
        <v/>
      </c>
      <c r="AA123" s="591" t="str">
        <f t="shared" si="29"/>
        <v/>
      </c>
      <c r="AC123" s="591" t="str">
        <f t="shared" si="30"/>
        <v/>
      </c>
      <c r="AE123" s="591" t="str">
        <f t="shared" si="31"/>
        <v/>
      </c>
      <c r="AG123" s="591" t="str">
        <f t="shared" si="32"/>
        <v/>
      </c>
      <c r="AI123" s="591" t="str">
        <f t="shared" si="33"/>
        <v/>
      </c>
      <c r="AK123" s="591" t="str">
        <f t="shared" si="34"/>
        <v/>
      </c>
      <c r="AM123" s="591" t="str">
        <f t="shared" si="35"/>
        <v/>
      </c>
      <c r="AO123" s="591" t="str">
        <f t="shared" si="36"/>
        <v/>
      </c>
      <c r="AQ123" s="591" t="str">
        <f t="shared" si="37"/>
        <v/>
      </c>
    </row>
    <row r="124" spans="5:43">
      <c r="E124" s="591" t="str">
        <f t="shared" si="19"/>
        <v/>
      </c>
      <c r="G124" s="591" t="str">
        <f t="shared" si="19"/>
        <v/>
      </c>
      <c r="I124" s="591" t="str">
        <f t="shared" si="20"/>
        <v/>
      </c>
      <c r="K124" s="591" t="str">
        <f t="shared" si="21"/>
        <v/>
      </c>
      <c r="M124" s="591" t="str">
        <f t="shared" si="22"/>
        <v/>
      </c>
      <c r="O124" s="591" t="str">
        <f t="shared" si="23"/>
        <v/>
      </c>
      <c r="Q124" s="591" t="str">
        <f t="shared" si="24"/>
        <v/>
      </c>
      <c r="S124" s="591" t="str">
        <f t="shared" si="25"/>
        <v/>
      </c>
      <c r="U124" s="591" t="str">
        <f t="shared" si="26"/>
        <v/>
      </c>
      <c r="W124" s="591" t="str">
        <f t="shared" si="27"/>
        <v/>
      </c>
      <c r="Y124" s="591" t="str">
        <f t="shared" si="28"/>
        <v/>
      </c>
      <c r="AA124" s="591" t="str">
        <f t="shared" si="29"/>
        <v/>
      </c>
      <c r="AC124" s="591" t="str">
        <f t="shared" si="30"/>
        <v/>
      </c>
      <c r="AE124" s="591" t="str">
        <f t="shared" si="31"/>
        <v/>
      </c>
      <c r="AG124" s="591" t="str">
        <f t="shared" si="32"/>
        <v/>
      </c>
      <c r="AI124" s="591" t="str">
        <f t="shared" si="33"/>
        <v/>
      </c>
      <c r="AK124" s="591" t="str">
        <f t="shared" si="34"/>
        <v/>
      </c>
      <c r="AM124" s="591" t="str">
        <f t="shared" si="35"/>
        <v/>
      </c>
      <c r="AO124" s="591" t="str">
        <f t="shared" si="36"/>
        <v/>
      </c>
      <c r="AQ124" s="591" t="str">
        <f t="shared" si="37"/>
        <v/>
      </c>
    </row>
    <row r="125" spans="5:43">
      <c r="E125" s="591" t="str">
        <f t="shared" si="19"/>
        <v/>
      </c>
      <c r="G125" s="591" t="str">
        <f t="shared" si="19"/>
        <v/>
      </c>
      <c r="I125" s="591" t="str">
        <f t="shared" si="20"/>
        <v/>
      </c>
      <c r="K125" s="591" t="str">
        <f t="shared" si="21"/>
        <v/>
      </c>
      <c r="M125" s="591" t="str">
        <f t="shared" si="22"/>
        <v/>
      </c>
      <c r="O125" s="591" t="str">
        <f t="shared" si="23"/>
        <v/>
      </c>
      <c r="Q125" s="591" t="str">
        <f t="shared" si="24"/>
        <v/>
      </c>
      <c r="S125" s="591" t="str">
        <f t="shared" si="25"/>
        <v/>
      </c>
      <c r="U125" s="591" t="str">
        <f t="shared" si="26"/>
        <v/>
      </c>
      <c r="W125" s="591" t="str">
        <f t="shared" si="27"/>
        <v/>
      </c>
      <c r="Y125" s="591" t="str">
        <f t="shared" si="28"/>
        <v/>
      </c>
      <c r="AA125" s="591" t="str">
        <f t="shared" si="29"/>
        <v/>
      </c>
      <c r="AC125" s="591" t="str">
        <f t="shared" si="30"/>
        <v/>
      </c>
      <c r="AE125" s="591" t="str">
        <f t="shared" si="31"/>
        <v/>
      </c>
      <c r="AG125" s="591" t="str">
        <f t="shared" si="32"/>
        <v/>
      </c>
      <c r="AI125" s="591" t="str">
        <f t="shared" si="33"/>
        <v/>
      </c>
      <c r="AK125" s="591" t="str">
        <f t="shared" si="34"/>
        <v/>
      </c>
      <c r="AM125" s="591" t="str">
        <f t="shared" si="35"/>
        <v/>
      </c>
      <c r="AO125" s="591" t="str">
        <f t="shared" si="36"/>
        <v/>
      </c>
      <c r="AQ125" s="591" t="str">
        <f t="shared" si="37"/>
        <v/>
      </c>
    </row>
    <row r="126" spans="5:43">
      <c r="E126" s="591" t="str">
        <f t="shared" si="19"/>
        <v/>
      </c>
      <c r="G126" s="591" t="str">
        <f t="shared" si="19"/>
        <v/>
      </c>
      <c r="I126" s="591" t="str">
        <f t="shared" si="20"/>
        <v/>
      </c>
      <c r="K126" s="591" t="str">
        <f t="shared" si="21"/>
        <v/>
      </c>
      <c r="M126" s="591" t="str">
        <f t="shared" si="22"/>
        <v/>
      </c>
      <c r="O126" s="591" t="str">
        <f t="shared" si="23"/>
        <v/>
      </c>
      <c r="Q126" s="591" t="str">
        <f t="shared" si="24"/>
        <v/>
      </c>
      <c r="S126" s="591" t="str">
        <f t="shared" si="25"/>
        <v/>
      </c>
      <c r="U126" s="591" t="str">
        <f t="shared" si="26"/>
        <v/>
      </c>
      <c r="W126" s="591" t="str">
        <f t="shared" si="27"/>
        <v/>
      </c>
      <c r="Y126" s="591" t="str">
        <f t="shared" si="28"/>
        <v/>
      </c>
      <c r="AA126" s="591" t="str">
        <f t="shared" si="29"/>
        <v/>
      </c>
      <c r="AC126" s="591" t="str">
        <f t="shared" si="30"/>
        <v/>
      </c>
      <c r="AE126" s="591" t="str">
        <f t="shared" si="31"/>
        <v/>
      </c>
      <c r="AG126" s="591" t="str">
        <f t="shared" si="32"/>
        <v/>
      </c>
      <c r="AI126" s="591" t="str">
        <f t="shared" si="33"/>
        <v/>
      </c>
      <c r="AK126" s="591" t="str">
        <f t="shared" si="34"/>
        <v/>
      </c>
      <c r="AM126" s="591" t="str">
        <f t="shared" si="35"/>
        <v/>
      </c>
      <c r="AO126" s="591" t="str">
        <f t="shared" si="36"/>
        <v/>
      </c>
      <c r="AQ126" s="591" t="str">
        <f t="shared" si="37"/>
        <v/>
      </c>
    </row>
    <row r="127" spans="5:43">
      <c r="E127" s="591" t="str">
        <f t="shared" si="19"/>
        <v/>
      </c>
      <c r="G127" s="591" t="str">
        <f t="shared" si="19"/>
        <v/>
      </c>
      <c r="I127" s="591" t="str">
        <f t="shared" si="20"/>
        <v/>
      </c>
      <c r="K127" s="591" t="str">
        <f t="shared" si="21"/>
        <v/>
      </c>
      <c r="M127" s="591" t="str">
        <f t="shared" si="22"/>
        <v/>
      </c>
      <c r="O127" s="591" t="str">
        <f t="shared" si="23"/>
        <v/>
      </c>
      <c r="Q127" s="591" t="str">
        <f t="shared" si="24"/>
        <v/>
      </c>
      <c r="S127" s="591" t="str">
        <f t="shared" si="25"/>
        <v/>
      </c>
      <c r="U127" s="591" t="str">
        <f t="shared" si="26"/>
        <v/>
      </c>
      <c r="W127" s="591" t="str">
        <f t="shared" si="27"/>
        <v/>
      </c>
      <c r="Y127" s="591" t="str">
        <f t="shared" si="28"/>
        <v/>
      </c>
      <c r="AA127" s="591" t="str">
        <f t="shared" si="29"/>
        <v/>
      </c>
      <c r="AC127" s="591" t="str">
        <f t="shared" si="30"/>
        <v/>
      </c>
      <c r="AE127" s="591" t="str">
        <f t="shared" si="31"/>
        <v/>
      </c>
      <c r="AG127" s="591" t="str">
        <f t="shared" si="32"/>
        <v/>
      </c>
      <c r="AI127" s="591" t="str">
        <f t="shared" si="33"/>
        <v/>
      </c>
      <c r="AK127" s="591" t="str">
        <f t="shared" si="34"/>
        <v/>
      </c>
      <c r="AM127" s="591" t="str">
        <f t="shared" si="35"/>
        <v/>
      </c>
      <c r="AO127" s="591" t="str">
        <f t="shared" si="36"/>
        <v/>
      </c>
      <c r="AQ127" s="591" t="str">
        <f t="shared" si="37"/>
        <v/>
      </c>
    </row>
    <row r="128" spans="5:43">
      <c r="E128" s="591" t="str">
        <f t="shared" si="19"/>
        <v/>
      </c>
      <c r="G128" s="591" t="str">
        <f t="shared" si="19"/>
        <v/>
      </c>
      <c r="I128" s="591" t="str">
        <f t="shared" si="20"/>
        <v/>
      </c>
      <c r="K128" s="591" t="str">
        <f t="shared" si="21"/>
        <v/>
      </c>
      <c r="M128" s="591" t="str">
        <f t="shared" si="22"/>
        <v/>
      </c>
      <c r="O128" s="591" t="str">
        <f t="shared" si="23"/>
        <v/>
      </c>
      <c r="Q128" s="591" t="str">
        <f t="shared" si="24"/>
        <v/>
      </c>
      <c r="S128" s="591" t="str">
        <f t="shared" si="25"/>
        <v/>
      </c>
      <c r="U128" s="591" t="str">
        <f t="shared" si="26"/>
        <v/>
      </c>
      <c r="W128" s="591" t="str">
        <f t="shared" si="27"/>
        <v/>
      </c>
      <c r="Y128" s="591" t="str">
        <f t="shared" si="28"/>
        <v/>
      </c>
      <c r="AA128" s="591" t="str">
        <f t="shared" si="29"/>
        <v/>
      </c>
      <c r="AC128" s="591" t="str">
        <f t="shared" si="30"/>
        <v/>
      </c>
      <c r="AE128" s="591" t="str">
        <f t="shared" si="31"/>
        <v/>
      </c>
      <c r="AG128" s="591" t="str">
        <f t="shared" si="32"/>
        <v/>
      </c>
      <c r="AI128" s="591" t="str">
        <f t="shared" si="33"/>
        <v/>
      </c>
      <c r="AK128" s="591" t="str">
        <f t="shared" si="34"/>
        <v/>
      </c>
      <c r="AM128" s="591" t="str">
        <f t="shared" si="35"/>
        <v/>
      </c>
      <c r="AO128" s="591" t="str">
        <f t="shared" si="36"/>
        <v/>
      </c>
      <c r="AQ128" s="591" t="str">
        <f t="shared" si="37"/>
        <v/>
      </c>
    </row>
    <row r="129" spans="5:43">
      <c r="E129" s="591" t="str">
        <f t="shared" si="19"/>
        <v/>
      </c>
      <c r="G129" s="591" t="str">
        <f t="shared" si="19"/>
        <v/>
      </c>
      <c r="I129" s="591" t="str">
        <f t="shared" si="20"/>
        <v/>
      </c>
      <c r="K129" s="591" t="str">
        <f t="shared" si="21"/>
        <v/>
      </c>
      <c r="M129" s="591" t="str">
        <f t="shared" si="22"/>
        <v/>
      </c>
      <c r="O129" s="591" t="str">
        <f t="shared" si="23"/>
        <v/>
      </c>
      <c r="Q129" s="591" t="str">
        <f t="shared" si="24"/>
        <v/>
      </c>
      <c r="S129" s="591" t="str">
        <f t="shared" si="25"/>
        <v/>
      </c>
      <c r="U129" s="591" t="str">
        <f t="shared" si="26"/>
        <v/>
      </c>
      <c r="W129" s="591" t="str">
        <f t="shared" si="27"/>
        <v/>
      </c>
      <c r="Y129" s="591" t="str">
        <f t="shared" si="28"/>
        <v/>
      </c>
      <c r="AA129" s="591" t="str">
        <f t="shared" si="29"/>
        <v/>
      </c>
      <c r="AC129" s="591" t="str">
        <f t="shared" si="30"/>
        <v/>
      </c>
      <c r="AE129" s="591" t="str">
        <f t="shared" si="31"/>
        <v/>
      </c>
      <c r="AG129" s="591" t="str">
        <f t="shared" si="32"/>
        <v/>
      </c>
      <c r="AI129" s="591" t="str">
        <f t="shared" si="33"/>
        <v/>
      </c>
      <c r="AK129" s="591" t="str">
        <f t="shared" si="34"/>
        <v/>
      </c>
      <c r="AM129" s="591" t="str">
        <f t="shared" si="35"/>
        <v/>
      </c>
      <c r="AO129" s="591" t="str">
        <f t="shared" si="36"/>
        <v/>
      </c>
      <c r="AQ129" s="591" t="str">
        <f t="shared" si="37"/>
        <v/>
      </c>
    </row>
    <row r="130" spans="5:43">
      <c r="E130" s="591" t="str">
        <f t="shared" si="19"/>
        <v/>
      </c>
      <c r="G130" s="591" t="str">
        <f t="shared" si="19"/>
        <v/>
      </c>
      <c r="I130" s="591" t="str">
        <f t="shared" si="20"/>
        <v/>
      </c>
      <c r="K130" s="591" t="str">
        <f t="shared" si="21"/>
        <v/>
      </c>
      <c r="M130" s="591" t="str">
        <f t="shared" si="22"/>
        <v/>
      </c>
      <c r="O130" s="591" t="str">
        <f t="shared" si="23"/>
        <v/>
      </c>
      <c r="Q130" s="591" t="str">
        <f t="shared" si="24"/>
        <v/>
      </c>
      <c r="S130" s="591" t="str">
        <f t="shared" si="25"/>
        <v/>
      </c>
      <c r="U130" s="591" t="str">
        <f t="shared" si="26"/>
        <v/>
      </c>
      <c r="W130" s="591" t="str">
        <f t="shared" si="27"/>
        <v/>
      </c>
      <c r="Y130" s="591" t="str">
        <f t="shared" si="28"/>
        <v/>
      </c>
      <c r="AA130" s="591" t="str">
        <f t="shared" si="29"/>
        <v/>
      </c>
      <c r="AC130" s="591" t="str">
        <f t="shared" si="30"/>
        <v/>
      </c>
      <c r="AE130" s="591" t="str">
        <f t="shared" si="31"/>
        <v/>
      </c>
      <c r="AG130" s="591" t="str">
        <f t="shared" si="32"/>
        <v/>
      </c>
      <c r="AI130" s="591" t="str">
        <f t="shared" si="33"/>
        <v/>
      </c>
      <c r="AK130" s="591" t="str">
        <f t="shared" si="34"/>
        <v/>
      </c>
      <c r="AM130" s="591" t="str">
        <f t="shared" si="35"/>
        <v/>
      </c>
      <c r="AO130" s="591" t="str">
        <f t="shared" si="36"/>
        <v/>
      </c>
      <c r="AQ130" s="591" t="str">
        <f t="shared" si="37"/>
        <v/>
      </c>
    </row>
    <row r="131" spans="5:43">
      <c r="E131" s="591" t="str">
        <f t="shared" si="19"/>
        <v/>
      </c>
      <c r="G131" s="591" t="str">
        <f t="shared" si="19"/>
        <v/>
      </c>
      <c r="I131" s="591" t="str">
        <f t="shared" si="20"/>
        <v/>
      </c>
      <c r="K131" s="591" t="str">
        <f t="shared" si="21"/>
        <v/>
      </c>
      <c r="M131" s="591" t="str">
        <f t="shared" si="22"/>
        <v/>
      </c>
      <c r="O131" s="591" t="str">
        <f t="shared" si="23"/>
        <v/>
      </c>
      <c r="Q131" s="591" t="str">
        <f t="shared" si="24"/>
        <v/>
      </c>
      <c r="S131" s="591" t="str">
        <f t="shared" si="25"/>
        <v/>
      </c>
      <c r="U131" s="591" t="str">
        <f t="shared" si="26"/>
        <v/>
      </c>
      <c r="W131" s="591" t="str">
        <f t="shared" si="27"/>
        <v/>
      </c>
      <c r="Y131" s="591" t="str">
        <f t="shared" si="28"/>
        <v/>
      </c>
      <c r="AA131" s="591" t="str">
        <f t="shared" si="29"/>
        <v/>
      </c>
      <c r="AC131" s="591" t="str">
        <f t="shared" si="30"/>
        <v/>
      </c>
      <c r="AE131" s="591" t="str">
        <f t="shared" si="31"/>
        <v/>
      </c>
      <c r="AG131" s="591" t="str">
        <f t="shared" si="32"/>
        <v/>
      </c>
      <c r="AI131" s="591" t="str">
        <f t="shared" si="33"/>
        <v/>
      </c>
      <c r="AK131" s="591" t="str">
        <f t="shared" si="34"/>
        <v/>
      </c>
      <c r="AM131" s="591" t="str">
        <f t="shared" si="35"/>
        <v/>
      </c>
      <c r="AO131" s="591" t="str">
        <f t="shared" si="36"/>
        <v/>
      </c>
      <c r="AQ131" s="591" t="str">
        <f t="shared" si="37"/>
        <v/>
      </c>
    </row>
    <row r="132" spans="5:43">
      <c r="E132" s="591" t="str">
        <f t="shared" si="19"/>
        <v/>
      </c>
      <c r="G132" s="591" t="str">
        <f t="shared" si="19"/>
        <v/>
      </c>
      <c r="I132" s="591" t="str">
        <f t="shared" si="20"/>
        <v/>
      </c>
      <c r="K132" s="591" t="str">
        <f t="shared" si="21"/>
        <v/>
      </c>
      <c r="M132" s="591" t="str">
        <f t="shared" si="22"/>
        <v/>
      </c>
      <c r="O132" s="591" t="str">
        <f t="shared" si="23"/>
        <v/>
      </c>
      <c r="Q132" s="591" t="str">
        <f t="shared" si="24"/>
        <v/>
      </c>
      <c r="S132" s="591" t="str">
        <f t="shared" si="25"/>
        <v/>
      </c>
      <c r="U132" s="591" t="str">
        <f t="shared" si="26"/>
        <v/>
      </c>
      <c r="W132" s="591" t="str">
        <f t="shared" si="27"/>
        <v/>
      </c>
      <c r="Y132" s="591" t="str">
        <f t="shared" si="28"/>
        <v/>
      </c>
      <c r="AA132" s="591" t="str">
        <f t="shared" si="29"/>
        <v/>
      </c>
      <c r="AC132" s="591" t="str">
        <f t="shared" si="30"/>
        <v/>
      </c>
      <c r="AE132" s="591" t="str">
        <f t="shared" si="31"/>
        <v/>
      </c>
      <c r="AG132" s="591" t="str">
        <f t="shared" si="32"/>
        <v/>
      </c>
      <c r="AI132" s="591" t="str">
        <f t="shared" si="33"/>
        <v/>
      </c>
      <c r="AK132" s="591" t="str">
        <f t="shared" si="34"/>
        <v/>
      </c>
      <c r="AM132" s="591" t="str">
        <f t="shared" si="35"/>
        <v/>
      </c>
      <c r="AO132" s="591" t="str">
        <f t="shared" si="36"/>
        <v/>
      </c>
      <c r="AQ132" s="591" t="str">
        <f t="shared" si="37"/>
        <v/>
      </c>
    </row>
    <row r="133" spans="5:43">
      <c r="E133" s="591" t="str">
        <f t="shared" si="19"/>
        <v/>
      </c>
      <c r="G133" s="591" t="str">
        <f t="shared" si="19"/>
        <v/>
      </c>
      <c r="I133" s="591" t="str">
        <f t="shared" si="20"/>
        <v/>
      </c>
      <c r="K133" s="591" t="str">
        <f t="shared" si="21"/>
        <v/>
      </c>
      <c r="M133" s="591" t="str">
        <f t="shared" si="22"/>
        <v/>
      </c>
      <c r="O133" s="591" t="str">
        <f t="shared" si="23"/>
        <v/>
      </c>
      <c r="Q133" s="591" t="str">
        <f t="shared" si="24"/>
        <v/>
      </c>
      <c r="S133" s="591" t="str">
        <f t="shared" si="25"/>
        <v/>
      </c>
      <c r="U133" s="591" t="str">
        <f t="shared" si="26"/>
        <v/>
      </c>
      <c r="W133" s="591" t="str">
        <f t="shared" si="27"/>
        <v/>
      </c>
      <c r="Y133" s="591" t="str">
        <f t="shared" si="28"/>
        <v/>
      </c>
      <c r="AA133" s="591" t="str">
        <f t="shared" si="29"/>
        <v/>
      </c>
      <c r="AC133" s="591" t="str">
        <f t="shared" si="30"/>
        <v/>
      </c>
      <c r="AE133" s="591" t="str">
        <f t="shared" si="31"/>
        <v/>
      </c>
      <c r="AG133" s="591" t="str">
        <f t="shared" si="32"/>
        <v/>
      </c>
      <c r="AI133" s="591" t="str">
        <f t="shared" si="33"/>
        <v/>
      </c>
      <c r="AK133" s="591" t="str">
        <f t="shared" si="34"/>
        <v/>
      </c>
      <c r="AM133" s="591" t="str">
        <f t="shared" si="35"/>
        <v/>
      </c>
      <c r="AO133" s="591" t="str">
        <f t="shared" si="36"/>
        <v/>
      </c>
      <c r="AQ133" s="591" t="str">
        <f t="shared" si="37"/>
        <v/>
      </c>
    </row>
    <row r="134" spans="5:43">
      <c r="E134" s="591" t="str">
        <f t="shared" si="19"/>
        <v/>
      </c>
      <c r="G134" s="591" t="str">
        <f t="shared" si="19"/>
        <v/>
      </c>
      <c r="I134" s="591" t="str">
        <f t="shared" si="20"/>
        <v/>
      </c>
      <c r="K134" s="591" t="str">
        <f t="shared" si="21"/>
        <v/>
      </c>
      <c r="M134" s="591" t="str">
        <f t="shared" si="22"/>
        <v/>
      </c>
      <c r="O134" s="591" t="str">
        <f t="shared" si="23"/>
        <v/>
      </c>
      <c r="Q134" s="591" t="str">
        <f t="shared" si="24"/>
        <v/>
      </c>
      <c r="S134" s="591" t="str">
        <f t="shared" si="25"/>
        <v/>
      </c>
      <c r="U134" s="591" t="str">
        <f t="shared" si="26"/>
        <v/>
      </c>
      <c r="W134" s="591" t="str">
        <f t="shared" si="27"/>
        <v/>
      </c>
      <c r="Y134" s="591" t="str">
        <f t="shared" si="28"/>
        <v/>
      </c>
      <c r="AA134" s="591" t="str">
        <f t="shared" si="29"/>
        <v/>
      </c>
      <c r="AC134" s="591" t="str">
        <f t="shared" si="30"/>
        <v/>
      </c>
      <c r="AE134" s="591" t="str">
        <f t="shared" si="31"/>
        <v/>
      </c>
      <c r="AG134" s="591" t="str">
        <f t="shared" si="32"/>
        <v/>
      </c>
      <c r="AI134" s="591" t="str">
        <f t="shared" si="33"/>
        <v/>
      </c>
      <c r="AK134" s="591" t="str">
        <f t="shared" si="34"/>
        <v/>
      </c>
      <c r="AM134" s="591" t="str">
        <f t="shared" si="35"/>
        <v/>
      </c>
      <c r="AO134" s="591" t="str">
        <f t="shared" si="36"/>
        <v/>
      </c>
      <c r="AQ134" s="591" t="str">
        <f t="shared" si="37"/>
        <v/>
      </c>
    </row>
    <row r="135" spans="5:43">
      <c r="E135" s="591" t="str">
        <f t="shared" si="19"/>
        <v/>
      </c>
      <c r="G135" s="591" t="str">
        <f t="shared" si="19"/>
        <v/>
      </c>
      <c r="I135" s="591" t="str">
        <f t="shared" si="20"/>
        <v/>
      </c>
      <c r="K135" s="591" t="str">
        <f t="shared" si="21"/>
        <v/>
      </c>
      <c r="M135" s="591" t="str">
        <f t="shared" si="22"/>
        <v/>
      </c>
      <c r="O135" s="591" t="str">
        <f t="shared" si="23"/>
        <v/>
      </c>
      <c r="Q135" s="591" t="str">
        <f t="shared" si="24"/>
        <v/>
      </c>
      <c r="S135" s="591" t="str">
        <f t="shared" si="25"/>
        <v/>
      </c>
      <c r="U135" s="591" t="str">
        <f t="shared" si="26"/>
        <v/>
      </c>
      <c r="W135" s="591" t="str">
        <f t="shared" si="27"/>
        <v/>
      </c>
      <c r="Y135" s="591" t="str">
        <f t="shared" si="28"/>
        <v/>
      </c>
      <c r="AA135" s="591" t="str">
        <f t="shared" si="29"/>
        <v/>
      </c>
      <c r="AC135" s="591" t="str">
        <f t="shared" si="30"/>
        <v/>
      </c>
      <c r="AE135" s="591" t="str">
        <f t="shared" si="31"/>
        <v/>
      </c>
      <c r="AG135" s="591" t="str">
        <f t="shared" si="32"/>
        <v/>
      </c>
      <c r="AI135" s="591" t="str">
        <f t="shared" si="33"/>
        <v/>
      </c>
      <c r="AK135" s="591" t="str">
        <f t="shared" si="34"/>
        <v/>
      </c>
      <c r="AM135" s="591" t="str">
        <f t="shared" si="35"/>
        <v/>
      </c>
      <c r="AO135" s="591" t="str">
        <f t="shared" si="36"/>
        <v/>
      </c>
      <c r="AQ135" s="591" t="str">
        <f t="shared" si="37"/>
        <v/>
      </c>
    </row>
    <row r="136" spans="5:43">
      <c r="E136" s="591" t="str">
        <f t="shared" si="19"/>
        <v/>
      </c>
      <c r="G136" s="591" t="str">
        <f t="shared" si="19"/>
        <v/>
      </c>
      <c r="I136" s="591" t="str">
        <f t="shared" si="20"/>
        <v/>
      </c>
      <c r="K136" s="591" t="str">
        <f t="shared" si="21"/>
        <v/>
      </c>
      <c r="M136" s="591" t="str">
        <f t="shared" si="22"/>
        <v/>
      </c>
      <c r="O136" s="591" t="str">
        <f t="shared" si="23"/>
        <v/>
      </c>
      <c r="Q136" s="591" t="str">
        <f t="shared" si="24"/>
        <v/>
      </c>
      <c r="S136" s="591" t="str">
        <f t="shared" si="25"/>
        <v/>
      </c>
      <c r="U136" s="591" t="str">
        <f t="shared" si="26"/>
        <v/>
      </c>
      <c r="W136" s="591" t="str">
        <f t="shared" si="27"/>
        <v/>
      </c>
      <c r="Y136" s="591" t="str">
        <f t="shared" si="28"/>
        <v/>
      </c>
      <c r="AA136" s="591" t="str">
        <f t="shared" si="29"/>
        <v/>
      </c>
      <c r="AC136" s="591" t="str">
        <f t="shared" si="30"/>
        <v/>
      </c>
      <c r="AE136" s="591" t="str">
        <f t="shared" si="31"/>
        <v/>
      </c>
      <c r="AG136" s="591" t="str">
        <f t="shared" si="32"/>
        <v/>
      </c>
      <c r="AI136" s="591" t="str">
        <f t="shared" si="33"/>
        <v/>
      </c>
      <c r="AK136" s="591" t="str">
        <f t="shared" si="34"/>
        <v/>
      </c>
      <c r="AM136" s="591" t="str">
        <f t="shared" si="35"/>
        <v/>
      </c>
      <c r="AO136" s="591" t="str">
        <f t="shared" si="36"/>
        <v/>
      </c>
      <c r="AQ136" s="591" t="str">
        <f t="shared" si="37"/>
        <v/>
      </c>
    </row>
    <row r="137" spans="5:43">
      <c r="E137" s="591" t="str">
        <f t="shared" si="19"/>
        <v/>
      </c>
      <c r="G137" s="591" t="str">
        <f t="shared" si="19"/>
        <v/>
      </c>
      <c r="I137" s="591" t="str">
        <f t="shared" si="20"/>
        <v/>
      </c>
      <c r="K137" s="591" t="str">
        <f t="shared" si="21"/>
        <v/>
      </c>
      <c r="M137" s="591" t="str">
        <f t="shared" si="22"/>
        <v/>
      </c>
      <c r="O137" s="591" t="str">
        <f t="shared" si="23"/>
        <v/>
      </c>
      <c r="Q137" s="591" t="str">
        <f t="shared" si="24"/>
        <v/>
      </c>
      <c r="S137" s="591" t="str">
        <f t="shared" si="25"/>
        <v/>
      </c>
      <c r="U137" s="591" t="str">
        <f t="shared" si="26"/>
        <v/>
      </c>
      <c r="W137" s="591" t="str">
        <f t="shared" si="27"/>
        <v/>
      </c>
      <c r="Y137" s="591" t="str">
        <f t="shared" si="28"/>
        <v/>
      </c>
      <c r="AA137" s="591" t="str">
        <f t="shared" si="29"/>
        <v/>
      </c>
      <c r="AC137" s="591" t="str">
        <f t="shared" si="30"/>
        <v/>
      </c>
      <c r="AE137" s="591" t="str">
        <f t="shared" si="31"/>
        <v/>
      </c>
      <c r="AG137" s="591" t="str">
        <f t="shared" si="32"/>
        <v/>
      </c>
      <c r="AI137" s="591" t="str">
        <f t="shared" si="33"/>
        <v/>
      </c>
      <c r="AK137" s="591" t="str">
        <f t="shared" si="34"/>
        <v/>
      </c>
      <c r="AM137" s="591" t="str">
        <f t="shared" si="35"/>
        <v/>
      </c>
      <c r="AO137" s="591" t="str">
        <f t="shared" si="36"/>
        <v/>
      </c>
      <c r="AQ137" s="591" t="str">
        <f t="shared" si="37"/>
        <v/>
      </c>
    </row>
    <row r="138" spans="5:43">
      <c r="E138" s="591" t="str">
        <f t="shared" si="19"/>
        <v/>
      </c>
      <c r="G138" s="591" t="str">
        <f t="shared" si="19"/>
        <v/>
      </c>
      <c r="I138" s="591" t="str">
        <f t="shared" si="20"/>
        <v/>
      </c>
      <c r="K138" s="591" t="str">
        <f t="shared" si="21"/>
        <v/>
      </c>
      <c r="M138" s="591" t="str">
        <f t="shared" si="22"/>
        <v/>
      </c>
      <c r="O138" s="591" t="str">
        <f t="shared" si="23"/>
        <v/>
      </c>
      <c r="Q138" s="591" t="str">
        <f t="shared" si="24"/>
        <v/>
      </c>
      <c r="S138" s="591" t="str">
        <f t="shared" si="25"/>
        <v/>
      </c>
      <c r="U138" s="591" t="str">
        <f t="shared" si="26"/>
        <v/>
      </c>
      <c r="W138" s="591" t="str">
        <f t="shared" si="27"/>
        <v/>
      </c>
      <c r="Y138" s="591" t="str">
        <f t="shared" si="28"/>
        <v/>
      </c>
      <c r="AA138" s="591" t="str">
        <f t="shared" si="29"/>
        <v/>
      </c>
      <c r="AC138" s="591" t="str">
        <f t="shared" si="30"/>
        <v/>
      </c>
      <c r="AE138" s="591" t="str">
        <f t="shared" si="31"/>
        <v/>
      </c>
      <c r="AG138" s="591" t="str">
        <f t="shared" si="32"/>
        <v/>
      </c>
      <c r="AI138" s="591" t="str">
        <f t="shared" si="33"/>
        <v/>
      </c>
      <c r="AK138" s="591" t="str">
        <f t="shared" si="34"/>
        <v/>
      </c>
      <c r="AM138" s="591" t="str">
        <f t="shared" si="35"/>
        <v/>
      </c>
      <c r="AO138" s="591" t="str">
        <f t="shared" si="36"/>
        <v/>
      </c>
      <c r="AQ138" s="591" t="str">
        <f t="shared" si="37"/>
        <v/>
      </c>
    </row>
    <row r="139" spans="5:43">
      <c r="E139" s="591" t="str">
        <f t="shared" si="19"/>
        <v/>
      </c>
      <c r="G139" s="591" t="str">
        <f t="shared" si="19"/>
        <v/>
      </c>
      <c r="I139" s="591" t="str">
        <f t="shared" si="20"/>
        <v/>
      </c>
      <c r="K139" s="591" t="str">
        <f t="shared" si="21"/>
        <v/>
      </c>
      <c r="M139" s="591" t="str">
        <f t="shared" si="22"/>
        <v/>
      </c>
      <c r="O139" s="591" t="str">
        <f t="shared" si="23"/>
        <v/>
      </c>
      <c r="Q139" s="591" t="str">
        <f t="shared" si="24"/>
        <v/>
      </c>
      <c r="S139" s="591" t="str">
        <f t="shared" si="25"/>
        <v/>
      </c>
      <c r="U139" s="591" t="str">
        <f t="shared" si="26"/>
        <v/>
      </c>
      <c r="W139" s="591" t="str">
        <f t="shared" si="27"/>
        <v/>
      </c>
      <c r="Y139" s="591" t="str">
        <f t="shared" si="28"/>
        <v/>
      </c>
      <c r="AA139" s="591" t="str">
        <f t="shared" si="29"/>
        <v/>
      </c>
      <c r="AC139" s="591" t="str">
        <f t="shared" si="30"/>
        <v/>
      </c>
      <c r="AE139" s="591" t="str">
        <f t="shared" si="31"/>
        <v/>
      </c>
      <c r="AG139" s="591" t="str">
        <f t="shared" si="32"/>
        <v/>
      </c>
      <c r="AI139" s="591" t="str">
        <f t="shared" si="33"/>
        <v/>
      </c>
      <c r="AK139" s="591" t="str">
        <f t="shared" si="34"/>
        <v/>
      </c>
      <c r="AM139" s="591" t="str">
        <f t="shared" si="35"/>
        <v/>
      </c>
      <c r="AO139" s="591" t="str">
        <f t="shared" si="36"/>
        <v/>
      </c>
      <c r="AQ139" s="591" t="str">
        <f t="shared" si="37"/>
        <v/>
      </c>
    </row>
    <row r="140" spans="5:43">
      <c r="E140" s="591" t="str">
        <f t="shared" si="19"/>
        <v/>
      </c>
      <c r="G140" s="591" t="str">
        <f t="shared" si="19"/>
        <v/>
      </c>
      <c r="I140" s="591" t="str">
        <f t="shared" si="20"/>
        <v/>
      </c>
      <c r="K140" s="591" t="str">
        <f t="shared" si="21"/>
        <v/>
      </c>
      <c r="M140" s="591" t="str">
        <f t="shared" si="22"/>
        <v/>
      </c>
      <c r="O140" s="591" t="str">
        <f t="shared" si="23"/>
        <v/>
      </c>
      <c r="Q140" s="591" t="str">
        <f t="shared" si="24"/>
        <v/>
      </c>
      <c r="S140" s="591" t="str">
        <f t="shared" si="25"/>
        <v/>
      </c>
      <c r="U140" s="591" t="str">
        <f t="shared" si="26"/>
        <v/>
      </c>
      <c r="W140" s="591" t="str">
        <f t="shared" si="27"/>
        <v/>
      </c>
      <c r="Y140" s="591" t="str">
        <f t="shared" si="28"/>
        <v/>
      </c>
      <c r="AA140" s="591" t="str">
        <f t="shared" si="29"/>
        <v/>
      </c>
      <c r="AC140" s="591" t="str">
        <f t="shared" si="30"/>
        <v/>
      </c>
      <c r="AE140" s="591" t="str">
        <f t="shared" si="31"/>
        <v/>
      </c>
      <c r="AG140" s="591" t="str">
        <f t="shared" si="32"/>
        <v/>
      </c>
      <c r="AI140" s="591" t="str">
        <f t="shared" si="33"/>
        <v/>
      </c>
      <c r="AK140" s="591" t="str">
        <f t="shared" si="34"/>
        <v/>
      </c>
      <c r="AM140" s="591" t="str">
        <f t="shared" si="35"/>
        <v/>
      </c>
      <c r="AO140" s="591" t="str">
        <f t="shared" si="36"/>
        <v/>
      </c>
      <c r="AQ140" s="591" t="str">
        <f t="shared" si="37"/>
        <v/>
      </c>
    </row>
    <row r="141" spans="5:43">
      <c r="E141" s="591" t="str">
        <f t="shared" ref="E141:G204" si="38">IF(OR($B141=0,D141=0),"",D141/$B141)</f>
        <v/>
      </c>
      <c r="G141" s="591" t="str">
        <f t="shared" si="38"/>
        <v/>
      </c>
      <c r="I141" s="591" t="str">
        <f t="shared" ref="I141:I204" si="39">IF(OR($B141=0,H141=0),"",H141/$B141)</f>
        <v/>
      </c>
      <c r="K141" s="591" t="str">
        <f t="shared" ref="K141:K204" si="40">IF(OR($B141=0,J141=0),"",J141/$B141)</f>
        <v/>
      </c>
      <c r="M141" s="591" t="str">
        <f t="shared" ref="M141:M204" si="41">IF(OR($B141=0,L141=0),"",L141/$B141)</f>
        <v/>
      </c>
      <c r="O141" s="591" t="str">
        <f t="shared" ref="O141:O204" si="42">IF(OR($B141=0,N141=0),"",N141/$B141)</f>
        <v/>
      </c>
      <c r="Q141" s="591" t="str">
        <f t="shared" ref="Q141:Q204" si="43">IF(OR($B141=0,P141=0),"",P141/$B141)</f>
        <v/>
      </c>
      <c r="S141" s="591" t="str">
        <f t="shared" ref="S141:S204" si="44">IF(OR($B141=0,R141=0),"",R141/$B141)</f>
        <v/>
      </c>
      <c r="U141" s="591" t="str">
        <f t="shared" ref="U141:U204" si="45">IF(OR($B141=0,T141=0),"",T141/$B141)</f>
        <v/>
      </c>
      <c r="W141" s="591" t="str">
        <f t="shared" ref="W141:W204" si="46">IF(OR($B141=0,V141=0),"",V141/$B141)</f>
        <v/>
      </c>
      <c r="Y141" s="591" t="str">
        <f t="shared" ref="Y141:Y204" si="47">IF(OR($B141=0,X141=0),"",X141/$B141)</f>
        <v/>
      </c>
      <c r="AA141" s="591" t="str">
        <f t="shared" ref="AA141:AA204" si="48">IF(OR($B141=0,Z141=0),"",Z141/$B141)</f>
        <v/>
      </c>
      <c r="AC141" s="591" t="str">
        <f t="shared" ref="AC141:AC204" si="49">IF(OR($B141=0,AB141=0),"",AB141/$B141)</f>
        <v/>
      </c>
      <c r="AE141" s="591" t="str">
        <f t="shared" ref="AE141:AE204" si="50">IF(OR($B141=0,AD141=0),"",AD141/$B141)</f>
        <v/>
      </c>
      <c r="AG141" s="591" t="str">
        <f t="shared" ref="AG141:AG204" si="51">IF(OR($B141=0,AF141=0),"",AF141/$B141)</f>
        <v/>
      </c>
      <c r="AI141" s="591" t="str">
        <f t="shared" ref="AI141:AI204" si="52">IF(OR($B141=0,AH141=0),"",AH141/$B141)</f>
        <v/>
      </c>
      <c r="AK141" s="591" t="str">
        <f t="shared" ref="AK141:AK204" si="53">IF(OR($B141=0,AJ141=0),"",AJ141/$B141)</f>
        <v/>
      </c>
      <c r="AM141" s="591" t="str">
        <f t="shared" ref="AM141:AM204" si="54">IF(OR($B141=0,AL141=0),"",AL141/$B141)</f>
        <v/>
      </c>
      <c r="AO141" s="591" t="str">
        <f t="shared" ref="AO141:AO204" si="55">IF(OR($B141=0,AN141=0),"",AN141/$B141)</f>
        <v/>
      </c>
      <c r="AQ141" s="591" t="str">
        <f t="shared" ref="AQ141:AQ204" si="56">IF(OR($B141=0,AP141=0),"",AP141/$B141)</f>
        <v/>
      </c>
    </row>
    <row r="142" spans="5:43">
      <c r="E142" s="591" t="str">
        <f t="shared" si="38"/>
        <v/>
      </c>
      <c r="G142" s="591" t="str">
        <f t="shared" si="38"/>
        <v/>
      </c>
      <c r="I142" s="591" t="str">
        <f t="shared" si="39"/>
        <v/>
      </c>
      <c r="K142" s="591" t="str">
        <f t="shared" si="40"/>
        <v/>
      </c>
      <c r="M142" s="591" t="str">
        <f t="shared" si="41"/>
        <v/>
      </c>
      <c r="O142" s="591" t="str">
        <f t="shared" si="42"/>
        <v/>
      </c>
      <c r="Q142" s="591" t="str">
        <f t="shared" si="43"/>
        <v/>
      </c>
      <c r="S142" s="591" t="str">
        <f t="shared" si="44"/>
        <v/>
      </c>
      <c r="U142" s="591" t="str">
        <f t="shared" si="45"/>
        <v/>
      </c>
      <c r="W142" s="591" t="str">
        <f t="shared" si="46"/>
        <v/>
      </c>
      <c r="Y142" s="591" t="str">
        <f t="shared" si="47"/>
        <v/>
      </c>
      <c r="AA142" s="591" t="str">
        <f t="shared" si="48"/>
        <v/>
      </c>
      <c r="AC142" s="591" t="str">
        <f t="shared" si="49"/>
        <v/>
      </c>
      <c r="AE142" s="591" t="str">
        <f t="shared" si="50"/>
        <v/>
      </c>
      <c r="AG142" s="591" t="str">
        <f t="shared" si="51"/>
        <v/>
      </c>
      <c r="AI142" s="591" t="str">
        <f t="shared" si="52"/>
        <v/>
      </c>
      <c r="AK142" s="591" t="str">
        <f t="shared" si="53"/>
        <v/>
      </c>
      <c r="AM142" s="591" t="str">
        <f t="shared" si="54"/>
        <v/>
      </c>
      <c r="AO142" s="591" t="str">
        <f t="shared" si="55"/>
        <v/>
      </c>
      <c r="AQ142" s="591" t="str">
        <f t="shared" si="56"/>
        <v/>
      </c>
    </row>
    <row r="143" spans="5:43">
      <c r="E143" s="591" t="str">
        <f t="shared" si="38"/>
        <v/>
      </c>
      <c r="G143" s="591" t="str">
        <f t="shared" si="38"/>
        <v/>
      </c>
      <c r="I143" s="591" t="str">
        <f t="shared" si="39"/>
        <v/>
      </c>
      <c r="K143" s="591" t="str">
        <f t="shared" si="40"/>
        <v/>
      </c>
      <c r="M143" s="591" t="str">
        <f t="shared" si="41"/>
        <v/>
      </c>
      <c r="O143" s="591" t="str">
        <f t="shared" si="42"/>
        <v/>
      </c>
      <c r="Q143" s="591" t="str">
        <f t="shared" si="43"/>
        <v/>
      </c>
      <c r="S143" s="591" t="str">
        <f t="shared" si="44"/>
        <v/>
      </c>
      <c r="U143" s="591" t="str">
        <f t="shared" si="45"/>
        <v/>
      </c>
      <c r="W143" s="591" t="str">
        <f t="shared" si="46"/>
        <v/>
      </c>
      <c r="Y143" s="591" t="str">
        <f t="shared" si="47"/>
        <v/>
      </c>
      <c r="AA143" s="591" t="str">
        <f t="shared" si="48"/>
        <v/>
      </c>
      <c r="AC143" s="591" t="str">
        <f t="shared" si="49"/>
        <v/>
      </c>
      <c r="AE143" s="591" t="str">
        <f t="shared" si="50"/>
        <v/>
      </c>
      <c r="AG143" s="591" t="str">
        <f t="shared" si="51"/>
        <v/>
      </c>
      <c r="AI143" s="591" t="str">
        <f t="shared" si="52"/>
        <v/>
      </c>
      <c r="AK143" s="591" t="str">
        <f t="shared" si="53"/>
        <v/>
      </c>
      <c r="AM143" s="591" t="str">
        <f t="shared" si="54"/>
        <v/>
      </c>
      <c r="AO143" s="591" t="str">
        <f t="shared" si="55"/>
        <v/>
      </c>
      <c r="AQ143" s="591" t="str">
        <f t="shared" si="56"/>
        <v/>
      </c>
    </row>
    <row r="144" spans="5:43">
      <c r="E144" s="591" t="str">
        <f t="shared" si="38"/>
        <v/>
      </c>
      <c r="G144" s="591" t="str">
        <f t="shared" si="38"/>
        <v/>
      </c>
      <c r="I144" s="591" t="str">
        <f t="shared" si="39"/>
        <v/>
      </c>
      <c r="K144" s="591" t="str">
        <f t="shared" si="40"/>
        <v/>
      </c>
      <c r="M144" s="591" t="str">
        <f t="shared" si="41"/>
        <v/>
      </c>
      <c r="O144" s="591" t="str">
        <f t="shared" si="42"/>
        <v/>
      </c>
      <c r="Q144" s="591" t="str">
        <f t="shared" si="43"/>
        <v/>
      </c>
      <c r="S144" s="591" t="str">
        <f t="shared" si="44"/>
        <v/>
      </c>
      <c r="U144" s="591" t="str">
        <f t="shared" si="45"/>
        <v/>
      </c>
      <c r="W144" s="591" t="str">
        <f t="shared" si="46"/>
        <v/>
      </c>
      <c r="Y144" s="591" t="str">
        <f t="shared" si="47"/>
        <v/>
      </c>
      <c r="AA144" s="591" t="str">
        <f t="shared" si="48"/>
        <v/>
      </c>
      <c r="AC144" s="591" t="str">
        <f t="shared" si="49"/>
        <v/>
      </c>
      <c r="AE144" s="591" t="str">
        <f t="shared" si="50"/>
        <v/>
      </c>
      <c r="AG144" s="591" t="str">
        <f t="shared" si="51"/>
        <v/>
      </c>
      <c r="AI144" s="591" t="str">
        <f t="shared" si="52"/>
        <v/>
      </c>
      <c r="AK144" s="591" t="str">
        <f t="shared" si="53"/>
        <v/>
      </c>
      <c r="AM144" s="591" t="str">
        <f t="shared" si="54"/>
        <v/>
      </c>
      <c r="AO144" s="591" t="str">
        <f t="shared" si="55"/>
        <v/>
      </c>
      <c r="AQ144" s="591" t="str">
        <f t="shared" si="56"/>
        <v/>
      </c>
    </row>
    <row r="145" spans="5:43">
      <c r="E145" s="591" t="str">
        <f t="shared" si="38"/>
        <v/>
      </c>
      <c r="G145" s="591" t="str">
        <f t="shared" si="38"/>
        <v/>
      </c>
      <c r="I145" s="591" t="str">
        <f t="shared" si="39"/>
        <v/>
      </c>
      <c r="K145" s="591" t="str">
        <f t="shared" si="40"/>
        <v/>
      </c>
      <c r="M145" s="591" t="str">
        <f t="shared" si="41"/>
        <v/>
      </c>
      <c r="O145" s="591" t="str">
        <f t="shared" si="42"/>
        <v/>
      </c>
      <c r="Q145" s="591" t="str">
        <f t="shared" si="43"/>
        <v/>
      </c>
      <c r="S145" s="591" t="str">
        <f t="shared" si="44"/>
        <v/>
      </c>
      <c r="U145" s="591" t="str">
        <f t="shared" si="45"/>
        <v/>
      </c>
      <c r="W145" s="591" t="str">
        <f t="shared" si="46"/>
        <v/>
      </c>
      <c r="Y145" s="591" t="str">
        <f t="shared" si="47"/>
        <v/>
      </c>
      <c r="AA145" s="591" t="str">
        <f t="shared" si="48"/>
        <v/>
      </c>
      <c r="AC145" s="591" t="str">
        <f t="shared" si="49"/>
        <v/>
      </c>
      <c r="AE145" s="591" t="str">
        <f t="shared" si="50"/>
        <v/>
      </c>
      <c r="AG145" s="591" t="str">
        <f t="shared" si="51"/>
        <v/>
      </c>
      <c r="AI145" s="591" t="str">
        <f t="shared" si="52"/>
        <v/>
      </c>
      <c r="AK145" s="591" t="str">
        <f t="shared" si="53"/>
        <v/>
      </c>
      <c r="AM145" s="591" t="str">
        <f t="shared" si="54"/>
        <v/>
      </c>
      <c r="AO145" s="591" t="str">
        <f t="shared" si="55"/>
        <v/>
      </c>
      <c r="AQ145" s="591" t="str">
        <f t="shared" si="56"/>
        <v/>
      </c>
    </row>
    <row r="146" spans="5:43">
      <c r="E146" s="591" t="str">
        <f t="shared" si="38"/>
        <v/>
      </c>
      <c r="G146" s="591" t="str">
        <f t="shared" si="38"/>
        <v/>
      </c>
      <c r="I146" s="591" t="str">
        <f t="shared" si="39"/>
        <v/>
      </c>
      <c r="K146" s="591" t="str">
        <f t="shared" si="40"/>
        <v/>
      </c>
      <c r="M146" s="591" t="str">
        <f t="shared" si="41"/>
        <v/>
      </c>
      <c r="O146" s="591" t="str">
        <f t="shared" si="42"/>
        <v/>
      </c>
      <c r="Q146" s="591" t="str">
        <f t="shared" si="43"/>
        <v/>
      </c>
      <c r="S146" s="591" t="str">
        <f t="shared" si="44"/>
        <v/>
      </c>
      <c r="U146" s="591" t="str">
        <f t="shared" si="45"/>
        <v/>
      </c>
      <c r="W146" s="591" t="str">
        <f t="shared" si="46"/>
        <v/>
      </c>
      <c r="Y146" s="591" t="str">
        <f t="shared" si="47"/>
        <v/>
      </c>
      <c r="AA146" s="591" t="str">
        <f t="shared" si="48"/>
        <v/>
      </c>
      <c r="AC146" s="591" t="str">
        <f t="shared" si="49"/>
        <v/>
      </c>
      <c r="AE146" s="591" t="str">
        <f t="shared" si="50"/>
        <v/>
      </c>
      <c r="AG146" s="591" t="str">
        <f t="shared" si="51"/>
        <v/>
      </c>
      <c r="AI146" s="591" t="str">
        <f t="shared" si="52"/>
        <v/>
      </c>
      <c r="AK146" s="591" t="str">
        <f t="shared" si="53"/>
        <v/>
      </c>
      <c r="AM146" s="591" t="str">
        <f t="shared" si="54"/>
        <v/>
      </c>
      <c r="AO146" s="591" t="str">
        <f t="shared" si="55"/>
        <v/>
      </c>
      <c r="AQ146" s="591" t="str">
        <f t="shared" si="56"/>
        <v/>
      </c>
    </row>
    <row r="147" spans="5:43">
      <c r="E147" s="591" t="str">
        <f t="shared" si="38"/>
        <v/>
      </c>
      <c r="G147" s="591" t="str">
        <f t="shared" si="38"/>
        <v/>
      </c>
      <c r="I147" s="591" t="str">
        <f t="shared" si="39"/>
        <v/>
      </c>
      <c r="K147" s="591" t="str">
        <f t="shared" si="40"/>
        <v/>
      </c>
      <c r="M147" s="591" t="str">
        <f t="shared" si="41"/>
        <v/>
      </c>
      <c r="O147" s="591" t="str">
        <f t="shared" si="42"/>
        <v/>
      </c>
      <c r="Q147" s="591" t="str">
        <f t="shared" si="43"/>
        <v/>
      </c>
      <c r="S147" s="591" t="str">
        <f t="shared" si="44"/>
        <v/>
      </c>
      <c r="U147" s="591" t="str">
        <f t="shared" si="45"/>
        <v/>
      </c>
      <c r="W147" s="591" t="str">
        <f t="shared" si="46"/>
        <v/>
      </c>
      <c r="Y147" s="591" t="str">
        <f t="shared" si="47"/>
        <v/>
      </c>
      <c r="AA147" s="591" t="str">
        <f t="shared" si="48"/>
        <v/>
      </c>
      <c r="AC147" s="591" t="str">
        <f t="shared" si="49"/>
        <v/>
      </c>
      <c r="AE147" s="591" t="str">
        <f t="shared" si="50"/>
        <v/>
      </c>
      <c r="AG147" s="591" t="str">
        <f t="shared" si="51"/>
        <v/>
      </c>
      <c r="AI147" s="591" t="str">
        <f t="shared" si="52"/>
        <v/>
      </c>
      <c r="AK147" s="591" t="str">
        <f t="shared" si="53"/>
        <v/>
      </c>
      <c r="AM147" s="591" t="str">
        <f t="shared" si="54"/>
        <v/>
      </c>
      <c r="AO147" s="591" t="str">
        <f t="shared" si="55"/>
        <v/>
      </c>
      <c r="AQ147" s="591" t="str">
        <f t="shared" si="56"/>
        <v/>
      </c>
    </row>
    <row r="148" spans="5:43">
      <c r="E148" s="591" t="str">
        <f t="shared" si="38"/>
        <v/>
      </c>
      <c r="G148" s="591" t="str">
        <f t="shared" si="38"/>
        <v/>
      </c>
      <c r="I148" s="591" t="str">
        <f t="shared" si="39"/>
        <v/>
      </c>
      <c r="K148" s="591" t="str">
        <f t="shared" si="40"/>
        <v/>
      </c>
      <c r="M148" s="591" t="str">
        <f t="shared" si="41"/>
        <v/>
      </c>
      <c r="O148" s="591" t="str">
        <f t="shared" si="42"/>
        <v/>
      </c>
      <c r="Q148" s="591" t="str">
        <f t="shared" si="43"/>
        <v/>
      </c>
      <c r="S148" s="591" t="str">
        <f t="shared" si="44"/>
        <v/>
      </c>
      <c r="U148" s="591" t="str">
        <f t="shared" si="45"/>
        <v/>
      </c>
      <c r="W148" s="591" t="str">
        <f t="shared" si="46"/>
        <v/>
      </c>
      <c r="Y148" s="591" t="str">
        <f t="shared" si="47"/>
        <v/>
      </c>
      <c r="AA148" s="591" t="str">
        <f t="shared" si="48"/>
        <v/>
      </c>
      <c r="AC148" s="591" t="str">
        <f t="shared" si="49"/>
        <v/>
      </c>
      <c r="AE148" s="591" t="str">
        <f t="shared" si="50"/>
        <v/>
      </c>
      <c r="AG148" s="591" t="str">
        <f t="shared" si="51"/>
        <v/>
      </c>
      <c r="AI148" s="591" t="str">
        <f t="shared" si="52"/>
        <v/>
      </c>
      <c r="AK148" s="591" t="str">
        <f t="shared" si="53"/>
        <v/>
      </c>
      <c r="AM148" s="591" t="str">
        <f t="shared" si="54"/>
        <v/>
      </c>
      <c r="AO148" s="591" t="str">
        <f t="shared" si="55"/>
        <v/>
      </c>
      <c r="AQ148" s="591" t="str">
        <f t="shared" si="56"/>
        <v/>
      </c>
    </row>
    <row r="149" spans="5:43">
      <c r="E149" s="591" t="str">
        <f t="shared" si="38"/>
        <v/>
      </c>
      <c r="G149" s="591" t="str">
        <f t="shared" si="38"/>
        <v/>
      </c>
      <c r="I149" s="591" t="str">
        <f t="shared" si="39"/>
        <v/>
      </c>
      <c r="K149" s="591" t="str">
        <f t="shared" si="40"/>
        <v/>
      </c>
      <c r="M149" s="591" t="str">
        <f t="shared" si="41"/>
        <v/>
      </c>
      <c r="O149" s="591" t="str">
        <f t="shared" si="42"/>
        <v/>
      </c>
      <c r="Q149" s="591" t="str">
        <f t="shared" si="43"/>
        <v/>
      </c>
      <c r="S149" s="591" t="str">
        <f t="shared" si="44"/>
        <v/>
      </c>
      <c r="U149" s="591" t="str">
        <f t="shared" si="45"/>
        <v/>
      </c>
      <c r="W149" s="591" t="str">
        <f t="shared" si="46"/>
        <v/>
      </c>
      <c r="Y149" s="591" t="str">
        <f t="shared" si="47"/>
        <v/>
      </c>
      <c r="AA149" s="591" t="str">
        <f t="shared" si="48"/>
        <v/>
      </c>
      <c r="AC149" s="591" t="str">
        <f t="shared" si="49"/>
        <v/>
      </c>
      <c r="AE149" s="591" t="str">
        <f t="shared" si="50"/>
        <v/>
      </c>
      <c r="AG149" s="591" t="str">
        <f t="shared" si="51"/>
        <v/>
      </c>
      <c r="AI149" s="591" t="str">
        <f t="shared" si="52"/>
        <v/>
      </c>
      <c r="AK149" s="591" t="str">
        <f t="shared" si="53"/>
        <v/>
      </c>
      <c r="AM149" s="591" t="str">
        <f t="shared" si="54"/>
        <v/>
      </c>
      <c r="AO149" s="591" t="str">
        <f t="shared" si="55"/>
        <v/>
      </c>
      <c r="AQ149" s="591" t="str">
        <f t="shared" si="56"/>
        <v/>
      </c>
    </row>
    <row r="150" spans="5:43">
      <c r="E150" s="591" t="str">
        <f t="shared" si="38"/>
        <v/>
      </c>
      <c r="G150" s="591" t="str">
        <f t="shared" si="38"/>
        <v/>
      </c>
      <c r="I150" s="591" t="str">
        <f t="shared" si="39"/>
        <v/>
      </c>
      <c r="K150" s="591" t="str">
        <f t="shared" si="40"/>
        <v/>
      </c>
      <c r="M150" s="591" t="str">
        <f t="shared" si="41"/>
        <v/>
      </c>
      <c r="O150" s="591" t="str">
        <f t="shared" si="42"/>
        <v/>
      </c>
      <c r="Q150" s="591" t="str">
        <f t="shared" si="43"/>
        <v/>
      </c>
      <c r="S150" s="591" t="str">
        <f t="shared" si="44"/>
        <v/>
      </c>
      <c r="U150" s="591" t="str">
        <f t="shared" si="45"/>
        <v/>
      </c>
      <c r="W150" s="591" t="str">
        <f t="shared" si="46"/>
        <v/>
      </c>
      <c r="Y150" s="591" t="str">
        <f t="shared" si="47"/>
        <v/>
      </c>
      <c r="AA150" s="591" t="str">
        <f t="shared" si="48"/>
        <v/>
      </c>
      <c r="AC150" s="591" t="str">
        <f t="shared" si="49"/>
        <v/>
      </c>
      <c r="AE150" s="591" t="str">
        <f t="shared" si="50"/>
        <v/>
      </c>
      <c r="AG150" s="591" t="str">
        <f t="shared" si="51"/>
        <v/>
      </c>
      <c r="AI150" s="591" t="str">
        <f t="shared" si="52"/>
        <v/>
      </c>
      <c r="AK150" s="591" t="str">
        <f t="shared" si="53"/>
        <v/>
      </c>
      <c r="AM150" s="591" t="str">
        <f t="shared" si="54"/>
        <v/>
      </c>
      <c r="AO150" s="591" t="str">
        <f t="shared" si="55"/>
        <v/>
      </c>
      <c r="AQ150" s="591" t="str">
        <f t="shared" si="56"/>
        <v/>
      </c>
    </row>
    <row r="151" spans="5:43">
      <c r="E151" s="591" t="str">
        <f t="shared" si="38"/>
        <v/>
      </c>
      <c r="G151" s="591" t="str">
        <f t="shared" si="38"/>
        <v/>
      </c>
      <c r="I151" s="591" t="str">
        <f t="shared" si="39"/>
        <v/>
      </c>
      <c r="K151" s="591" t="str">
        <f t="shared" si="40"/>
        <v/>
      </c>
      <c r="M151" s="591" t="str">
        <f t="shared" si="41"/>
        <v/>
      </c>
      <c r="O151" s="591" t="str">
        <f t="shared" si="42"/>
        <v/>
      </c>
      <c r="Q151" s="591" t="str">
        <f t="shared" si="43"/>
        <v/>
      </c>
      <c r="S151" s="591" t="str">
        <f t="shared" si="44"/>
        <v/>
      </c>
      <c r="U151" s="591" t="str">
        <f t="shared" si="45"/>
        <v/>
      </c>
      <c r="W151" s="591" t="str">
        <f t="shared" si="46"/>
        <v/>
      </c>
      <c r="Y151" s="591" t="str">
        <f t="shared" si="47"/>
        <v/>
      </c>
      <c r="AA151" s="591" t="str">
        <f t="shared" si="48"/>
        <v/>
      </c>
      <c r="AC151" s="591" t="str">
        <f t="shared" si="49"/>
        <v/>
      </c>
      <c r="AE151" s="591" t="str">
        <f t="shared" si="50"/>
        <v/>
      </c>
      <c r="AG151" s="591" t="str">
        <f t="shared" si="51"/>
        <v/>
      </c>
      <c r="AI151" s="591" t="str">
        <f t="shared" si="52"/>
        <v/>
      </c>
      <c r="AK151" s="591" t="str">
        <f t="shared" si="53"/>
        <v/>
      </c>
      <c r="AM151" s="591" t="str">
        <f t="shared" si="54"/>
        <v/>
      </c>
      <c r="AO151" s="591" t="str">
        <f t="shared" si="55"/>
        <v/>
      </c>
      <c r="AQ151" s="591" t="str">
        <f t="shared" si="56"/>
        <v/>
      </c>
    </row>
    <row r="152" spans="5:43">
      <c r="E152" s="591" t="str">
        <f t="shared" si="38"/>
        <v/>
      </c>
      <c r="G152" s="591" t="str">
        <f t="shared" si="38"/>
        <v/>
      </c>
      <c r="I152" s="591" t="str">
        <f t="shared" si="39"/>
        <v/>
      </c>
      <c r="K152" s="591" t="str">
        <f t="shared" si="40"/>
        <v/>
      </c>
      <c r="M152" s="591" t="str">
        <f t="shared" si="41"/>
        <v/>
      </c>
      <c r="O152" s="591" t="str">
        <f t="shared" si="42"/>
        <v/>
      </c>
      <c r="Q152" s="591" t="str">
        <f t="shared" si="43"/>
        <v/>
      </c>
      <c r="S152" s="591" t="str">
        <f t="shared" si="44"/>
        <v/>
      </c>
      <c r="U152" s="591" t="str">
        <f t="shared" si="45"/>
        <v/>
      </c>
      <c r="W152" s="591" t="str">
        <f t="shared" si="46"/>
        <v/>
      </c>
      <c r="Y152" s="591" t="str">
        <f t="shared" si="47"/>
        <v/>
      </c>
      <c r="AA152" s="591" t="str">
        <f t="shared" si="48"/>
        <v/>
      </c>
      <c r="AC152" s="591" t="str">
        <f t="shared" si="49"/>
        <v/>
      </c>
      <c r="AE152" s="591" t="str">
        <f t="shared" si="50"/>
        <v/>
      </c>
      <c r="AG152" s="591" t="str">
        <f t="shared" si="51"/>
        <v/>
      </c>
      <c r="AI152" s="591" t="str">
        <f t="shared" si="52"/>
        <v/>
      </c>
      <c r="AK152" s="591" t="str">
        <f t="shared" si="53"/>
        <v/>
      </c>
      <c r="AM152" s="591" t="str">
        <f t="shared" si="54"/>
        <v/>
      </c>
      <c r="AO152" s="591" t="str">
        <f t="shared" si="55"/>
        <v/>
      </c>
      <c r="AQ152" s="591" t="str">
        <f t="shared" si="56"/>
        <v/>
      </c>
    </row>
    <row r="153" spans="5:43">
      <c r="E153" s="591" t="str">
        <f t="shared" si="38"/>
        <v/>
      </c>
      <c r="G153" s="591" t="str">
        <f t="shared" si="38"/>
        <v/>
      </c>
      <c r="I153" s="591" t="str">
        <f t="shared" si="39"/>
        <v/>
      </c>
      <c r="K153" s="591" t="str">
        <f t="shared" si="40"/>
        <v/>
      </c>
      <c r="M153" s="591" t="str">
        <f t="shared" si="41"/>
        <v/>
      </c>
      <c r="O153" s="591" t="str">
        <f t="shared" si="42"/>
        <v/>
      </c>
      <c r="Q153" s="591" t="str">
        <f t="shared" si="43"/>
        <v/>
      </c>
      <c r="S153" s="591" t="str">
        <f t="shared" si="44"/>
        <v/>
      </c>
      <c r="U153" s="591" t="str">
        <f t="shared" si="45"/>
        <v/>
      </c>
      <c r="W153" s="591" t="str">
        <f t="shared" si="46"/>
        <v/>
      </c>
      <c r="Y153" s="591" t="str">
        <f t="shared" si="47"/>
        <v/>
      </c>
      <c r="AA153" s="591" t="str">
        <f t="shared" si="48"/>
        <v/>
      </c>
      <c r="AC153" s="591" t="str">
        <f t="shared" si="49"/>
        <v/>
      </c>
      <c r="AE153" s="591" t="str">
        <f t="shared" si="50"/>
        <v/>
      </c>
      <c r="AG153" s="591" t="str">
        <f t="shared" si="51"/>
        <v/>
      </c>
      <c r="AI153" s="591" t="str">
        <f t="shared" si="52"/>
        <v/>
      </c>
      <c r="AK153" s="591" t="str">
        <f t="shared" si="53"/>
        <v/>
      </c>
      <c r="AM153" s="591" t="str">
        <f t="shared" si="54"/>
        <v/>
      </c>
      <c r="AO153" s="591" t="str">
        <f t="shared" si="55"/>
        <v/>
      </c>
      <c r="AQ153" s="591" t="str">
        <f t="shared" si="56"/>
        <v/>
      </c>
    </row>
    <row r="154" spans="5:43">
      <c r="E154" s="591" t="str">
        <f t="shared" si="38"/>
        <v/>
      </c>
      <c r="G154" s="591" t="str">
        <f t="shared" si="38"/>
        <v/>
      </c>
      <c r="I154" s="591" t="str">
        <f t="shared" si="39"/>
        <v/>
      </c>
      <c r="K154" s="591" t="str">
        <f t="shared" si="40"/>
        <v/>
      </c>
      <c r="M154" s="591" t="str">
        <f t="shared" si="41"/>
        <v/>
      </c>
      <c r="O154" s="591" t="str">
        <f t="shared" si="42"/>
        <v/>
      </c>
      <c r="Q154" s="591" t="str">
        <f t="shared" si="43"/>
        <v/>
      </c>
      <c r="S154" s="591" t="str">
        <f t="shared" si="44"/>
        <v/>
      </c>
      <c r="U154" s="591" t="str">
        <f t="shared" si="45"/>
        <v/>
      </c>
      <c r="W154" s="591" t="str">
        <f t="shared" si="46"/>
        <v/>
      </c>
      <c r="Y154" s="591" t="str">
        <f t="shared" si="47"/>
        <v/>
      </c>
      <c r="AA154" s="591" t="str">
        <f t="shared" si="48"/>
        <v/>
      </c>
      <c r="AC154" s="591" t="str">
        <f t="shared" si="49"/>
        <v/>
      </c>
      <c r="AE154" s="591" t="str">
        <f t="shared" si="50"/>
        <v/>
      </c>
      <c r="AG154" s="591" t="str">
        <f t="shared" si="51"/>
        <v/>
      </c>
      <c r="AI154" s="591" t="str">
        <f t="shared" si="52"/>
        <v/>
      </c>
      <c r="AK154" s="591" t="str">
        <f t="shared" si="53"/>
        <v/>
      </c>
      <c r="AM154" s="591" t="str">
        <f t="shared" si="54"/>
        <v/>
      </c>
      <c r="AO154" s="591" t="str">
        <f t="shared" si="55"/>
        <v/>
      </c>
      <c r="AQ154" s="591" t="str">
        <f t="shared" si="56"/>
        <v/>
      </c>
    </row>
    <row r="155" spans="5:43">
      <c r="E155" s="591" t="str">
        <f t="shared" si="38"/>
        <v/>
      </c>
      <c r="G155" s="591" t="str">
        <f t="shared" si="38"/>
        <v/>
      </c>
      <c r="I155" s="591" t="str">
        <f t="shared" si="39"/>
        <v/>
      </c>
      <c r="K155" s="591" t="str">
        <f t="shared" si="40"/>
        <v/>
      </c>
      <c r="M155" s="591" t="str">
        <f t="shared" si="41"/>
        <v/>
      </c>
      <c r="O155" s="591" t="str">
        <f t="shared" si="42"/>
        <v/>
      </c>
      <c r="Q155" s="591" t="str">
        <f t="shared" si="43"/>
        <v/>
      </c>
      <c r="S155" s="591" t="str">
        <f t="shared" si="44"/>
        <v/>
      </c>
      <c r="U155" s="591" t="str">
        <f t="shared" si="45"/>
        <v/>
      </c>
      <c r="W155" s="591" t="str">
        <f t="shared" si="46"/>
        <v/>
      </c>
      <c r="Y155" s="591" t="str">
        <f t="shared" si="47"/>
        <v/>
      </c>
      <c r="AA155" s="591" t="str">
        <f t="shared" si="48"/>
        <v/>
      </c>
      <c r="AC155" s="591" t="str">
        <f t="shared" si="49"/>
        <v/>
      </c>
      <c r="AE155" s="591" t="str">
        <f t="shared" si="50"/>
        <v/>
      </c>
      <c r="AG155" s="591" t="str">
        <f t="shared" si="51"/>
        <v/>
      </c>
      <c r="AI155" s="591" t="str">
        <f t="shared" si="52"/>
        <v/>
      </c>
      <c r="AK155" s="591" t="str">
        <f t="shared" si="53"/>
        <v/>
      </c>
      <c r="AM155" s="591" t="str">
        <f t="shared" si="54"/>
        <v/>
      </c>
      <c r="AO155" s="591" t="str">
        <f t="shared" si="55"/>
        <v/>
      </c>
      <c r="AQ155" s="591" t="str">
        <f t="shared" si="56"/>
        <v/>
      </c>
    </row>
    <row r="156" spans="5:43">
      <c r="E156" s="591" t="str">
        <f t="shared" si="38"/>
        <v/>
      </c>
      <c r="G156" s="591" t="str">
        <f t="shared" si="38"/>
        <v/>
      </c>
      <c r="I156" s="591" t="str">
        <f t="shared" si="39"/>
        <v/>
      </c>
      <c r="K156" s="591" t="str">
        <f t="shared" si="40"/>
        <v/>
      </c>
      <c r="M156" s="591" t="str">
        <f t="shared" si="41"/>
        <v/>
      </c>
      <c r="O156" s="591" t="str">
        <f t="shared" si="42"/>
        <v/>
      </c>
      <c r="Q156" s="591" t="str">
        <f t="shared" si="43"/>
        <v/>
      </c>
      <c r="S156" s="591" t="str">
        <f t="shared" si="44"/>
        <v/>
      </c>
      <c r="U156" s="591" t="str">
        <f t="shared" si="45"/>
        <v/>
      </c>
      <c r="W156" s="591" t="str">
        <f t="shared" si="46"/>
        <v/>
      </c>
      <c r="Y156" s="591" t="str">
        <f t="shared" si="47"/>
        <v/>
      </c>
      <c r="AA156" s="591" t="str">
        <f t="shared" si="48"/>
        <v/>
      </c>
      <c r="AC156" s="591" t="str">
        <f t="shared" si="49"/>
        <v/>
      </c>
      <c r="AE156" s="591" t="str">
        <f t="shared" si="50"/>
        <v/>
      </c>
      <c r="AG156" s="591" t="str">
        <f t="shared" si="51"/>
        <v/>
      </c>
      <c r="AI156" s="591" t="str">
        <f t="shared" si="52"/>
        <v/>
      </c>
      <c r="AK156" s="591" t="str">
        <f t="shared" si="53"/>
        <v/>
      </c>
      <c r="AM156" s="591" t="str">
        <f t="shared" si="54"/>
        <v/>
      </c>
      <c r="AO156" s="591" t="str">
        <f t="shared" si="55"/>
        <v/>
      </c>
      <c r="AQ156" s="591" t="str">
        <f t="shared" si="56"/>
        <v/>
      </c>
    </row>
    <row r="157" spans="5:43">
      <c r="E157" s="591" t="str">
        <f t="shared" si="38"/>
        <v/>
      </c>
      <c r="G157" s="591" t="str">
        <f t="shared" si="38"/>
        <v/>
      </c>
      <c r="I157" s="591" t="str">
        <f t="shared" si="39"/>
        <v/>
      </c>
      <c r="K157" s="591" t="str">
        <f t="shared" si="40"/>
        <v/>
      </c>
      <c r="M157" s="591" t="str">
        <f t="shared" si="41"/>
        <v/>
      </c>
      <c r="O157" s="591" t="str">
        <f t="shared" si="42"/>
        <v/>
      </c>
      <c r="Q157" s="591" t="str">
        <f t="shared" si="43"/>
        <v/>
      </c>
      <c r="S157" s="591" t="str">
        <f t="shared" si="44"/>
        <v/>
      </c>
      <c r="U157" s="591" t="str">
        <f t="shared" si="45"/>
        <v/>
      </c>
      <c r="W157" s="591" t="str">
        <f t="shared" si="46"/>
        <v/>
      </c>
      <c r="Y157" s="591" t="str">
        <f t="shared" si="47"/>
        <v/>
      </c>
      <c r="AA157" s="591" t="str">
        <f t="shared" si="48"/>
        <v/>
      </c>
      <c r="AC157" s="591" t="str">
        <f t="shared" si="49"/>
        <v/>
      </c>
      <c r="AE157" s="591" t="str">
        <f t="shared" si="50"/>
        <v/>
      </c>
      <c r="AG157" s="591" t="str">
        <f t="shared" si="51"/>
        <v/>
      </c>
      <c r="AI157" s="591" t="str">
        <f t="shared" si="52"/>
        <v/>
      </c>
      <c r="AK157" s="591" t="str">
        <f t="shared" si="53"/>
        <v/>
      </c>
      <c r="AM157" s="591" t="str">
        <f t="shared" si="54"/>
        <v/>
      </c>
      <c r="AO157" s="591" t="str">
        <f t="shared" si="55"/>
        <v/>
      </c>
      <c r="AQ157" s="591" t="str">
        <f t="shared" si="56"/>
        <v/>
      </c>
    </row>
    <row r="158" spans="5:43">
      <c r="E158" s="591" t="str">
        <f t="shared" si="38"/>
        <v/>
      </c>
      <c r="G158" s="591" t="str">
        <f t="shared" si="38"/>
        <v/>
      </c>
      <c r="I158" s="591" t="str">
        <f t="shared" si="39"/>
        <v/>
      </c>
      <c r="K158" s="591" t="str">
        <f t="shared" si="40"/>
        <v/>
      </c>
      <c r="M158" s="591" t="str">
        <f t="shared" si="41"/>
        <v/>
      </c>
      <c r="O158" s="591" t="str">
        <f t="shared" si="42"/>
        <v/>
      </c>
      <c r="Q158" s="591" t="str">
        <f t="shared" si="43"/>
        <v/>
      </c>
      <c r="S158" s="591" t="str">
        <f t="shared" si="44"/>
        <v/>
      </c>
      <c r="U158" s="591" t="str">
        <f t="shared" si="45"/>
        <v/>
      </c>
      <c r="W158" s="591" t="str">
        <f t="shared" si="46"/>
        <v/>
      </c>
      <c r="Y158" s="591" t="str">
        <f t="shared" si="47"/>
        <v/>
      </c>
      <c r="AA158" s="591" t="str">
        <f t="shared" si="48"/>
        <v/>
      </c>
      <c r="AC158" s="591" t="str">
        <f t="shared" si="49"/>
        <v/>
      </c>
      <c r="AE158" s="591" t="str">
        <f t="shared" si="50"/>
        <v/>
      </c>
      <c r="AG158" s="591" t="str">
        <f t="shared" si="51"/>
        <v/>
      </c>
      <c r="AI158" s="591" t="str">
        <f t="shared" si="52"/>
        <v/>
      </c>
      <c r="AK158" s="591" t="str">
        <f t="shared" si="53"/>
        <v/>
      </c>
      <c r="AM158" s="591" t="str">
        <f t="shared" si="54"/>
        <v/>
      </c>
      <c r="AO158" s="591" t="str">
        <f t="shared" si="55"/>
        <v/>
      </c>
      <c r="AQ158" s="591" t="str">
        <f t="shared" si="56"/>
        <v/>
      </c>
    </row>
    <row r="159" spans="5:43">
      <c r="E159" s="591" t="str">
        <f t="shared" si="38"/>
        <v/>
      </c>
      <c r="G159" s="591" t="str">
        <f t="shared" si="38"/>
        <v/>
      </c>
      <c r="I159" s="591" t="str">
        <f t="shared" si="39"/>
        <v/>
      </c>
      <c r="K159" s="591" t="str">
        <f t="shared" si="40"/>
        <v/>
      </c>
      <c r="M159" s="591" t="str">
        <f t="shared" si="41"/>
        <v/>
      </c>
      <c r="O159" s="591" t="str">
        <f t="shared" si="42"/>
        <v/>
      </c>
      <c r="Q159" s="591" t="str">
        <f t="shared" si="43"/>
        <v/>
      </c>
      <c r="S159" s="591" t="str">
        <f t="shared" si="44"/>
        <v/>
      </c>
      <c r="U159" s="591" t="str">
        <f t="shared" si="45"/>
        <v/>
      </c>
      <c r="W159" s="591" t="str">
        <f t="shared" si="46"/>
        <v/>
      </c>
      <c r="Y159" s="591" t="str">
        <f t="shared" si="47"/>
        <v/>
      </c>
      <c r="AA159" s="591" t="str">
        <f t="shared" si="48"/>
        <v/>
      </c>
      <c r="AC159" s="591" t="str">
        <f t="shared" si="49"/>
        <v/>
      </c>
      <c r="AE159" s="591" t="str">
        <f t="shared" si="50"/>
        <v/>
      </c>
      <c r="AG159" s="591" t="str">
        <f t="shared" si="51"/>
        <v/>
      </c>
      <c r="AI159" s="591" t="str">
        <f t="shared" si="52"/>
        <v/>
      </c>
      <c r="AK159" s="591" t="str">
        <f t="shared" si="53"/>
        <v/>
      </c>
      <c r="AM159" s="591" t="str">
        <f t="shared" si="54"/>
        <v/>
      </c>
      <c r="AO159" s="591" t="str">
        <f t="shared" si="55"/>
        <v/>
      </c>
      <c r="AQ159" s="591" t="str">
        <f t="shared" si="56"/>
        <v/>
      </c>
    </row>
    <row r="160" spans="5:43">
      <c r="E160" s="591" t="str">
        <f t="shared" si="38"/>
        <v/>
      </c>
      <c r="G160" s="591" t="str">
        <f t="shared" si="38"/>
        <v/>
      </c>
      <c r="I160" s="591" t="str">
        <f t="shared" si="39"/>
        <v/>
      </c>
      <c r="K160" s="591" t="str">
        <f t="shared" si="40"/>
        <v/>
      </c>
      <c r="M160" s="591" t="str">
        <f t="shared" si="41"/>
        <v/>
      </c>
      <c r="O160" s="591" t="str">
        <f t="shared" si="42"/>
        <v/>
      </c>
      <c r="Q160" s="591" t="str">
        <f t="shared" si="43"/>
        <v/>
      </c>
      <c r="S160" s="591" t="str">
        <f t="shared" si="44"/>
        <v/>
      </c>
      <c r="U160" s="591" t="str">
        <f t="shared" si="45"/>
        <v/>
      </c>
      <c r="W160" s="591" t="str">
        <f t="shared" si="46"/>
        <v/>
      </c>
      <c r="Y160" s="591" t="str">
        <f t="shared" si="47"/>
        <v/>
      </c>
      <c r="AA160" s="591" t="str">
        <f t="shared" si="48"/>
        <v/>
      </c>
      <c r="AC160" s="591" t="str">
        <f t="shared" si="49"/>
        <v/>
      </c>
      <c r="AE160" s="591" t="str">
        <f t="shared" si="50"/>
        <v/>
      </c>
      <c r="AG160" s="591" t="str">
        <f t="shared" si="51"/>
        <v/>
      </c>
      <c r="AI160" s="591" t="str">
        <f t="shared" si="52"/>
        <v/>
      </c>
      <c r="AK160" s="591" t="str">
        <f t="shared" si="53"/>
        <v/>
      </c>
      <c r="AM160" s="591" t="str">
        <f t="shared" si="54"/>
        <v/>
      </c>
      <c r="AO160" s="591" t="str">
        <f t="shared" si="55"/>
        <v/>
      </c>
      <c r="AQ160" s="591" t="str">
        <f t="shared" si="56"/>
        <v/>
      </c>
    </row>
    <row r="161" spans="5:43">
      <c r="E161" s="591" t="str">
        <f t="shared" si="38"/>
        <v/>
      </c>
      <c r="G161" s="591" t="str">
        <f t="shared" si="38"/>
        <v/>
      </c>
      <c r="I161" s="591" t="str">
        <f t="shared" si="39"/>
        <v/>
      </c>
      <c r="K161" s="591" t="str">
        <f t="shared" si="40"/>
        <v/>
      </c>
      <c r="M161" s="591" t="str">
        <f t="shared" si="41"/>
        <v/>
      </c>
      <c r="O161" s="591" t="str">
        <f t="shared" si="42"/>
        <v/>
      </c>
      <c r="Q161" s="591" t="str">
        <f t="shared" si="43"/>
        <v/>
      </c>
      <c r="S161" s="591" t="str">
        <f t="shared" si="44"/>
        <v/>
      </c>
      <c r="U161" s="591" t="str">
        <f t="shared" si="45"/>
        <v/>
      </c>
      <c r="W161" s="591" t="str">
        <f t="shared" si="46"/>
        <v/>
      </c>
      <c r="Y161" s="591" t="str">
        <f t="shared" si="47"/>
        <v/>
      </c>
      <c r="AA161" s="591" t="str">
        <f t="shared" si="48"/>
        <v/>
      </c>
      <c r="AC161" s="591" t="str">
        <f t="shared" si="49"/>
        <v/>
      </c>
      <c r="AE161" s="591" t="str">
        <f t="shared" si="50"/>
        <v/>
      </c>
      <c r="AG161" s="591" t="str">
        <f t="shared" si="51"/>
        <v/>
      </c>
      <c r="AI161" s="591" t="str">
        <f t="shared" si="52"/>
        <v/>
      </c>
      <c r="AK161" s="591" t="str">
        <f t="shared" si="53"/>
        <v/>
      </c>
      <c r="AM161" s="591" t="str">
        <f t="shared" si="54"/>
        <v/>
      </c>
      <c r="AO161" s="591" t="str">
        <f t="shared" si="55"/>
        <v/>
      </c>
      <c r="AQ161" s="591" t="str">
        <f t="shared" si="56"/>
        <v/>
      </c>
    </row>
    <row r="162" spans="5:43">
      <c r="E162" s="591" t="str">
        <f t="shared" si="38"/>
        <v/>
      </c>
      <c r="G162" s="591" t="str">
        <f t="shared" si="38"/>
        <v/>
      </c>
      <c r="I162" s="591" t="str">
        <f t="shared" si="39"/>
        <v/>
      </c>
      <c r="K162" s="591" t="str">
        <f t="shared" si="40"/>
        <v/>
      </c>
      <c r="M162" s="591" t="str">
        <f t="shared" si="41"/>
        <v/>
      </c>
      <c r="O162" s="591" t="str">
        <f t="shared" si="42"/>
        <v/>
      </c>
      <c r="Q162" s="591" t="str">
        <f t="shared" si="43"/>
        <v/>
      </c>
      <c r="S162" s="591" t="str">
        <f t="shared" si="44"/>
        <v/>
      </c>
      <c r="U162" s="591" t="str">
        <f t="shared" si="45"/>
        <v/>
      </c>
      <c r="W162" s="591" t="str">
        <f t="shared" si="46"/>
        <v/>
      </c>
      <c r="Y162" s="591" t="str">
        <f t="shared" si="47"/>
        <v/>
      </c>
      <c r="AA162" s="591" t="str">
        <f t="shared" si="48"/>
        <v/>
      </c>
      <c r="AC162" s="591" t="str">
        <f t="shared" si="49"/>
        <v/>
      </c>
      <c r="AE162" s="591" t="str">
        <f t="shared" si="50"/>
        <v/>
      </c>
      <c r="AG162" s="591" t="str">
        <f t="shared" si="51"/>
        <v/>
      </c>
      <c r="AI162" s="591" t="str">
        <f t="shared" si="52"/>
        <v/>
      </c>
      <c r="AK162" s="591" t="str">
        <f t="shared" si="53"/>
        <v/>
      </c>
      <c r="AM162" s="591" t="str">
        <f t="shared" si="54"/>
        <v/>
      </c>
      <c r="AO162" s="591" t="str">
        <f t="shared" si="55"/>
        <v/>
      </c>
      <c r="AQ162" s="591" t="str">
        <f t="shared" si="56"/>
        <v/>
      </c>
    </row>
    <row r="163" spans="5:43">
      <c r="E163" s="591" t="str">
        <f t="shared" si="38"/>
        <v/>
      </c>
      <c r="G163" s="591" t="str">
        <f t="shared" si="38"/>
        <v/>
      </c>
      <c r="I163" s="591" t="str">
        <f t="shared" si="39"/>
        <v/>
      </c>
      <c r="K163" s="591" t="str">
        <f t="shared" si="40"/>
        <v/>
      </c>
      <c r="M163" s="591" t="str">
        <f t="shared" si="41"/>
        <v/>
      </c>
      <c r="O163" s="591" t="str">
        <f t="shared" si="42"/>
        <v/>
      </c>
      <c r="Q163" s="591" t="str">
        <f t="shared" si="43"/>
        <v/>
      </c>
      <c r="S163" s="591" t="str">
        <f t="shared" si="44"/>
        <v/>
      </c>
      <c r="U163" s="591" t="str">
        <f t="shared" si="45"/>
        <v/>
      </c>
      <c r="W163" s="591" t="str">
        <f t="shared" si="46"/>
        <v/>
      </c>
      <c r="Y163" s="591" t="str">
        <f t="shared" si="47"/>
        <v/>
      </c>
      <c r="AA163" s="591" t="str">
        <f t="shared" si="48"/>
        <v/>
      </c>
      <c r="AC163" s="591" t="str">
        <f t="shared" si="49"/>
        <v/>
      </c>
      <c r="AE163" s="591" t="str">
        <f t="shared" si="50"/>
        <v/>
      </c>
      <c r="AG163" s="591" t="str">
        <f t="shared" si="51"/>
        <v/>
      </c>
      <c r="AI163" s="591" t="str">
        <f t="shared" si="52"/>
        <v/>
      </c>
      <c r="AK163" s="591" t="str">
        <f t="shared" si="53"/>
        <v/>
      </c>
      <c r="AM163" s="591" t="str">
        <f t="shared" si="54"/>
        <v/>
      </c>
      <c r="AO163" s="591" t="str">
        <f t="shared" si="55"/>
        <v/>
      </c>
      <c r="AQ163" s="591" t="str">
        <f t="shared" si="56"/>
        <v/>
      </c>
    </row>
    <row r="164" spans="5:43">
      <c r="E164" s="591" t="str">
        <f t="shared" si="38"/>
        <v/>
      </c>
      <c r="G164" s="591" t="str">
        <f t="shared" si="38"/>
        <v/>
      </c>
      <c r="I164" s="591" t="str">
        <f t="shared" si="39"/>
        <v/>
      </c>
      <c r="K164" s="591" t="str">
        <f t="shared" si="40"/>
        <v/>
      </c>
      <c r="M164" s="591" t="str">
        <f t="shared" si="41"/>
        <v/>
      </c>
      <c r="O164" s="591" t="str">
        <f t="shared" si="42"/>
        <v/>
      </c>
      <c r="Q164" s="591" t="str">
        <f t="shared" si="43"/>
        <v/>
      </c>
      <c r="S164" s="591" t="str">
        <f t="shared" si="44"/>
        <v/>
      </c>
      <c r="U164" s="591" t="str">
        <f t="shared" si="45"/>
        <v/>
      </c>
      <c r="W164" s="591" t="str">
        <f t="shared" si="46"/>
        <v/>
      </c>
      <c r="Y164" s="591" t="str">
        <f t="shared" si="47"/>
        <v/>
      </c>
      <c r="AA164" s="591" t="str">
        <f t="shared" si="48"/>
        <v/>
      </c>
      <c r="AC164" s="591" t="str">
        <f t="shared" si="49"/>
        <v/>
      </c>
      <c r="AE164" s="591" t="str">
        <f t="shared" si="50"/>
        <v/>
      </c>
      <c r="AG164" s="591" t="str">
        <f t="shared" si="51"/>
        <v/>
      </c>
      <c r="AI164" s="591" t="str">
        <f t="shared" si="52"/>
        <v/>
      </c>
      <c r="AK164" s="591" t="str">
        <f t="shared" si="53"/>
        <v/>
      </c>
      <c r="AM164" s="591" t="str">
        <f t="shared" si="54"/>
        <v/>
      </c>
      <c r="AO164" s="591" t="str">
        <f t="shared" si="55"/>
        <v/>
      </c>
      <c r="AQ164" s="591" t="str">
        <f t="shared" si="56"/>
        <v/>
      </c>
    </row>
    <row r="165" spans="5:43">
      <c r="E165" s="591" t="str">
        <f t="shared" si="38"/>
        <v/>
      </c>
      <c r="G165" s="591" t="str">
        <f t="shared" si="38"/>
        <v/>
      </c>
      <c r="I165" s="591" t="str">
        <f t="shared" si="39"/>
        <v/>
      </c>
      <c r="K165" s="591" t="str">
        <f t="shared" si="40"/>
        <v/>
      </c>
      <c r="M165" s="591" t="str">
        <f t="shared" si="41"/>
        <v/>
      </c>
      <c r="O165" s="591" t="str">
        <f t="shared" si="42"/>
        <v/>
      </c>
      <c r="Q165" s="591" t="str">
        <f t="shared" si="43"/>
        <v/>
      </c>
      <c r="S165" s="591" t="str">
        <f t="shared" si="44"/>
        <v/>
      </c>
      <c r="U165" s="591" t="str">
        <f t="shared" si="45"/>
        <v/>
      </c>
      <c r="W165" s="591" t="str">
        <f t="shared" si="46"/>
        <v/>
      </c>
      <c r="Y165" s="591" t="str">
        <f t="shared" si="47"/>
        <v/>
      </c>
      <c r="AA165" s="591" t="str">
        <f t="shared" si="48"/>
        <v/>
      </c>
      <c r="AC165" s="591" t="str">
        <f t="shared" si="49"/>
        <v/>
      </c>
      <c r="AE165" s="591" t="str">
        <f t="shared" si="50"/>
        <v/>
      </c>
      <c r="AG165" s="591" t="str">
        <f t="shared" si="51"/>
        <v/>
      </c>
      <c r="AI165" s="591" t="str">
        <f t="shared" si="52"/>
        <v/>
      </c>
      <c r="AK165" s="591" t="str">
        <f t="shared" si="53"/>
        <v/>
      </c>
      <c r="AM165" s="591" t="str">
        <f t="shared" si="54"/>
        <v/>
      </c>
      <c r="AO165" s="591" t="str">
        <f t="shared" si="55"/>
        <v/>
      </c>
      <c r="AQ165" s="591" t="str">
        <f t="shared" si="56"/>
        <v/>
      </c>
    </row>
    <row r="166" spans="5:43">
      <c r="E166" s="591" t="str">
        <f t="shared" si="38"/>
        <v/>
      </c>
      <c r="G166" s="591" t="str">
        <f t="shared" si="38"/>
        <v/>
      </c>
      <c r="I166" s="591" t="str">
        <f t="shared" si="39"/>
        <v/>
      </c>
      <c r="K166" s="591" t="str">
        <f t="shared" si="40"/>
        <v/>
      </c>
      <c r="M166" s="591" t="str">
        <f t="shared" si="41"/>
        <v/>
      </c>
      <c r="O166" s="591" t="str">
        <f t="shared" si="42"/>
        <v/>
      </c>
      <c r="Q166" s="591" t="str">
        <f t="shared" si="43"/>
        <v/>
      </c>
      <c r="S166" s="591" t="str">
        <f t="shared" si="44"/>
        <v/>
      </c>
      <c r="U166" s="591" t="str">
        <f t="shared" si="45"/>
        <v/>
      </c>
      <c r="W166" s="591" t="str">
        <f t="shared" si="46"/>
        <v/>
      </c>
      <c r="Y166" s="591" t="str">
        <f t="shared" si="47"/>
        <v/>
      </c>
      <c r="AA166" s="591" t="str">
        <f t="shared" si="48"/>
        <v/>
      </c>
      <c r="AC166" s="591" t="str">
        <f t="shared" si="49"/>
        <v/>
      </c>
      <c r="AE166" s="591" t="str">
        <f t="shared" si="50"/>
        <v/>
      </c>
      <c r="AG166" s="591" t="str">
        <f t="shared" si="51"/>
        <v/>
      </c>
      <c r="AI166" s="591" t="str">
        <f t="shared" si="52"/>
        <v/>
      </c>
      <c r="AK166" s="591" t="str">
        <f t="shared" si="53"/>
        <v/>
      </c>
      <c r="AM166" s="591" t="str">
        <f t="shared" si="54"/>
        <v/>
      </c>
      <c r="AO166" s="591" t="str">
        <f t="shared" si="55"/>
        <v/>
      </c>
      <c r="AQ166" s="591" t="str">
        <f t="shared" si="56"/>
        <v/>
      </c>
    </row>
    <row r="167" spans="5:43">
      <c r="E167" s="591" t="str">
        <f t="shared" si="38"/>
        <v/>
      </c>
      <c r="G167" s="591" t="str">
        <f t="shared" si="38"/>
        <v/>
      </c>
      <c r="I167" s="591" t="str">
        <f t="shared" si="39"/>
        <v/>
      </c>
      <c r="K167" s="591" t="str">
        <f t="shared" si="40"/>
        <v/>
      </c>
      <c r="M167" s="591" t="str">
        <f t="shared" si="41"/>
        <v/>
      </c>
      <c r="O167" s="591" t="str">
        <f t="shared" si="42"/>
        <v/>
      </c>
      <c r="Q167" s="591" t="str">
        <f t="shared" si="43"/>
        <v/>
      </c>
      <c r="S167" s="591" t="str">
        <f t="shared" si="44"/>
        <v/>
      </c>
      <c r="U167" s="591" t="str">
        <f t="shared" si="45"/>
        <v/>
      </c>
      <c r="W167" s="591" t="str">
        <f t="shared" si="46"/>
        <v/>
      </c>
      <c r="Y167" s="591" t="str">
        <f t="shared" si="47"/>
        <v/>
      </c>
      <c r="AA167" s="591" t="str">
        <f t="shared" si="48"/>
        <v/>
      </c>
      <c r="AC167" s="591" t="str">
        <f t="shared" si="49"/>
        <v/>
      </c>
      <c r="AE167" s="591" t="str">
        <f t="shared" si="50"/>
        <v/>
      </c>
      <c r="AG167" s="591" t="str">
        <f t="shared" si="51"/>
        <v/>
      </c>
      <c r="AI167" s="591" t="str">
        <f t="shared" si="52"/>
        <v/>
      </c>
      <c r="AK167" s="591" t="str">
        <f t="shared" si="53"/>
        <v/>
      </c>
      <c r="AM167" s="591" t="str">
        <f t="shared" si="54"/>
        <v/>
      </c>
      <c r="AO167" s="591" t="str">
        <f t="shared" si="55"/>
        <v/>
      </c>
      <c r="AQ167" s="591" t="str">
        <f t="shared" si="56"/>
        <v/>
      </c>
    </row>
    <row r="168" spans="5:43">
      <c r="E168" s="591" t="str">
        <f t="shared" si="38"/>
        <v/>
      </c>
      <c r="G168" s="591" t="str">
        <f t="shared" si="38"/>
        <v/>
      </c>
      <c r="I168" s="591" t="str">
        <f t="shared" si="39"/>
        <v/>
      </c>
      <c r="K168" s="591" t="str">
        <f t="shared" si="40"/>
        <v/>
      </c>
      <c r="M168" s="591" t="str">
        <f t="shared" si="41"/>
        <v/>
      </c>
      <c r="O168" s="591" t="str">
        <f t="shared" si="42"/>
        <v/>
      </c>
      <c r="Q168" s="591" t="str">
        <f t="shared" si="43"/>
        <v/>
      </c>
      <c r="S168" s="591" t="str">
        <f t="shared" si="44"/>
        <v/>
      </c>
      <c r="U168" s="591" t="str">
        <f t="shared" si="45"/>
        <v/>
      </c>
      <c r="W168" s="591" t="str">
        <f t="shared" si="46"/>
        <v/>
      </c>
      <c r="Y168" s="591" t="str">
        <f t="shared" si="47"/>
        <v/>
      </c>
      <c r="AA168" s="591" t="str">
        <f t="shared" si="48"/>
        <v/>
      </c>
      <c r="AC168" s="591" t="str">
        <f t="shared" si="49"/>
        <v/>
      </c>
      <c r="AE168" s="591" t="str">
        <f t="shared" si="50"/>
        <v/>
      </c>
      <c r="AG168" s="591" t="str">
        <f t="shared" si="51"/>
        <v/>
      </c>
      <c r="AI168" s="591" t="str">
        <f t="shared" si="52"/>
        <v/>
      </c>
      <c r="AK168" s="591" t="str">
        <f t="shared" si="53"/>
        <v/>
      </c>
      <c r="AM168" s="591" t="str">
        <f t="shared" si="54"/>
        <v/>
      </c>
      <c r="AO168" s="591" t="str">
        <f t="shared" si="55"/>
        <v/>
      </c>
      <c r="AQ168" s="591" t="str">
        <f t="shared" si="56"/>
        <v/>
      </c>
    </row>
    <row r="169" spans="5:43">
      <c r="E169" s="591" t="str">
        <f t="shared" si="38"/>
        <v/>
      </c>
      <c r="G169" s="591" t="str">
        <f t="shared" si="38"/>
        <v/>
      </c>
      <c r="I169" s="591" t="str">
        <f t="shared" si="39"/>
        <v/>
      </c>
      <c r="K169" s="591" t="str">
        <f t="shared" si="40"/>
        <v/>
      </c>
      <c r="M169" s="591" t="str">
        <f t="shared" si="41"/>
        <v/>
      </c>
      <c r="O169" s="591" t="str">
        <f t="shared" si="42"/>
        <v/>
      </c>
      <c r="Q169" s="591" t="str">
        <f t="shared" si="43"/>
        <v/>
      </c>
      <c r="S169" s="591" t="str">
        <f t="shared" si="44"/>
        <v/>
      </c>
      <c r="U169" s="591" t="str">
        <f t="shared" si="45"/>
        <v/>
      </c>
      <c r="W169" s="591" t="str">
        <f t="shared" si="46"/>
        <v/>
      </c>
      <c r="Y169" s="591" t="str">
        <f t="shared" si="47"/>
        <v/>
      </c>
      <c r="AA169" s="591" t="str">
        <f t="shared" si="48"/>
        <v/>
      </c>
      <c r="AC169" s="591" t="str">
        <f t="shared" si="49"/>
        <v/>
      </c>
      <c r="AE169" s="591" t="str">
        <f t="shared" si="50"/>
        <v/>
      </c>
      <c r="AG169" s="591" t="str">
        <f t="shared" si="51"/>
        <v/>
      </c>
      <c r="AI169" s="591" t="str">
        <f t="shared" si="52"/>
        <v/>
      </c>
      <c r="AK169" s="591" t="str">
        <f t="shared" si="53"/>
        <v/>
      </c>
      <c r="AM169" s="591" t="str">
        <f t="shared" si="54"/>
        <v/>
      </c>
      <c r="AO169" s="591" t="str">
        <f t="shared" si="55"/>
        <v/>
      </c>
      <c r="AQ169" s="591" t="str">
        <f t="shared" si="56"/>
        <v/>
      </c>
    </row>
    <row r="170" spans="5:43">
      <c r="E170" s="591" t="str">
        <f t="shared" si="38"/>
        <v/>
      </c>
      <c r="G170" s="591" t="str">
        <f t="shared" si="38"/>
        <v/>
      </c>
      <c r="I170" s="591" t="str">
        <f t="shared" si="39"/>
        <v/>
      </c>
      <c r="K170" s="591" t="str">
        <f t="shared" si="40"/>
        <v/>
      </c>
      <c r="M170" s="591" t="str">
        <f t="shared" si="41"/>
        <v/>
      </c>
      <c r="O170" s="591" t="str">
        <f t="shared" si="42"/>
        <v/>
      </c>
      <c r="Q170" s="591" t="str">
        <f t="shared" si="43"/>
        <v/>
      </c>
      <c r="S170" s="591" t="str">
        <f t="shared" si="44"/>
        <v/>
      </c>
      <c r="U170" s="591" t="str">
        <f t="shared" si="45"/>
        <v/>
      </c>
      <c r="W170" s="591" t="str">
        <f t="shared" si="46"/>
        <v/>
      </c>
      <c r="Y170" s="591" t="str">
        <f t="shared" si="47"/>
        <v/>
      </c>
      <c r="AA170" s="591" t="str">
        <f t="shared" si="48"/>
        <v/>
      </c>
      <c r="AC170" s="591" t="str">
        <f t="shared" si="49"/>
        <v/>
      </c>
      <c r="AE170" s="591" t="str">
        <f t="shared" si="50"/>
        <v/>
      </c>
      <c r="AG170" s="591" t="str">
        <f t="shared" si="51"/>
        <v/>
      </c>
      <c r="AI170" s="591" t="str">
        <f t="shared" si="52"/>
        <v/>
      </c>
      <c r="AK170" s="591" t="str">
        <f t="shared" si="53"/>
        <v/>
      </c>
      <c r="AM170" s="591" t="str">
        <f t="shared" si="54"/>
        <v/>
      </c>
      <c r="AO170" s="591" t="str">
        <f t="shared" si="55"/>
        <v/>
      </c>
      <c r="AQ170" s="591" t="str">
        <f t="shared" si="56"/>
        <v/>
      </c>
    </row>
    <row r="171" spans="5:43">
      <c r="E171" s="591" t="str">
        <f t="shared" si="38"/>
        <v/>
      </c>
      <c r="G171" s="591" t="str">
        <f t="shared" si="38"/>
        <v/>
      </c>
      <c r="I171" s="591" t="str">
        <f t="shared" si="39"/>
        <v/>
      </c>
      <c r="K171" s="591" t="str">
        <f t="shared" si="40"/>
        <v/>
      </c>
      <c r="M171" s="591" t="str">
        <f t="shared" si="41"/>
        <v/>
      </c>
      <c r="O171" s="591" t="str">
        <f t="shared" si="42"/>
        <v/>
      </c>
      <c r="Q171" s="591" t="str">
        <f t="shared" si="43"/>
        <v/>
      </c>
      <c r="S171" s="591" t="str">
        <f t="shared" si="44"/>
        <v/>
      </c>
      <c r="U171" s="591" t="str">
        <f t="shared" si="45"/>
        <v/>
      </c>
      <c r="W171" s="591" t="str">
        <f t="shared" si="46"/>
        <v/>
      </c>
      <c r="Y171" s="591" t="str">
        <f t="shared" si="47"/>
        <v/>
      </c>
      <c r="AA171" s="591" t="str">
        <f t="shared" si="48"/>
        <v/>
      </c>
      <c r="AC171" s="591" t="str">
        <f t="shared" si="49"/>
        <v/>
      </c>
      <c r="AE171" s="591" t="str">
        <f t="shared" si="50"/>
        <v/>
      </c>
      <c r="AG171" s="591" t="str">
        <f t="shared" si="51"/>
        <v/>
      </c>
      <c r="AI171" s="591" t="str">
        <f t="shared" si="52"/>
        <v/>
      </c>
      <c r="AK171" s="591" t="str">
        <f t="shared" si="53"/>
        <v/>
      </c>
      <c r="AM171" s="591" t="str">
        <f t="shared" si="54"/>
        <v/>
      </c>
      <c r="AO171" s="591" t="str">
        <f t="shared" si="55"/>
        <v/>
      </c>
      <c r="AQ171" s="591" t="str">
        <f t="shared" si="56"/>
        <v/>
      </c>
    </row>
    <row r="172" spans="5:43">
      <c r="E172" s="591" t="str">
        <f t="shared" si="38"/>
        <v/>
      </c>
      <c r="G172" s="591" t="str">
        <f t="shared" si="38"/>
        <v/>
      </c>
      <c r="I172" s="591" t="str">
        <f t="shared" si="39"/>
        <v/>
      </c>
      <c r="K172" s="591" t="str">
        <f t="shared" si="40"/>
        <v/>
      </c>
      <c r="M172" s="591" t="str">
        <f t="shared" si="41"/>
        <v/>
      </c>
      <c r="O172" s="591" t="str">
        <f t="shared" si="42"/>
        <v/>
      </c>
      <c r="Q172" s="591" t="str">
        <f t="shared" si="43"/>
        <v/>
      </c>
      <c r="S172" s="591" t="str">
        <f t="shared" si="44"/>
        <v/>
      </c>
      <c r="U172" s="591" t="str">
        <f t="shared" si="45"/>
        <v/>
      </c>
      <c r="W172" s="591" t="str">
        <f t="shared" si="46"/>
        <v/>
      </c>
      <c r="Y172" s="591" t="str">
        <f t="shared" si="47"/>
        <v/>
      </c>
      <c r="AA172" s="591" t="str">
        <f t="shared" si="48"/>
        <v/>
      </c>
      <c r="AC172" s="591" t="str">
        <f t="shared" si="49"/>
        <v/>
      </c>
      <c r="AE172" s="591" t="str">
        <f t="shared" si="50"/>
        <v/>
      </c>
      <c r="AG172" s="591" t="str">
        <f t="shared" si="51"/>
        <v/>
      </c>
      <c r="AI172" s="591" t="str">
        <f t="shared" si="52"/>
        <v/>
      </c>
      <c r="AK172" s="591" t="str">
        <f t="shared" si="53"/>
        <v/>
      </c>
      <c r="AM172" s="591" t="str">
        <f t="shared" si="54"/>
        <v/>
      </c>
      <c r="AO172" s="591" t="str">
        <f t="shared" si="55"/>
        <v/>
      </c>
      <c r="AQ172" s="591" t="str">
        <f t="shared" si="56"/>
        <v/>
      </c>
    </row>
    <row r="173" spans="5:43">
      <c r="E173" s="591" t="str">
        <f t="shared" si="38"/>
        <v/>
      </c>
      <c r="G173" s="591" t="str">
        <f t="shared" si="38"/>
        <v/>
      </c>
      <c r="I173" s="591" t="str">
        <f t="shared" si="39"/>
        <v/>
      </c>
      <c r="K173" s="591" t="str">
        <f t="shared" si="40"/>
        <v/>
      </c>
      <c r="M173" s="591" t="str">
        <f t="shared" si="41"/>
        <v/>
      </c>
      <c r="O173" s="591" t="str">
        <f t="shared" si="42"/>
        <v/>
      </c>
      <c r="Q173" s="591" t="str">
        <f t="shared" si="43"/>
        <v/>
      </c>
      <c r="S173" s="591" t="str">
        <f t="shared" si="44"/>
        <v/>
      </c>
      <c r="U173" s="591" t="str">
        <f t="shared" si="45"/>
        <v/>
      </c>
      <c r="W173" s="591" t="str">
        <f t="shared" si="46"/>
        <v/>
      </c>
      <c r="Y173" s="591" t="str">
        <f t="shared" si="47"/>
        <v/>
      </c>
      <c r="AA173" s="591" t="str">
        <f t="shared" si="48"/>
        <v/>
      </c>
      <c r="AC173" s="591" t="str">
        <f t="shared" si="49"/>
        <v/>
      </c>
      <c r="AE173" s="591" t="str">
        <f t="shared" si="50"/>
        <v/>
      </c>
      <c r="AG173" s="591" t="str">
        <f t="shared" si="51"/>
        <v/>
      </c>
      <c r="AI173" s="591" t="str">
        <f t="shared" si="52"/>
        <v/>
      </c>
      <c r="AK173" s="591" t="str">
        <f t="shared" si="53"/>
        <v/>
      </c>
      <c r="AM173" s="591" t="str">
        <f t="shared" si="54"/>
        <v/>
      </c>
      <c r="AO173" s="591" t="str">
        <f t="shared" si="55"/>
        <v/>
      </c>
      <c r="AQ173" s="591" t="str">
        <f t="shared" si="56"/>
        <v/>
      </c>
    </row>
    <row r="174" spans="5:43">
      <c r="E174" s="591" t="str">
        <f t="shared" si="38"/>
        <v/>
      </c>
      <c r="G174" s="591" t="str">
        <f t="shared" si="38"/>
        <v/>
      </c>
      <c r="I174" s="591" t="str">
        <f t="shared" si="39"/>
        <v/>
      </c>
      <c r="K174" s="591" t="str">
        <f t="shared" si="40"/>
        <v/>
      </c>
      <c r="M174" s="591" t="str">
        <f t="shared" si="41"/>
        <v/>
      </c>
      <c r="O174" s="591" t="str">
        <f t="shared" si="42"/>
        <v/>
      </c>
      <c r="Q174" s="591" t="str">
        <f t="shared" si="43"/>
        <v/>
      </c>
      <c r="S174" s="591" t="str">
        <f t="shared" si="44"/>
        <v/>
      </c>
      <c r="U174" s="591" t="str">
        <f t="shared" si="45"/>
        <v/>
      </c>
      <c r="W174" s="591" t="str">
        <f t="shared" si="46"/>
        <v/>
      </c>
      <c r="Y174" s="591" t="str">
        <f t="shared" si="47"/>
        <v/>
      </c>
      <c r="AA174" s="591" t="str">
        <f t="shared" si="48"/>
        <v/>
      </c>
      <c r="AC174" s="591" t="str">
        <f t="shared" si="49"/>
        <v/>
      </c>
      <c r="AE174" s="591" t="str">
        <f t="shared" si="50"/>
        <v/>
      </c>
      <c r="AG174" s="591" t="str">
        <f t="shared" si="51"/>
        <v/>
      </c>
      <c r="AI174" s="591" t="str">
        <f t="shared" si="52"/>
        <v/>
      </c>
      <c r="AK174" s="591" t="str">
        <f t="shared" si="53"/>
        <v/>
      </c>
      <c r="AM174" s="591" t="str">
        <f t="shared" si="54"/>
        <v/>
      </c>
      <c r="AO174" s="591" t="str">
        <f t="shared" si="55"/>
        <v/>
      </c>
      <c r="AQ174" s="591" t="str">
        <f t="shared" si="56"/>
        <v/>
      </c>
    </row>
    <row r="175" spans="5:43">
      <c r="E175" s="591" t="str">
        <f t="shared" si="38"/>
        <v/>
      </c>
      <c r="G175" s="591" t="str">
        <f t="shared" si="38"/>
        <v/>
      </c>
      <c r="I175" s="591" t="str">
        <f t="shared" si="39"/>
        <v/>
      </c>
      <c r="K175" s="591" t="str">
        <f t="shared" si="40"/>
        <v/>
      </c>
      <c r="M175" s="591" t="str">
        <f t="shared" si="41"/>
        <v/>
      </c>
      <c r="O175" s="591" t="str">
        <f t="shared" si="42"/>
        <v/>
      </c>
      <c r="Q175" s="591" t="str">
        <f t="shared" si="43"/>
        <v/>
      </c>
      <c r="S175" s="591" t="str">
        <f t="shared" si="44"/>
        <v/>
      </c>
      <c r="U175" s="591" t="str">
        <f t="shared" si="45"/>
        <v/>
      </c>
      <c r="W175" s="591" t="str">
        <f t="shared" si="46"/>
        <v/>
      </c>
      <c r="Y175" s="591" t="str">
        <f t="shared" si="47"/>
        <v/>
      </c>
      <c r="AA175" s="591" t="str">
        <f t="shared" si="48"/>
        <v/>
      </c>
      <c r="AC175" s="591" t="str">
        <f t="shared" si="49"/>
        <v/>
      </c>
      <c r="AE175" s="591" t="str">
        <f t="shared" si="50"/>
        <v/>
      </c>
      <c r="AG175" s="591" t="str">
        <f t="shared" si="51"/>
        <v/>
      </c>
      <c r="AI175" s="591" t="str">
        <f t="shared" si="52"/>
        <v/>
      </c>
      <c r="AK175" s="591" t="str">
        <f t="shared" si="53"/>
        <v/>
      </c>
      <c r="AM175" s="591" t="str">
        <f t="shared" si="54"/>
        <v/>
      </c>
      <c r="AO175" s="591" t="str">
        <f t="shared" si="55"/>
        <v/>
      </c>
      <c r="AQ175" s="591" t="str">
        <f t="shared" si="56"/>
        <v/>
      </c>
    </row>
    <row r="176" spans="5:43">
      <c r="E176" s="591" t="str">
        <f t="shared" si="38"/>
        <v/>
      </c>
      <c r="G176" s="591" t="str">
        <f t="shared" si="38"/>
        <v/>
      </c>
      <c r="I176" s="591" t="str">
        <f t="shared" si="39"/>
        <v/>
      </c>
      <c r="K176" s="591" t="str">
        <f t="shared" si="40"/>
        <v/>
      </c>
      <c r="M176" s="591" t="str">
        <f t="shared" si="41"/>
        <v/>
      </c>
      <c r="O176" s="591" t="str">
        <f t="shared" si="42"/>
        <v/>
      </c>
      <c r="Q176" s="591" t="str">
        <f t="shared" si="43"/>
        <v/>
      </c>
      <c r="S176" s="591" t="str">
        <f t="shared" si="44"/>
        <v/>
      </c>
      <c r="U176" s="591" t="str">
        <f t="shared" si="45"/>
        <v/>
      </c>
      <c r="W176" s="591" t="str">
        <f t="shared" si="46"/>
        <v/>
      </c>
      <c r="Y176" s="591" t="str">
        <f t="shared" si="47"/>
        <v/>
      </c>
      <c r="AA176" s="591" t="str">
        <f t="shared" si="48"/>
        <v/>
      </c>
      <c r="AC176" s="591" t="str">
        <f t="shared" si="49"/>
        <v/>
      </c>
      <c r="AE176" s="591" t="str">
        <f t="shared" si="50"/>
        <v/>
      </c>
      <c r="AG176" s="591" t="str">
        <f t="shared" si="51"/>
        <v/>
      </c>
      <c r="AI176" s="591" t="str">
        <f t="shared" si="52"/>
        <v/>
      </c>
      <c r="AK176" s="591" t="str">
        <f t="shared" si="53"/>
        <v/>
      </c>
      <c r="AM176" s="591" t="str">
        <f t="shared" si="54"/>
        <v/>
      </c>
      <c r="AO176" s="591" t="str">
        <f t="shared" si="55"/>
        <v/>
      </c>
      <c r="AQ176" s="591" t="str">
        <f t="shared" si="56"/>
        <v/>
      </c>
    </row>
    <row r="177" spans="5:43">
      <c r="E177" s="591" t="str">
        <f t="shared" si="38"/>
        <v/>
      </c>
      <c r="G177" s="591" t="str">
        <f t="shared" si="38"/>
        <v/>
      </c>
      <c r="I177" s="591" t="str">
        <f t="shared" si="39"/>
        <v/>
      </c>
      <c r="K177" s="591" t="str">
        <f t="shared" si="40"/>
        <v/>
      </c>
      <c r="M177" s="591" t="str">
        <f t="shared" si="41"/>
        <v/>
      </c>
      <c r="O177" s="591" t="str">
        <f t="shared" si="42"/>
        <v/>
      </c>
      <c r="Q177" s="591" t="str">
        <f t="shared" si="43"/>
        <v/>
      </c>
      <c r="S177" s="591" t="str">
        <f t="shared" si="44"/>
        <v/>
      </c>
      <c r="U177" s="591" t="str">
        <f t="shared" si="45"/>
        <v/>
      </c>
      <c r="W177" s="591" t="str">
        <f t="shared" si="46"/>
        <v/>
      </c>
      <c r="Y177" s="591" t="str">
        <f t="shared" si="47"/>
        <v/>
      </c>
      <c r="AA177" s="591" t="str">
        <f t="shared" si="48"/>
        <v/>
      </c>
      <c r="AC177" s="591" t="str">
        <f t="shared" si="49"/>
        <v/>
      </c>
      <c r="AE177" s="591" t="str">
        <f t="shared" si="50"/>
        <v/>
      </c>
      <c r="AG177" s="591" t="str">
        <f t="shared" si="51"/>
        <v/>
      </c>
      <c r="AI177" s="591" t="str">
        <f t="shared" si="52"/>
        <v/>
      </c>
      <c r="AK177" s="591" t="str">
        <f t="shared" si="53"/>
        <v/>
      </c>
      <c r="AM177" s="591" t="str">
        <f t="shared" si="54"/>
        <v/>
      </c>
      <c r="AO177" s="591" t="str">
        <f t="shared" si="55"/>
        <v/>
      </c>
      <c r="AQ177" s="591" t="str">
        <f t="shared" si="56"/>
        <v/>
      </c>
    </row>
    <row r="178" spans="5:43">
      <c r="E178" s="591" t="str">
        <f t="shared" si="38"/>
        <v/>
      </c>
      <c r="G178" s="591" t="str">
        <f t="shared" si="38"/>
        <v/>
      </c>
      <c r="I178" s="591" t="str">
        <f t="shared" si="39"/>
        <v/>
      </c>
      <c r="K178" s="591" t="str">
        <f t="shared" si="40"/>
        <v/>
      </c>
      <c r="M178" s="591" t="str">
        <f t="shared" si="41"/>
        <v/>
      </c>
      <c r="O178" s="591" t="str">
        <f t="shared" si="42"/>
        <v/>
      </c>
      <c r="Q178" s="591" t="str">
        <f t="shared" si="43"/>
        <v/>
      </c>
      <c r="S178" s="591" t="str">
        <f t="shared" si="44"/>
        <v/>
      </c>
      <c r="U178" s="591" t="str">
        <f t="shared" si="45"/>
        <v/>
      </c>
      <c r="W178" s="591" t="str">
        <f t="shared" si="46"/>
        <v/>
      </c>
      <c r="Y178" s="591" t="str">
        <f t="shared" si="47"/>
        <v/>
      </c>
      <c r="AA178" s="591" t="str">
        <f t="shared" si="48"/>
        <v/>
      </c>
      <c r="AC178" s="591" t="str">
        <f t="shared" si="49"/>
        <v/>
      </c>
      <c r="AE178" s="591" t="str">
        <f t="shared" si="50"/>
        <v/>
      </c>
      <c r="AG178" s="591" t="str">
        <f t="shared" si="51"/>
        <v/>
      </c>
      <c r="AI178" s="591" t="str">
        <f t="shared" si="52"/>
        <v/>
      </c>
      <c r="AK178" s="591" t="str">
        <f t="shared" si="53"/>
        <v/>
      </c>
      <c r="AM178" s="591" t="str">
        <f t="shared" si="54"/>
        <v/>
      </c>
      <c r="AO178" s="591" t="str">
        <f t="shared" si="55"/>
        <v/>
      </c>
      <c r="AQ178" s="591" t="str">
        <f t="shared" si="56"/>
        <v/>
      </c>
    </row>
    <row r="179" spans="5:43">
      <c r="E179" s="591" t="str">
        <f t="shared" si="38"/>
        <v/>
      </c>
      <c r="G179" s="591" t="str">
        <f t="shared" si="38"/>
        <v/>
      </c>
      <c r="I179" s="591" t="str">
        <f t="shared" si="39"/>
        <v/>
      </c>
      <c r="K179" s="591" t="str">
        <f t="shared" si="40"/>
        <v/>
      </c>
      <c r="M179" s="591" t="str">
        <f t="shared" si="41"/>
        <v/>
      </c>
      <c r="O179" s="591" t="str">
        <f t="shared" si="42"/>
        <v/>
      </c>
      <c r="Q179" s="591" t="str">
        <f t="shared" si="43"/>
        <v/>
      </c>
      <c r="S179" s="591" t="str">
        <f t="shared" si="44"/>
        <v/>
      </c>
      <c r="U179" s="591" t="str">
        <f t="shared" si="45"/>
        <v/>
      </c>
      <c r="W179" s="591" t="str">
        <f t="shared" si="46"/>
        <v/>
      </c>
      <c r="Y179" s="591" t="str">
        <f t="shared" si="47"/>
        <v/>
      </c>
      <c r="AA179" s="591" t="str">
        <f t="shared" si="48"/>
        <v/>
      </c>
      <c r="AC179" s="591" t="str">
        <f t="shared" si="49"/>
        <v/>
      </c>
      <c r="AE179" s="591" t="str">
        <f t="shared" si="50"/>
        <v/>
      </c>
      <c r="AG179" s="591" t="str">
        <f t="shared" si="51"/>
        <v/>
      </c>
      <c r="AI179" s="591" t="str">
        <f t="shared" si="52"/>
        <v/>
      </c>
      <c r="AK179" s="591" t="str">
        <f t="shared" si="53"/>
        <v/>
      </c>
      <c r="AM179" s="591" t="str">
        <f t="shared" si="54"/>
        <v/>
      </c>
      <c r="AO179" s="591" t="str">
        <f t="shared" si="55"/>
        <v/>
      </c>
      <c r="AQ179" s="591" t="str">
        <f t="shared" si="56"/>
        <v/>
      </c>
    </row>
    <row r="180" spans="5:43">
      <c r="E180" s="591" t="str">
        <f t="shared" si="38"/>
        <v/>
      </c>
      <c r="G180" s="591" t="str">
        <f t="shared" si="38"/>
        <v/>
      </c>
      <c r="I180" s="591" t="str">
        <f t="shared" si="39"/>
        <v/>
      </c>
      <c r="K180" s="591" t="str">
        <f t="shared" si="40"/>
        <v/>
      </c>
      <c r="M180" s="591" t="str">
        <f t="shared" si="41"/>
        <v/>
      </c>
      <c r="O180" s="591" t="str">
        <f t="shared" si="42"/>
        <v/>
      </c>
      <c r="Q180" s="591" t="str">
        <f t="shared" si="43"/>
        <v/>
      </c>
      <c r="S180" s="591" t="str">
        <f t="shared" si="44"/>
        <v/>
      </c>
      <c r="U180" s="591" t="str">
        <f t="shared" si="45"/>
        <v/>
      </c>
      <c r="W180" s="591" t="str">
        <f t="shared" si="46"/>
        <v/>
      </c>
      <c r="Y180" s="591" t="str">
        <f t="shared" si="47"/>
        <v/>
      </c>
      <c r="AA180" s="591" t="str">
        <f t="shared" si="48"/>
        <v/>
      </c>
      <c r="AC180" s="591" t="str">
        <f t="shared" si="49"/>
        <v/>
      </c>
      <c r="AE180" s="591" t="str">
        <f t="shared" si="50"/>
        <v/>
      </c>
      <c r="AG180" s="591" t="str">
        <f t="shared" si="51"/>
        <v/>
      </c>
      <c r="AI180" s="591" t="str">
        <f t="shared" si="52"/>
        <v/>
      </c>
      <c r="AK180" s="591" t="str">
        <f t="shared" si="53"/>
        <v/>
      </c>
      <c r="AM180" s="591" t="str">
        <f t="shared" si="54"/>
        <v/>
      </c>
      <c r="AO180" s="591" t="str">
        <f t="shared" si="55"/>
        <v/>
      </c>
      <c r="AQ180" s="591" t="str">
        <f t="shared" si="56"/>
        <v/>
      </c>
    </row>
    <row r="181" spans="5:43">
      <c r="E181" s="591" t="str">
        <f t="shared" si="38"/>
        <v/>
      </c>
      <c r="G181" s="591" t="str">
        <f t="shared" si="38"/>
        <v/>
      </c>
      <c r="I181" s="591" t="str">
        <f t="shared" si="39"/>
        <v/>
      </c>
      <c r="K181" s="591" t="str">
        <f t="shared" si="40"/>
        <v/>
      </c>
      <c r="M181" s="591" t="str">
        <f t="shared" si="41"/>
        <v/>
      </c>
      <c r="O181" s="591" t="str">
        <f t="shared" si="42"/>
        <v/>
      </c>
      <c r="Q181" s="591" t="str">
        <f t="shared" si="43"/>
        <v/>
      </c>
      <c r="S181" s="591" t="str">
        <f t="shared" si="44"/>
        <v/>
      </c>
      <c r="U181" s="591" t="str">
        <f t="shared" si="45"/>
        <v/>
      </c>
      <c r="W181" s="591" t="str">
        <f t="shared" si="46"/>
        <v/>
      </c>
      <c r="Y181" s="591" t="str">
        <f t="shared" si="47"/>
        <v/>
      </c>
      <c r="AA181" s="591" t="str">
        <f t="shared" si="48"/>
        <v/>
      </c>
      <c r="AC181" s="591" t="str">
        <f t="shared" si="49"/>
        <v/>
      </c>
      <c r="AE181" s="591" t="str">
        <f t="shared" si="50"/>
        <v/>
      </c>
      <c r="AG181" s="591" t="str">
        <f t="shared" si="51"/>
        <v/>
      </c>
      <c r="AI181" s="591" t="str">
        <f t="shared" si="52"/>
        <v/>
      </c>
      <c r="AK181" s="591" t="str">
        <f t="shared" si="53"/>
        <v/>
      </c>
      <c r="AM181" s="591" t="str">
        <f t="shared" si="54"/>
        <v/>
      </c>
      <c r="AO181" s="591" t="str">
        <f t="shared" si="55"/>
        <v/>
      </c>
      <c r="AQ181" s="591" t="str">
        <f t="shared" si="56"/>
        <v/>
      </c>
    </row>
    <row r="182" spans="5:43">
      <c r="E182" s="591" t="str">
        <f t="shared" si="38"/>
        <v/>
      </c>
      <c r="G182" s="591" t="str">
        <f t="shared" si="38"/>
        <v/>
      </c>
      <c r="I182" s="591" t="str">
        <f t="shared" si="39"/>
        <v/>
      </c>
      <c r="K182" s="591" t="str">
        <f t="shared" si="40"/>
        <v/>
      </c>
      <c r="M182" s="591" t="str">
        <f t="shared" si="41"/>
        <v/>
      </c>
      <c r="O182" s="591" t="str">
        <f t="shared" si="42"/>
        <v/>
      </c>
      <c r="Q182" s="591" t="str">
        <f t="shared" si="43"/>
        <v/>
      </c>
      <c r="S182" s="591" t="str">
        <f t="shared" si="44"/>
        <v/>
      </c>
      <c r="U182" s="591" t="str">
        <f t="shared" si="45"/>
        <v/>
      </c>
      <c r="W182" s="591" t="str">
        <f t="shared" si="46"/>
        <v/>
      </c>
      <c r="Y182" s="591" t="str">
        <f t="shared" si="47"/>
        <v/>
      </c>
      <c r="AA182" s="591" t="str">
        <f t="shared" si="48"/>
        <v/>
      </c>
      <c r="AC182" s="591" t="str">
        <f t="shared" si="49"/>
        <v/>
      </c>
      <c r="AE182" s="591" t="str">
        <f t="shared" si="50"/>
        <v/>
      </c>
      <c r="AG182" s="591" t="str">
        <f t="shared" si="51"/>
        <v/>
      </c>
      <c r="AI182" s="591" t="str">
        <f t="shared" si="52"/>
        <v/>
      </c>
      <c r="AK182" s="591" t="str">
        <f t="shared" si="53"/>
        <v/>
      </c>
      <c r="AM182" s="591" t="str">
        <f t="shared" si="54"/>
        <v/>
      </c>
      <c r="AO182" s="591" t="str">
        <f t="shared" si="55"/>
        <v/>
      </c>
      <c r="AQ182" s="591" t="str">
        <f t="shared" si="56"/>
        <v/>
      </c>
    </row>
    <row r="183" spans="5:43">
      <c r="E183" s="591" t="str">
        <f t="shared" si="38"/>
        <v/>
      </c>
      <c r="G183" s="591" t="str">
        <f t="shared" si="38"/>
        <v/>
      </c>
      <c r="I183" s="591" t="str">
        <f t="shared" si="39"/>
        <v/>
      </c>
      <c r="K183" s="591" t="str">
        <f t="shared" si="40"/>
        <v/>
      </c>
      <c r="M183" s="591" t="str">
        <f t="shared" si="41"/>
        <v/>
      </c>
      <c r="O183" s="591" t="str">
        <f t="shared" si="42"/>
        <v/>
      </c>
      <c r="Q183" s="591" t="str">
        <f t="shared" si="43"/>
        <v/>
      </c>
      <c r="S183" s="591" t="str">
        <f t="shared" si="44"/>
        <v/>
      </c>
      <c r="U183" s="591" t="str">
        <f t="shared" si="45"/>
        <v/>
      </c>
      <c r="W183" s="591" t="str">
        <f t="shared" si="46"/>
        <v/>
      </c>
      <c r="Y183" s="591" t="str">
        <f t="shared" si="47"/>
        <v/>
      </c>
      <c r="AA183" s="591" t="str">
        <f t="shared" si="48"/>
        <v/>
      </c>
      <c r="AC183" s="591" t="str">
        <f t="shared" si="49"/>
        <v/>
      </c>
      <c r="AE183" s="591" t="str">
        <f t="shared" si="50"/>
        <v/>
      </c>
      <c r="AG183" s="591" t="str">
        <f t="shared" si="51"/>
        <v/>
      </c>
      <c r="AI183" s="591" t="str">
        <f t="shared" si="52"/>
        <v/>
      </c>
      <c r="AK183" s="591" t="str">
        <f t="shared" si="53"/>
        <v/>
      </c>
      <c r="AM183" s="591" t="str">
        <f t="shared" si="54"/>
        <v/>
      </c>
      <c r="AO183" s="591" t="str">
        <f t="shared" si="55"/>
        <v/>
      </c>
      <c r="AQ183" s="591" t="str">
        <f t="shared" si="56"/>
        <v/>
      </c>
    </row>
    <row r="184" spans="5:43">
      <c r="E184" s="591" t="str">
        <f t="shared" si="38"/>
        <v/>
      </c>
      <c r="G184" s="591" t="str">
        <f t="shared" si="38"/>
        <v/>
      </c>
      <c r="I184" s="591" t="str">
        <f t="shared" si="39"/>
        <v/>
      </c>
      <c r="K184" s="591" t="str">
        <f t="shared" si="40"/>
        <v/>
      </c>
      <c r="M184" s="591" t="str">
        <f t="shared" si="41"/>
        <v/>
      </c>
      <c r="O184" s="591" t="str">
        <f t="shared" si="42"/>
        <v/>
      </c>
      <c r="Q184" s="591" t="str">
        <f t="shared" si="43"/>
        <v/>
      </c>
      <c r="S184" s="591" t="str">
        <f t="shared" si="44"/>
        <v/>
      </c>
      <c r="U184" s="591" t="str">
        <f t="shared" si="45"/>
        <v/>
      </c>
      <c r="W184" s="591" t="str">
        <f t="shared" si="46"/>
        <v/>
      </c>
      <c r="Y184" s="591" t="str">
        <f t="shared" si="47"/>
        <v/>
      </c>
      <c r="AA184" s="591" t="str">
        <f t="shared" si="48"/>
        <v/>
      </c>
      <c r="AC184" s="591" t="str">
        <f t="shared" si="49"/>
        <v/>
      </c>
      <c r="AE184" s="591" t="str">
        <f t="shared" si="50"/>
        <v/>
      </c>
      <c r="AG184" s="591" t="str">
        <f t="shared" si="51"/>
        <v/>
      </c>
      <c r="AI184" s="591" t="str">
        <f t="shared" si="52"/>
        <v/>
      </c>
      <c r="AK184" s="591" t="str">
        <f t="shared" si="53"/>
        <v/>
      </c>
      <c r="AM184" s="591" t="str">
        <f t="shared" si="54"/>
        <v/>
      </c>
      <c r="AO184" s="591" t="str">
        <f t="shared" si="55"/>
        <v/>
      </c>
      <c r="AQ184" s="591" t="str">
        <f t="shared" si="56"/>
        <v/>
      </c>
    </row>
    <row r="185" spans="5:43">
      <c r="E185" s="591" t="str">
        <f t="shared" si="38"/>
        <v/>
      </c>
      <c r="G185" s="591" t="str">
        <f t="shared" si="38"/>
        <v/>
      </c>
      <c r="I185" s="591" t="str">
        <f t="shared" si="39"/>
        <v/>
      </c>
      <c r="K185" s="591" t="str">
        <f t="shared" si="40"/>
        <v/>
      </c>
      <c r="M185" s="591" t="str">
        <f t="shared" si="41"/>
        <v/>
      </c>
      <c r="O185" s="591" t="str">
        <f t="shared" si="42"/>
        <v/>
      </c>
      <c r="Q185" s="591" t="str">
        <f t="shared" si="43"/>
        <v/>
      </c>
      <c r="S185" s="591" t="str">
        <f t="shared" si="44"/>
        <v/>
      </c>
      <c r="U185" s="591" t="str">
        <f t="shared" si="45"/>
        <v/>
      </c>
      <c r="W185" s="591" t="str">
        <f t="shared" si="46"/>
        <v/>
      </c>
      <c r="Y185" s="591" t="str">
        <f t="shared" si="47"/>
        <v/>
      </c>
      <c r="AA185" s="591" t="str">
        <f t="shared" si="48"/>
        <v/>
      </c>
      <c r="AC185" s="591" t="str">
        <f t="shared" si="49"/>
        <v/>
      </c>
      <c r="AE185" s="591" t="str">
        <f t="shared" si="50"/>
        <v/>
      </c>
      <c r="AG185" s="591" t="str">
        <f t="shared" si="51"/>
        <v/>
      </c>
      <c r="AI185" s="591" t="str">
        <f t="shared" si="52"/>
        <v/>
      </c>
      <c r="AK185" s="591" t="str">
        <f t="shared" si="53"/>
        <v/>
      </c>
      <c r="AM185" s="591" t="str">
        <f t="shared" si="54"/>
        <v/>
      </c>
      <c r="AO185" s="591" t="str">
        <f t="shared" si="55"/>
        <v/>
      </c>
      <c r="AQ185" s="591" t="str">
        <f t="shared" si="56"/>
        <v/>
      </c>
    </row>
    <row r="186" spans="5:43">
      <c r="E186" s="591" t="str">
        <f t="shared" si="38"/>
        <v/>
      </c>
      <c r="G186" s="591" t="str">
        <f t="shared" si="38"/>
        <v/>
      </c>
      <c r="I186" s="591" t="str">
        <f t="shared" si="39"/>
        <v/>
      </c>
      <c r="K186" s="591" t="str">
        <f t="shared" si="40"/>
        <v/>
      </c>
      <c r="M186" s="591" t="str">
        <f t="shared" si="41"/>
        <v/>
      </c>
      <c r="O186" s="591" t="str">
        <f t="shared" si="42"/>
        <v/>
      </c>
      <c r="Q186" s="591" t="str">
        <f t="shared" si="43"/>
        <v/>
      </c>
      <c r="S186" s="591" t="str">
        <f t="shared" si="44"/>
        <v/>
      </c>
      <c r="U186" s="591" t="str">
        <f t="shared" si="45"/>
        <v/>
      </c>
      <c r="W186" s="591" t="str">
        <f t="shared" si="46"/>
        <v/>
      </c>
      <c r="Y186" s="591" t="str">
        <f t="shared" si="47"/>
        <v/>
      </c>
      <c r="AA186" s="591" t="str">
        <f t="shared" si="48"/>
        <v/>
      </c>
      <c r="AC186" s="591" t="str">
        <f t="shared" si="49"/>
        <v/>
      </c>
      <c r="AE186" s="591" t="str">
        <f t="shared" si="50"/>
        <v/>
      </c>
      <c r="AG186" s="591" t="str">
        <f t="shared" si="51"/>
        <v/>
      </c>
      <c r="AI186" s="591" t="str">
        <f t="shared" si="52"/>
        <v/>
      </c>
      <c r="AK186" s="591" t="str">
        <f t="shared" si="53"/>
        <v/>
      </c>
      <c r="AM186" s="591" t="str">
        <f t="shared" si="54"/>
        <v/>
      </c>
      <c r="AO186" s="591" t="str">
        <f t="shared" si="55"/>
        <v/>
      </c>
      <c r="AQ186" s="591" t="str">
        <f t="shared" si="56"/>
        <v/>
      </c>
    </row>
    <row r="187" spans="5:43">
      <c r="E187" s="591" t="str">
        <f t="shared" si="38"/>
        <v/>
      </c>
      <c r="G187" s="591" t="str">
        <f t="shared" si="38"/>
        <v/>
      </c>
      <c r="I187" s="591" t="str">
        <f t="shared" si="39"/>
        <v/>
      </c>
      <c r="K187" s="591" t="str">
        <f t="shared" si="40"/>
        <v/>
      </c>
      <c r="M187" s="591" t="str">
        <f t="shared" si="41"/>
        <v/>
      </c>
      <c r="O187" s="591" t="str">
        <f t="shared" si="42"/>
        <v/>
      </c>
      <c r="Q187" s="591" t="str">
        <f t="shared" si="43"/>
        <v/>
      </c>
      <c r="S187" s="591" t="str">
        <f t="shared" si="44"/>
        <v/>
      </c>
      <c r="U187" s="591" t="str">
        <f t="shared" si="45"/>
        <v/>
      </c>
      <c r="W187" s="591" t="str">
        <f t="shared" si="46"/>
        <v/>
      </c>
      <c r="Y187" s="591" t="str">
        <f t="shared" si="47"/>
        <v/>
      </c>
      <c r="AA187" s="591" t="str">
        <f t="shared" si="48"/>
        <v/>
      </c>
      <c r="AC187" s="591" t="str">
        <f t="shared" si="49"/>
        <v/>
      </c>
      <c r="AE187" s="591" t="str">
        <f t="shared" si="50"/>
        <v/>
      </c>
      <c r="AG187" s="591" t="str">
        <f t="shared" si="51"/>
        <v/>
      </c>
      <c r="AI187" s="591" t="str">
        <f t="shared" si="52"/>
        <v/>
      </c>
      <c r="AK187" s="591" t="str">
        <f t="shared" si="53"/>
        <v/>
      </c>
      <c r="AM187" s="591" t="str">
        <f t="shared" si="54"/>
        <v/>
      </c>
      <c r="AO187" s="591" t="str">
        <f t="shared" si="55"/>
        <v/>
      </c>
      <c r="AQ187" s="591" t="str">
        <f t="shared" si="56"/>
        <v/>
      </c>
    </row>
    <row r="188" spans="5:43">
      <c r="E188" s="591" t="str">
        <f t="shared" si="38"/>
        <v/>
      </c>
      <c r="G188" s="591" t="str">
        <f t="shared" si="38"/>
        <v/>
      </c>
      <c r="I188" s="591" t="str">
        <f t="shared" si="39"/>
        <v/>
      </c>
      <c r="K188" s="591" t="str">
        <f t="shared" si="40"/>
        <v/>
      </c>
      <c r="M188" s="591" t="str">
        <f t="shared" si="41"/>
        <v/>
      </c>
      <c r="O188" s="591" t="str">
        <f t="shared" si="42"/>
        <v/>
      </c>
      <c r="Q188" s="591" t="str">
        <f t="shared" si="43"/>
        <v/>
      </c>
      <c r="S188" s="591" t="str">
        <f t="shared" si="44"/>
        <v/>
      </c>
      <c r="U188" s="591" t="str">
        <f t="shared" si="45"/>
        <v/>
      </c>
      <c r="W188" s="591" t="str">
        <f t="shared" si="46"/>
        <v/>
      </c>
      <c r="Y188" s="591" t="str">
        <f t="shared" si="47"/>
        <v/>
      </c>
      <c r="AA188" s="591" t="str">
        <f t="shared" si="48"/>
        <v/>
      </c>
      <c r="AC188" s="591" t="str">
        <f t="shared" si="49"/>
        <v/>
      </c>
      <c r="AE188" s="591" t="str">
        <f t="shared" si="50"/>
        <v/>
      </c>
      <c r="AG188" s="591" t="str">
        <f t="shared" si="51"/>
        <v/>
      </c>
      <c r="AI188" s="591" t="str">
        <f t="shared" si="52"/>
        <v/>
      </c>
      <c r="AK188" s="591" t="str">
        <f t="shared" si="53"/>
        <v/>
      </c>
      <c r="AM188" s="591" t="str">
        <f t="shared" si="54"/>
        <v/>
      </c>
      <c r="AO188" s="591" t="str">
        <f t="shared" si="55"/>
        <v/>
      </c>
      <c r="AQ188" s="591" t="str">
        <f t="shared" si="56"/>
        <v/>
      </c>
    </row>
    <row r="189" spans="5:43">
      <c r="E189" s="591" t="str">
        <f t="shared" si="38"/>
        <v/>
      </c>
      <c r="G189" s="591" t="str">
        <f t="shared" si="38"/>
        <v/>
      </c>
      <c r="I189" s="591" t="str">
        <f t="shared" si="39"/>
        <v/>
      </c>
      <c r="K189" s="591" t="str">
        <f t="shared" si="40"/>
        <v/>
      </c>
      <c r="M189" s="591" t="str">
        <f t="shared" si="41"/>
        <v/>
      </c>
      <c r="O189" s="591" t="str">
        <f t="shared" si="42"/>
        <v/>
      </c>
      <c r="Q189" s="591" t="str">
        <f t="shared" si="43"/>
        <v/>
      </c>
      <c r="S189" s="591" t="str">
        <f t="shared" si="44"/>
        <v/>
      </c>
      <c r="U189" s="591" t="str">
        <f t="shared" si="45"/>
        <v/>
      </c>
      <c r="W189" s="591" t="str">
        <f t="shared" si="46"/>
        <v/>
      </c>
      <c r="Y189" s="591" t="str">
        <f t="shared" si="47"/>
        <v/>
      </c>
      <c r="AA189" s="591" t="str">
        <f t="shared" si="48"/>
        <v/>
      </c>
      <c r="AC189" s="591" t="str">
        <f t="shared" si="49"/>
        <v/>
      </c>
      <c r="AE189" s="591" t="str">
        <f t="shared" si="50"/>
        <v/>
      </c>
      <c r="AG189" s="591" t="str">
        <f t="shared" si="51"/>
        <v/>
      </c>
      <c r="AI189" s="591" t="str">
        <f t="shared" si="52"/>
        <v/>
      </c>
      <c r="AK189" s="591" t="str">
        <f t="shared" si="53"/>
        <v/>
      </c>
      <c r="AM189" s="591" t="str">
        <f t="shared" si="54"/>
        <v/>
      </c>
      <c r="AO189" s="591" t="str">
        <f t="shared" si="55"/>
        <v/>
      </c>
      <c r="AQ189" s="591" t="str">
        <f t="shared" si="56"/>
        <v/>
      </c>
    </row>
    <row r="190" spans="5:43">
      <c r="E190" s="591" t="str">
        <f t="shared" si="38"/>
        <v/>
      </c>
      <c r="G190" s="591" t="str">
        <f t="shared" si="38"/>
        <v/>
      </c>
      <c r="I190" s="591" t="str">
        <f t="shared" si="39"/>
        <v/>
      </c>
      <c r="K190" s="591" t="str">
        <f t="shared" si="40"/>
        <v/>
      </c>
      <c r="M190" s="591" t="str">
        <f t="shared" si="41"/>
        <v/>
      </c>
      <c r="O190" s="591" t="str">
        <f t="shared" si="42"/>
        <v/>
      </c>
      <c r="Q190" s="591" t="str">
        <f t="shared" si="43"/>
        <v/>
      </c>
      <c r="S190" s="591" t="str">
        <f t="shared" si="44"/>
        <v/>
      </c>
      <c r="U190" s="591" t="str">
        <f t="shared" si="45"/>
        <v/>
      </c>
      <c r="W190" s="591" t="str">
        <f t="shared" si="46"/>
        <v/>
      </c>
      <c r="Y190" s="591" t="str">
        <f t="shared" si="47"/>
        <v/>
      </c>
      <c r="AA190" s="591" t="str">
        <f t="shared" si="48"/>
        <v/>
      </c>
      <c r="AC190" s="591" t="str">
        <f t="shared" si="49"/>
        <v/>
      </c>
      <c r="AE190" s="591" t="str">
        <f t="shared" si="50"/>
        <v/>
      </c>
      <c r="AG190" s="591" t="str">
        <f t="shared" si="51"/>
        <v/>
      </c>
      <c r="AI190" s="591" t="str">
        <f t="shared" si="52"/>
        <v/>
      </c>
      <c r="AK190" s="591" t="str">
        <f t="shared" si="53"/>
        <v/>
      </c>
      <c r="AM190" s="591" t="str">
        <f t="shared" si="54"/>
        <v/>
      </c>
      <c r="AO190" s="591" t="str">
        <f t="shared" si="55"/>
        <v/>
      </c>
      <c r="AQ190" s="591" t="str">
        <f t="shared" si="56"/>
        <v/>
      </c>
    </row>
    <row r="191" spans="5:43">
      <c r="E191" s="591" t="str">
        <f t="shared" si="38"/>
        <v/>
      </c>
      <c r="G191" s="591" t="str">
        <f t="shared" si="38"/>
        <v/>
      </c>
      <c r="I191" s="591" t="str">
        <f t="shared" si="39"/>
        <v/>
      </c>
      <c r="K191" s="591" t="str">
        <f t="shared" si="40"/>
        <v/>
      </c>
      <c r="M191" s="591" t="str">
        <f t="shared" si="41"/>
        <v/>
      </c>
      <c r="O191" s="591" t="str">
        <f t="shared" si="42"/>
        <v/>
      </c>
      <c r="Q191" s="591" t="str">
        <f t="shared" si="43"/>
        <v/>
      </c>
      <c r="S191" s="591" t="str">
        <f t="shared" si="44"/>
        <v/>
      </c>
      <c r="U191" s="591" t="str">
        <f t="shared" si="45"/>
        <v/>
      </c>
      <c r="W191" s="591" t="str">
        <f t="shared" si="46"/>
        <v/>
      </c>
      <c r="Y191" s="591" t="str">
        <f t="shared" si="47"/>
        <v/>
      </c>
      <c r="AA191" s="591" t="str">
        <f t="shared" si="48"/>
        <v/>
      </c>
      <c r="AC191" s="591" t="str">
        <f t="shared" si="49"/>
        <v/>
      </c>
      <c r="AE191" s="591" t="str">
        <f t="shared" si="50"/>
        <v/>
      </c>
      <c r="AG191" s="591" t="str">
        <f t="shared" si="51"/>
        <v/>
      </c>
      <c r="AI191" s="591" t="str">
        <f t="shared" si="52"/>
        <v/>
      </c>
      <c r="AK191" s="591" t="str">
        <f t="shared" si="53"/>
        <v/>
      </c>
      <c r="AM191" s="591" t="str">
        <f t="shared" si="54"/>
        <v/>
      </c>
      <c r="AO191" s="591" t="str">
        <f t="shared" si="55"/>
        <v/>
      </c>
      <c r="AQ191" s="591" t="str">
        <f t="shared" si="56"/>
        <v/>
      </c>
    </row>
    <row r="192" spans="5:43">
      <c r="E192" s="591" t="str">
        <f t="shared" si="38"/>
        <v/>
      </c>
      <c r="G192" s="591" t="str">
        <f t="shared" si="38"/>
        <v/>
      </c>
      <c r="I192" s="591" t="str">
        <f t="shared" si="39"/>
        <v/>
      </c>
      <c r="K192" s="591" t="str">
        <f t="shared" si="40"/>
        <v/>
      </c>
      <c r="M192" s="591" t="str">
        <f t="shared" si="41"/>
        <v/>
      </c>
      <c r="O192" s="591" t="str">
        <f t="shared" si="42"/>
        <v/>
      </c>
      <c r="Q192" s="591" t="str">
        <f t="shared" si="43"/>
        <v/>
      </c>
      <c r="S192" s="591" t="str">
        <f t="shared" si="44"/>
        <v/>
      </c>
      <c r="U192" s="591" t="str">
        <f t="shared" si="45"/>
        <v/>
      </c>
      <c r="W192" s="591" t="str">
        <f t="shared" si="46"/>
        <v/>
      </c>
      <c r="Y192" s="591" t="str">
        <f t="shared" si="47"/>
        <v/>
      </c>
      <c r="AA192" s="591" t="str">
        <f t="shared" si="48"/>
        <v/>
      </c>
      <c r="AC192" s="591" t="str">
        <f t="shared" si="49"/>
        <v/>
      </c>
      <c r="AE192" s="591" t="str">
        <f t="shared" si="50"/>
        <v/>
      </c>
      <c r="AG192" s="591" t="str">
        <f t="shared" si="51"/>
        <v/>
      </c>
      <c r="AI192" s="591" t="str">
        <f t="shared" si="52"/>
        <v/>
      </c>
      <c r="AK192" s="591" t="str">
        <f t="shared" si="53"/>
        <v/>
      </c>
      <c r="AM192" s="591" t="str">
        <f t="shared" si="54"/>
        <v/>
      </c>
      <c r="AO192" s="591" t="str">
        <f t="shared" si="55"/>
        <v/>
      </c>
      <c r="AQ192" s="591" t="str">
        <f t="shared" si="56"/>
        <v/>
      </c>
    </row>
    <row r="193" spans="5:43">
      <c r="E193" s="591" t="str">
        <f t="shared" si="38"/>
        <v/>
      </c>
      <c r="G193" s="591" t="str">
        <f t="shared" si="38"/>
        <v/>
      </c>
      <c r="I193" s="591" t="str">
        <f t="shared" si="39"/>
        <v/>
      </c>
      <c r="K193" s="591" t="str">
        <f t="shared" si="40"/>
        <v/>
      </c>
      <c r="M193" s="591" t="str">
        <f t="shared" si="41"/>
        <v/>
      </c>
      <c r="O193" s="591" t="str">
        <f t="shared" si="42"/>
        <v/>
      </c>
      <c r="Q193" s="591" t="str">
        <f t="shared" si="43"/>
        <v/>
      </c>
      <c r="S193" s="591" t="str">
        <f t="shared" si="44"/>
        <v/>
      </c>
      <c r="U193" s="591" t="str">
        <f t="shared" si="45"/>
        <v/>
      </c>
      <c r="W193" s="591" t="str">
        <f t="shared" si="46"/>
        <v/>
      </c>
      <c r="Y193" s="591" t="str">
        <f t="shared" si="47"/>
        <v/>
      </c>
      <c r="AA193" s="591" t="str">
        <f t="shared" si="48"/>
        <v/>
      </c>
      <c r="AC193" s="591" t="str">
        <f t="shared" si="49"/>
        <v/>
      </c>
      <c r="AE193" s="591" t="str">
        <f t="shared" si="50"/>
        <v/>
      </c>
      <c r="AG193" s="591" t="str">
        <f t="shared" si="51"/>
        <v/>
      </c>
      <c r="AI193" s="591" t="str">
        <f t="shared" si="52"/>
        <v/>
      </c>
      <c r="AK193" s="591" t="str">
        <f t="shared" si="53"/>
        <v/>
      </c>
      <c r="AM193" s="591" t="str">
        <f t="shared" si="54"/>
        <v/>
      </c>
      <c r="AO193" s="591" t="str">
        <f t="shared" si="55"/>
        <v/>
      </c>
      <c r="AQ193" s="591" t="str">
        <f t="shared" si="56"/>
        <v/>
      </c>
    </row>
    <row r="194" spans="5:43">
      <c r="E194" s="591" t="str">
        <f t="shared" si="38"/>
        <v/>
      </c>
      <c r="G194" s="591" t="str">
        <f t="shared" si="38"/>
        <v/>
      </c>
      <c r="I194" s="591" t="str">
        <f t="shared" si="39"/>
        <v/>
      </c>
      <c r="K194" s="591" t="str">
        <f t="shared" si="40"/>
        <v/>
      </c>
      <c r="M194" s="591" t="str">
        <f t="shared" si="41"/>
        <v/>
      </c>
      <c r="O194" s="591" t="str">
        <f t="shared" si="42"/>
        <v/>
      </c>
      <c r="Q194" s="591" t="str">
        <f t="shared" si="43"/>
        <v/>
      </c>
      <c r="S194" s="591" t="str">
        <f t="shared" si="44"/>
        <v/>
      </c>
      <c r="U194" s="591" t="str">
        <f t="shared" si="45"/>
        <v/>
      </c>
      <c r="W194" s="591" t="str">
        <f t="shared" si="46"/>
        <v/>
      </c>
      <c r="Y194" s="591" t="str">
        <f t="shared" si="47"/>
        <v/>
      </c>
      <c r="AA194" s="591" t="str">
        <f t="shared" si="48"/>
        <v/>
      </c>
      <c r="AC194" s="591" t="str">
        <f t="shared" si="49"/>
        <v/>
      </c>
      <c r="AE194" s="591" t="str">
        <f t="shared" si="50"/>
        <v/>
      </c>
      <c r="AG194" s="591" t="str">
        <f t="shared" si="51"/>
        <v/>
      </c>
      <c r="AI194" s="591" t="str">
        <f t="shared" si="52"/>
        <v/>
      </c>
      <c r="AK194" s="591" t="str">
        <f t="shared" si="53"/>
        <v/>
      </c>
      <c r="AM194" s="591" t="str">
        <f t="shared" si="54"/>
        <v/>
      </c>
      <c r="AO194" s="591" t="str">
        <f t="shared" si="55"/>
        <v/>
      </c>
      <c r="AQ194" s="591" t="str">
        <f t="shared" si="56"/>
        <v/>
      </c>
    </row>
    <row r="195" spans="5:43">
      <c r="E195" s="591" t="str">
        <f t="shared" si="38"/>
        <v/>
      </c>
      <c r="G195" s="591" t="str">
        <f t="shared" si="38"/>
        <v/>
      </c>
      <c r="I195" s="591" t="str">
        <f t="shared" si="39"/>
        <v/>
      </c>
      <c r="K195" s="591" t="str">
        <f t="shared" si="40"/>
        <v/>
      </c>
      <c r="M195" s="591" t="str">
        <f t="shared" si="41"/>
        <v/>
      </c>
      <c r="O195" s="591" t="str">
        <f t="shared" si="42"/>
        <v/>
      </c>
      <c r="Q195" s="591" t="str">
        <f t="shared" si="43"/>
        <v/>
      </c>
      <c r="S195" s="591" t="str">
        <f t="shared" si="44"/>
        <v/>
      </c>
      <c r="U195" s="591" t="str">
        <f t="shared" si="45"/>
        <v/>
      </c>
      <c r="W195" s="591" t="str">
        <f t="shared" si="46"/>
        <v/>
      </c>
      <c r="Y195" s="591" t="str">
        <f t="shared" si="47"/>
        <v/>
      </c>
      <c r="AA195" s="591" t="str">
        <f t="shared" si="48"/>
        <v/>
      </c>
      <c r="AC195" s="591" t="str">
        <f t="shared" si="49"/>
        <v/>
      </c>
      <c r="AE195" s="591" t="str">
        <f t="shared" si="50"/>
        <v/>
      </c>
      <c r="AG195" s="591" t="str">
        <f t="shared" si="51"/>
        <v/>
      </c>
      <c r="AI195" s="591" t="str">
        <f t="shared" si="52"/>
        <v/>
      </c>
      <c r="AK195" s="591" t="str">
        <f t="shared" si="53"/>
        <v/>
      </c>
      <c r="AM195" s="591" t="str">
        <f t="shared" si="54"/>
        <v/>
      </c>
      <c r="AO195" s="591" t="str">
        <f t="shared" si="55"/>
        <v/>
      </c>
      <c r="AQ195" s="591" t="str">
        <f t="shared" si="56"/>
        <v/>
      </c>
    </row>
    <row r="196" spans="5:43">
      <c r="E196" s="591" t="str">
        <f t="shared" si="38"/>
        <v/>
      </c>
      <c r="G196" s="591" t="str">
        <f t="shared" si="38"/>
        <v/>
      </c>
      <c r="I196" s="591" t="str">
        <f t="shared" si="39"/>
        <v/>
      </c>
      <c r="K196" s="591" t="str">
        <f t="shared" si="40"/>
        <v/>
      </c>
      <c r="M196" s="591" t="str">
        <f t="shared" si="41"/>
        <v/>
      </c>
      <c r="O196" s="591" t="str">
        <f t="shared" si="42"/>
        <v/>
      </c>
      <c r="Q196" s="591" t="str">
        <f t="shared" si="43"/>
        <v/>
      </c>
      <c r="S196" s="591" t="str">
        <f t="shared" si="44"/>
        <v/>
      </c>
      <c r="U196" s="591" t="str">
        <f t="shared" si="45"/>
        <v/>
      </c>
      <c r="W196" s="591" t="str">
        <f t="shared" si="46"/>
        <v/>
      </c>
      <c r="Y196" s="591" t="str">
        <f t="shared" si="47"/>
        <v/>
      </c>
      <c r="AA196" s="591" t="str">
        <f t="shared" si="48"/>
        <v/>
      </c>
      <c r="AC196" s="591" t="str">
        <f t="shared" si="49"/>
        <v/>
      </c>
      <c r="AE196" s="591" t="str">
        <f t="shared" si="50"/>
        <v/>
      </c>
      <c r="AG196" s="591" t="str">
        <f t="shared" si="51"/>
        <v/>
      </c>
      <c r="AI196" s="591" t="str">
        <f t="shared" si="52"/>
        <v/>
      </c>
      <c r="AK196" s="591" t="str">
        <f t="shared" si="53"/>
        <v/>
      </c>
      <c r="AM196" s="591" t="str">
        <f t="shared" si="54"/>
        <v/>
      </c>
      <c r="AO196" s="591" t="str">
        <f t="shared" si="55"/>
        <v/>
      </c>
      <c r="AQ196" s="591" t="str">
        <f t="shared" si="56"/>
        <v/>
      </c>
    </row>
    <row r="197" spans="5:43">
      <c r="E197" s="591" t="str">
        <f t="shared" si="38"/>
        <v/>
      </c>
      <c r="G197" s="591" t="str">
        <f t="shared" si="38"/>
        <v/>
      </c>
      <c r="I197" s="591" t="str">
        <f t="shared" si="39"/>
        <v/>
      </c>
      <c r="K197" s="591" t="str">
        <f t="shared" si="40"/>
        <v/>
      </c>
      <c r="M197" s="591" t="str">
        <f t="shared" si="41"/>
        <v/>
      </c>
      <c r="O197" s="591" t="str">
        <f t="shared" si="42"/>
        <v/>
      </c>
      <c r="Q197" s="591" t="str">
        <f t="shared" si="43"/>
        <v/>
      </c>
      <c r="S197" s="591" t="str">
        <f t="shared" si="44"/>
        <v/>
      </c>
      <c r="U197" s="591" t="str">
        <f t="shared" si="45"/>
        <v/>
      </c>
      <c r="W197" s="591" t="str">
        <f t="shared" si="46"/>
        <v/>
      </c>
      <c r="Y197" s="591" t="str">
        <f t="shared" si="47"/>
        <v/>
      </c>
      <c r="AA197" s="591" t="str">
        <f t="shared" si="48"/>
        <v/>
      </c>
      <c r="AC197" s="591" t="str">
        <f t="shared" si="49"/>
        <v/>
      </c>
      <c r="AE197" s="591" t="str">
        <f t="shared" si="50"/>
        <v/>
      </c>
      <c r="AG197" s="591" t="str">
        <f t="shared" si="51"/>
        <v/>
      </c>
      <c r="AI197" s="591" t="str">
        <f t="shared" si="52"/>
        <v/>
      </c>
      <c r="AK197" s="591" t="str">
        <f t="shared" si="53"/>
        <v/>
      </c>
      <c r="AM197" s="591" t="str">
        <f t="shared" si="54"/>
        <v/>
      </c>
      <c r="AO197" s="591" t="str">
        <f t="shared" si="55"/>
        <v/>
      </c>
      <c r="AQ197" s="591" t="str">
        <f t="shared" si="56"/>
        <v/>
      </c>
    </row>
    <row r="198" spans="5:43">
      <c r="E198" s="591" t="str">
        <f t="shared" si="38"/>
        <v/>
      </c>
      <c r="G198" s="591" t="str">
        <f t="shared" si="38"/>
        <v/>
      </c>
      <c r="I198" s="591" t="str">
        <f t="shared" si="39"/>
        <v/>
      </c>
      <c r="K198" s="591" t="str">
        <f t="shared" si="40"/>
        <v/>
      </c>
      <c r="M198" s="591" t="str">
        <f t="shared" si="41"/>
        <v/>
      </c>
      <c r="O198" s="591" t="str">
        <f t="shared" si="42"/>
        <v/>
      </c>
      <c r="Q198" s="591" t="str">
        <f t="shared" si="43"/>
        <v/>
      </c>
      <c r="S198" s="591" t="str">
        <f t="shared" si="44"/>
        <v/>
      </c>
      <c r="U198" s="591" t="str">
        <f t="shared" si="45"/>
        <v/>
      </c>
      <c r="W198" s="591" t="str">
        <f t="shared" si="46"/>
        <v/>
      </c>
      <c r="Y198" s="591" t="str">
        <f t="shared" si="47"/>
        <v/>
      </c>
      <c r="AA198" s="591" t="str">
        <f t="shared" si="48"/>
        <v/>
      </c>
      <c r="AC198" s="591" t="str">
        <f t="shared" si="49"/>
        <v/>
      </c>
      <c r="AE198" s="591" t="str">
        <f t="shared" si="50"/>
        <v/>
      </c>
      <c r="AG198" s="591" t="str">
        <f t="shared" si="51"/>
        <v/>
      </c>
      <c r="AI198" s="591" t="str">
        <f t="shared" si="52"/>
        <v/>
      </c>
      <c r="AK198" s="591" t="str">
        <f t="shared" si="53"/>
        <v/>
      </c>
      <c r="AM198" s="591" t="str">
        <f t="shared" si="54"/>
        <v/>
      </c>
      <c r="AO198" s="591" t="str">
        <f t="shared" si="55"/>
        <v/>
      </c>
      <c r="AQ198" s="591" t="str">
        <f t="shared" si="56"/>
        <v/>
      </c>
    </row>
    <row r="199" spans="5:43">
      <c r="E199" s="591" t="str">
        <f t="shared" si="38"/>
        <v/>
      </c>
      <c r="G199" s="591" t="str">
        <f t="shared" si="38"/>
        <v/>
      </c>
      <c r="I199" s="591" t="str">
        <f t="shared" si="39"/>
        <v/>
      </c>
      <c r="K199" s="591" t="str">
        <f t="shared" si="40"/>
        <v/>
      </c>
      <c r="M199" s="591" t="str">
        <f t="shared" si="41"/>
        <v/>
      </c>
      <c r="O199" s="591" t="str">
        <f t="shared" si="42"/>
        <v/>
      </c>
      <c r="Q199" s="591" t="str">
        <f t="shared" si="43"/>
        <v/>
      </c>
      <c r="S199" s="591" t="str">
        <f t="shared" si="44"/>
        <v/>
      </c>
      <c r="U199" s="591" t="str">
        <f t="shared" si="45"/>
        <v/>
      </c>
      <c r="W199" s="591" t="str">
        <f t="shared" si="46"/>
        <v/>
      </c>
      <c r="Y199" s="591" t="str">
        <f t="shared" si="47"/>
        <v/>
      </c>
      <c r="AA199" s="591" t="str">
        <f t="shared" si="48"/>
        <v/>
      </c>
      <c r="AC199" s="591" t="str">
        <f t="shared" si="49"/>
        <v/>
      </c>
      <c r="AE199" s="591" t="str">
        <f t="shared" si="50"/>
        <v/>
      </c>
      <c r="AG199" s="591" t="str">
        <f t="shared" si="51"/>
        <v/>
      </c>
      <c r="AI199" s="591" t="str">
        <f t="shared" si="52"/>
        <v/>
      </c>
      <c r="AK199" s="591" t="str">
        <f t="shared" si="53"/>
        <v/>
      </c>
      <c r="AM199" s="591" t="str">
        <f t="shared" si="54"/>
        <v/>
      </c>
      <c r="AO199" s="591" t="str">
        <f t="shared" si="55"/>
        <v/>
      </c>
      <c r="AQ199" s="591" t="str">
        <f t="shared" si="56"/>
        <v/>
      </c>
    </row>
    <row r="200" spans="5:43">
      <c r="E200" s="591" t="str">
        <f t="shared" si="38"/>
        <v/>
      </c>
      <c r="G200" s="591" t="str">
        <f t="shared" si="38"/>
        <v/>
      </c>
      <c r="I200" s="591" t="str">
        <f t="shared" si="39"/>
        <v/>
      </c>
      <c r="K200" s="591" t="str">
        <f t="shared" si="40"/>
        <v/>
      </c>
      <c r="M200" s="591" t="str">
        <f t="shared" si="41"/>
        <v/>
      </c>
      <c r="O200" s="591" t="str">
        <f t="shared" si="42"/>
        <v/>
      </c>
      <c r="Q200" s="591" t="str">
        <f t="shared" si="43"/>
        <v/>
      </c>
      <c r="S200" s="591" t="str">
        <f t="shared" si="44"/>
        <v/>
      </c>
      <c r="U200" s="591" t="str">
        <f t="shared" si="45"/>
        <v/>
      </c>
      <c r="W200" s="591" t="str">
        <f t="shared" si="46"/>
        <v/>
      </c>
      <c r="Y200" s="591" t="str">
        <f t="shared" si="47"/>
        <v/>
      </c>
      <c r="AA200" s="591" t="str">
        <f t="shared" si="48"/>
        <v/>
      </c>
      <c r="AC200" s="591" t="str">
        <f t="shared" si="49"/>
        <v/>
      </c>
      <c r="AE200" s="591" t="str">
        <f t="shared" si="50"/>
        <v/>
      </c>
      <c r="AG200" s="591" t="str">
        <f t="shared" si="51"/>
        <v/>
      </c>
      <c r="AI200" s="591" t="str">
        <f t="shared" si="52"/>
        <v/>
      </c>
      <c r="AK200" s="591" t="str">
        <f t="shared" si="53"/>
        <v/>
      </c>
      <c r="AM200" s="591" t="str">
        <f t="shared" si="54"/>
        <v/>
      </c>
      <c r="AO200" s="591" t="str">
        <f t="shared" si="55"/>
        <v/>
      </c>
      <c r="AQ200" s="591" t="str">
        <f t="shared" si="56"/>
        <v/>
      </c>
    </row>
    <row r="201" spans="5:43">
      <c r="E201" s="591" t="str">
        <f t="shared" si="38"/>
        <v/>
      </c>
      <c r="G201" s="591" t="str">
        <f t="shared" si="38"/>
        <v/>
      </c>
      <c r="I201" s="591" t="str">
        <f t="shared" si="39"/>
        <v/>
      </c>
      <c r="K201" s="591" t="str">
        <f t="shared" si="40"/>
        <v/>
      </c>
      <c r="M201" s="591" t="str">
        <f t="shared" si="41"/>
        <v/>
      </c>
      <c r="O201" s="591" t="str">
        <f t="shared" si="42"/>
        <v/>
      </c>
      <c r="Q201" s="591" t="str">
        <f t="shared" si="43"/>
        <v/>
      </c>
      <c r="S201" s="591" t="str">
        <f t="shared" si="44"/>
        <v/>
      </c>
      <c r="U201" s="591" t="str">
        <f t="shared" si="45"/>
        <v/>
      </c>
      <c r="W201" s="591" t="str">
        <f t="shared" si="46"/>
        <v/>
      </c>
      <c r="Y201" s="591" t="str">
        <f t="shared" si="47"/>
        <v/>
      </c>
      <c r="AA201" s="591" t="str">
        <f t="shared" si="48"/>
        <v/>
      </c>
      <c r="AC201" s="591" t="str">
        <f t="shared" si="49"/>
        <v/>
      </c>
      <c r="AE201" s="591" t="str">
        <f t="shared" si="50"/>
        <v/>
      </c>
      <c r="AG201" s="591" t="str">
        <f t="shared" si="51"/>
        <v/>
      </c>
      <c r="AI201" s="591" t="str">
        <f t="shared" si="52"/>
        <v/>
      </c>
      <c r="AK201" s="591" t="str">
        <f t="shared" si="53"/>
        <v/>
      </c>
      <c r="AM201" s="591" t="str">
        <f t="shared" si="54"/>
        <v/>
      </c>
      <c r="AO201" s="591" t="str">
        <f t="shared" si="55"/>
        <v/>
      </c>
      <c r="AQ201" s="591" t="str">
        <f t="shared" si="56"/>
        <v/>
      </c>
    </row>
    <row r="202" spans="5:43">
      <c r="E202" s="591" t="str">
        <f t="shared" si="38"/>
        <v/>
      </c>
      <c r="G202" s="591" t="str">
        <f t="shared" si="38"/>
        <v/>
      </c>
      <c r="I202" s="591" t="str">
        <f t="shared" si="39"/>
        <v/>
      </c>
      <c r="K202" s="591" t="str">
        <f t="shared" si="40"/>
        <v/>
      </c>
      <c r="M202" s="591" t="str">
        <f t="shared" si="41"/>
        <v/>
      </c>
      <c r="O202" s="591" t="str">
        <f t="shared" si="42"/>
        <v/>
      </c>
      <c r="Q202" s="591" t="str">
        <f t="shared" si="43"/>
        <v/>
      </c>
      <c r="S202" s="591" t="str">
        <f t="shared" si="44"/>
        <v/>
      </c>
      <c r="U202" s="591" t="str">
        <f t="shared" si="45"/>
        <v/>
      </c>
      <c r="W202" s="591" t="str">
        <f t="shared" si="46"/>
        <v/>
      </c>
      <c r="Y202" s="591" t="str">
        <f t="shared" si="47"/>
        <v/>
      </c>
      <c r="AA202" s="591" t="str">
        <f t="shared" si="48"/>
        <v/>
      </c>
      <c r="AC202" s="591" t="str">
        <f t="shared" si="49"/>
        <v/>
      </c>
      <c r="AE202" s="591" t="str">
        <f t="shared" si="50"/>
        <v/>
      </c>
      <c r="AG202" s="591" t="str">
        <f t="shared" si="51"/>
        <v/>
      </c>
      <c r="AI202" s="591" t="str">
        <f t="shared" si="52"/>
        <v/>
      </c>
      <c r="AK202" s="591" t="str">
        <f t="shared" si="53"/>
        <v/>
      </c>
      <c r="AM202" s="591" t="str">
        <f t="shared" si="54"/>
        <v/>
      </c>
      <c r="AO202" s="591" t="str">
        <f t="shared" si="55"/>
        <v/>
      </c>
      <c r="AQ202" s="591" t="str">
        <f t="shared" si="56"/>
        <v/>
      </c>
    </row>
    <row r="203" spans="5:43">
      <c r="E203" s="591" t="str">
        <f t="shared" si="38"/>
        <v/>
      </c>
      <c r="G203" s="591" t="str">
        <f t="shared" si="38"/>
        <v/>
      </c>
      <c r="I203" s="591" t="str">
        <f t="shared" si="39"/>
        <v/>
      </c>
      <c r="K203" s="591" t="str">
        <f t="shared" si="40"/>
        <v/>
      </c>
      <c r="M203" s="591" t="str">
        <f t="shared" si="41"/>
        <v/>
      </c>
      <c r="O203" s="591" t="str">
        <f t="shared" si="42"/>
        <v/>
      </c>
      <c r="Q203" s="591" t="str">
        <f t="shared" si="43"/>
        <v/>
      </c>
      <c r="S203" s="591" t="str">
        <f t="shared" si="44"/>
        <v/>
      </c>
      <c r="U203" s="591" t="str">
        <f t="shared" si="45"/>
        <v/>
      </c>
      <c r="W203" s="591" t="str">
        <f t="shared" si="46"/>
        <v/>
      </c>
      <c r="Y203" s="591" t="str">
        <f t="shared" si="47"/>
        <v/>
      </c>
      <c r="AA203" s="591" t="str">
        <f t="shared" si="48"/>
        <v/>
      </c>
      <c r="AC203" s="591" t="str">
        <f t="shared" si="49"/>
        <v/>
      </c>
      <c r="AE203" s="591" t="str">
        <f t="shared" si="50"/>
        <v/>
      </c>
      <c r="AG203" s="591" t="str">
        <f t="shared" si="51"/>
        <v/>
      </c>
      <c r="AI203" s="591" t="str">
        <f t="shared" si="52"/>
        <v/>
      </c>
      <c r="AK203" s="591" t="str">
        <f t="shared" si="53"/>
        <v/>
      </c>
      <c r="AM203" s="591" t="str">
        <f t="shared" si="54"/>
        <v/>
      </c>
      <c r="AO203" s="591" t="str">
        <f t="shared" si="55"/>
        <v/>
      </c>
      <c r="AQ203" s="591" t="str">
        <f t="shared" si="56"/>
        <v/>
      </c>
    </row>
    <row r="204" spans="5:43">
      <c r="E204" s="591" t="str">
        <f t="shared" si="38"/>
        <v/>
      </c>
      <c r="G204" s="591" t="str">
        <f t="shared" si="38"/>
        <v/>
      </c>
      <c r="I204" s="591" t="str">
        <f t="shared" si="39"/>
        <v/>
      </c>
      <c r="K204" s="591" t="str">
        <f t="shared" si="40"/>
        <v/>
      </c>
      <c r="M204" s="591" t="str">
        <f t="shared" si="41"/>
        <v/>
      </c>
      <c r="O204" s="591" t="str">
        <f t="shared" si="42"/>
        <v/>
      </c>
      <c r="Q204" s="591" t="str">
        <f t="shared" si="43"/>
        <v/>
      </c>
      <c r="S204" s="591" t="str">
        <f t="shared" si="44"/>
        <v/>
      </c>
      <c r="U204" s="591" t="str">
        <f t="shared" si="45"/>
        <v/>
      </c>
      <c r="W204" s="591" t="str">
        <f t="shared" si="46"/>
        <v/>
      </c>
      <c r="Y204" s="591" t="str">
        <f t="shared" si="47"/>
        <v/>
      </c>
      <c r="AA204" s="591" t="str">
        <f t="shared" si="48"/>
        <v/>
      </c>
      <c r="AC204" s="591" t="str">
        <f t="shared" si="49"/>
        <v/>
      </c>
      <c r="AE204" s="591" t="str">
        <f t="shared" si="50"/>
        <v/>
      </c>
      <c r="AG204" s="591" t="str">
        <f t="shared" si="51"/>
        <v/>
      </c>
      <c r="AI204" s="591" t="str">
        <f t="shared" si="52"/>
        <v/>
      </c>
      <c r="AK204" s="591" t="str">
        <f t="shared" si="53"/>
        <v/>
      </c>
      <c r="AM204" s="591" t="str">
        <f t="shared" si="54"/>
        <v/>
      </c>
      <c r="AO204" s="591" t="str">
        <f t="shared" si="55"/>
        <v/>
      </c>
      <c r="AQ204" s="591" t="str">
        <f t="shared" si="56"/>
        <v/>
      </c>
    </row>
    <row r="205" spans="5:43">
      <c r="E205" s="591" t="str">
        <f t="shared" ref="E205:G268" si="57">IF(OR($B205=0,D205=0),"",D205/$B205)</f>
        <v/>
      </c>
      <c r="G205" s="591" t="str">
        <f t="shared" si="57"/>
        <v/>
      </c>
      <c r="I205" s="591" t="str">
        <f t="shared" ref="I205:I268" si="58">IF(OR($B205=0,H205=0),"",H205/$B205)</f>
        <v/>
      </c>
      <c r="K205" s="591" t="str">
        <f t="shared" ref="K205:K268" si="59">IF(OR($B205=0,J205=0),"",J205/$B205)</f>
        <v/>
      </c>
      <c r="M205" s="591" t="str">
        <f t="shared" ref="M205:M268" si="60">IF(OR($B205=0,L205=0),"",L205/$B205)</f>
        <v/>
      </c>
      <c r="O205" s="591" t="str">
        <f t="shared" ref="O205:O268" si="61">IF(OR($B205=0,N205=0),"",N205/$B205)</f>
        <v/>
      </c>
      <c r="Q205" s="591" t="str">
        <f t="shared" ref="Q205:Q268" si="62">IF(OR($B205=0,P205=0),"",P205/$B205)</f>
        <v/>
      </c>
      <c r="S205" s="591" t="str">
        <f t="shared" ref="S205:S268" si="63">IF(OR($B205=0,R205=0),"",R205/$B205)</f>
        <v/>
      </c>
      <c r="U205" s="591" t="str">
        <f t="shared" ref="U205:U268" si="64">IF(OR($B205=0,T205=0),"",T205/$B205)</f>
        <v/>
      </c>
      <c r="W205" s="591" t="str">
        <f t="shared" ref="W205:W268" si="65">IF(OR($B205=0,V205=0),"",V205/$B205)</f>
        <v/>
      </c>
      <c r="Y205" s="591" t="str">
        <f t="shared" ref="Y205:Y268" si="66">IF(OR($B205=0,X205=0),"",X205/$B205)</f>
        <v/>
      </c>
      <c r="AA205" s="591" t="str">
        <f t="shared" ref="AA205:AA268" si="67">IF(OR($B205=0,Z205=0),"",Z205/$B205)</f>
        <v/>
      </c>
      <c r="AC205" s="591" t="str">
        <f t="shared" ref="AC205:AC268" si="68">IF(OR($B205=0,AB205=0),"",AB205/$B205)</f>
        <v/>
      </c>
      <c r="AE205" s="591" t="str">
        <f t="shared" ref="AE205:AE268" si="69">IF(OR($B205=0,AD205=0),"",AD205/$B205)</f>
        <v/>
      </c>
      <c r="AG205" s="591" t="str">
        <f t="shared" ref="AG205:AG268" si="70">IF(OR($B205=0,AF205=0),"",AF205/$B205)</f>
        <v/>
      </c>
      <c r="AI205" s="591" t="str">
        <f t="shared" ref="AI205:AI268" si="71">IF(OR($B205=0,AH205=0),"",AH205/$B205)</f>
        <v/>
      </c>
      <c r="AK205" s="591" t="str">
        <f t="shared" ref="AK205:AK268" si="72">IF(OR($B205=0,AJ205=0),"",AJ205/$B205)</f>
        <v/>
      </c>
      <c r="AM205" s="591" t="str">
        <f t="shared" ref="AM205:AM268" si="73">IF(OR($B205=0,AL205=0),"",AL205/$B205)</f>
        <v/>
      </c>
      <c r="AO205" s="591" t="str">
        <f t="shared" ref="AO205:AO268" si="74">IF(OR($B205=0,AN205=0),"",AN205/$B205)</f>
        <v/>
      </c>
      <c r="AQ205" s="591" t="str">
        <f t="shared" ref="AQ205:AQ268" si="75">IF(OR($B205=0,AP205=0),"",AP205/$B205)</f>
        <v/>
      </c>
    </row>
    <row r="206" spans="5:43">
      <c r="E206" s="591" t="str">
        <f t="shared" si="57"/>
        <v/>
      </c>
      <c r="G206" s="591" t="str">
        <f t="shared" si="57"/>
        <v/>
      </c>
      <c r="I206" s="591" t="str">
        <f t="shared" si="58"/>
        <v/>
      </c>
      <c r="K206" s="591" t="str">
        <f t="shared" si="59"/>
        <v/>
      </c>
      <c r="M206" s="591" t="str">
        <f t="shared" si="60"/>
        <v/>
      </c>
      <c r="O206" s="591" t="str">
        <f t="shared" si="61"/>
        <v/>
      </c>
      <c r="Q206" s="591" t="str">
        <f t="shared" si="62"/>
        <v/>
      </c>
      <c r="S206" s="591" t="str">
        <f t="shared" si="63"/>
        <v/>
      </c>
      <c r="U206" s="591" t="str">
        <f t="shared" si="64"/>
        <v/>
      </c>
      <c r="W206" s="591" t="str">
        <f t="shared" si="65"/>
        <v/>
      </c>
      <c r="Y206" s="591" t="str">
        <f t="shared" si="66"/>
        <v/>
      </c>
      <c r="AA206" s="591" t="str">
        <f t="shared" si="67"/>
        <v/>
      </c>
      <c r="AC206" s="591" t="str">
        <f t="shared" si="68"/>
        <v/>
      </c>
      <c r="AE206" s="591" t="str">
        <f t="shared" si="69"/>
        <v/>
      </c>
      <c r="AG206" s="591" t="str">
        <f t="shared" si="70"/>
        <v/>
      </c>
      <c r="AI206" s="591" t="str">
        <f t="shared" si="71"/>
        <v/>
      </c>
      <c r="AK206" s="591" t="str">
        <f t="shared" si="72"/>
        <v/>
      </c>
      <c r="AM206" s="591" t="str">
        <f t="shared" si="73"/>
        <v/>
      </c>
      <c r="AO206" s="591" t="str">
        <f t="shared" si="74"/>
        <v/>
      </c>
      <c r="AQ206" s="591" t="str">
        <f t="shared" si="75"/>
        <v/>
      </c>
    </row>
    <row r="207" spans="5:43">
      <c r="E207" s="591" t="str">
        <f t="shared" si="57"/>
        <v/>
      </c>
      <c r="G207" s="591" t="str">
        <f t="shared" si="57"/>
        <v/>
      </c>
      <c r="I207" s="591" t="str">
        <f t="shared" si="58"/>
        <v/>
      </c>
      <c r="K207" s="591" t="str">
        <f t="shared" si="59"/>
        <v/>
      </c>
      <c r="M207" s="591" t="str">
        <f t="shared" si="60"/>
        <v/>
      </c>
      <c r="O207" s="591" t="str">
        <f t="shared" si="61"/>
        <v/>
      </c>
      <c r="Q207" s="591" t="str">
        <f t="shared" si="62"/>
        <v/>
      </c>
      <c r="S207" s="591" t="str">
        <f t="shared" si="63"/>
        <v/>
      </c>
      <c r="U207" s="591" t="str">
        <f t="shared" si="64"/>
        <v/>
      </c>
      <c r="W207" s="591" t="str">
        <f t="shared" si="65"/>
        <v/>
      </c>
      <c r="Y207" s="591" t="str">
        <f t="shared" si="66"/>
        <v/>
      </c>
      <c r="AA207" s="591" t="str">
        <f t="shared" si="67"/>
        <v/>
      </c>
      <c r="AC207" s="591" t="str">
        <f t="shared" si="68"/>
        <v/>
      </c>
      <c r="AE207" s="591" t="str">
        <f t="shared" si="69"/>
        <v/>
      </c>
      <c r="AG207" s="591" t="str">
        <f t="shared" si="70"/>
        <v/>
      </c>
      <c r="AI207" s="591" t="str">
        <f t="shared" si="71"/>
        <v/>
      </c>
      <c r="AK207" s="591" t="str">
        <f t="shared" si="72"/>
        <v/>
      </c>
      <c r="AM207" s="591" t="str">
        <f t="shared" si="73"/>
        <v/>
      </c>
      <c r="AO207" s="591" t="str">
        <f t="shared" si="74"/>
        <v/>
      </c>
      <c r="AQ207" s="591" t="str">
        <f t="shared" si="75"/>
        <v/>
      </c>
    </row>
    <row r="208" spans="5:43">
      <c r="E208" s="591" t="str">
        <f t="shared" si="57"/>
        <v/>
      </c>
      <c r="G208" s="591" t="str">
        <f t="shared" si="57"/>
        <v/>
      </c>
      <c r="I208" s="591" t="str">
        <f t="shared" si="58"/>
        <v/>
      </c>
      <c r="K208" s="591" t="str">
        <f t="shared" si="59"/>
        <v/>
      </c>
      <c r="M208" s="591" t="str">
        <f t="shared" si="60"/>
        <v/>
      </c>
      <c r="O208" s="591" t="str">
        <f t="shared" si="61"/>
        <v/>
      </c>
      <c r="Q208" s="591" t="str">
        <f t="shared" si="62"/>
        <v/>
      </c>
      <c r="S208" s="591" t="str">
        <f t="shared" si="63"/>
        <v/>
      </c>
      <c r="U208" s="591" t="str">
        <f t="shared" si="64"/>
        <v/>
      </c>
      <c r="W208" s="591" t="str">
        <f t="shared" si="65"/>
        <v/>
      </c>
      <c r="Y208" s="591" t="str">
        <f t="shared" si="66"/>
        <v/>
      </c>
      <c r="AA208" s="591" t="str">
        <f t="shared" si="67"/>
        <v/>
      </c>
      <c r="AC208" s="591" t="str">
        <f t="shared" si="68"/>
        <v/>
      </c>
      <c r="AE208" s="591" t="str">
        <f t="shared" si="69"/>
        <v/>
      </c>
      <c r="AG208" s="591" t="str">
        <f t="shared" si="70"/>
        <v/>
      </c>
      <c r="AI208" s="591" t="str">
        <f t="shared" si="71"/>
        <v/>
      </c>
      <c r="AK208" s="591" t="str">
        <f t="shared" si="72"/>
        <v/>
      </c>
      <c r="AM208" s="591" t="str">
        <f t="shared" si="73"/>
        <v/>
      </c>
      <c r="AO208" s="591" t="str">
        <f t="shared" si="74"/>
        <v/>
      </c>
      <c r="AQ208" s="591" t="str">
        <f t="shared" si="75"/>
        <v/>
      </c>
    </row>
    <row r="209" spans="5:43">
      <c r="E209" s="591" t="str">
        <f t="shared" si="57"/>
        <v/>
      </c>
      <c r="G209" s="591" t="str">
        <f t="shared" si="57"/>
        <v/>
      </c>
      <c r="I209" s="591" t="str">
        <f t="shared" si="58"/>
        <v/>
      </c>
      <c r="K209" s="591" t="str">
        <f t="shared" si="59"/>
        <v/>
      </c>
      <c r="M209" s="591" t="str">
        <f t="shared" si="60"/>
        <v/>
      </c>
      <c r="O209" s="591" t="str">
        <f t="shared" si="61"/>
        <v/>
      </c>
      <c r="Q209" s="591" t="str">
        <f t="shared" si="62"/>
        <v/>
      </c>
      <c r="S209" s="591" t="str">
        <f t="shared" si="63"/>
        <v/>
      </c>
      <c r="U209" s="591" t="str">
        <f t="shared" si="64"/>
        <v/>
      </c>
      <c r="W209" s="591" t="str">
        <f t="shared" si="65"/>
        <v/>
      </c>
      <c r="Y209" s="591" t="str">
        <f t="shared" si="66"/>
        <v/>
      </c>
      <c r="AA209" s="591" t="str">
        <f t="shared" si="67"/>
        <v/>
      </c>
      <c r="AC209" s="591" t="str">
        <f t="shared" si="68"/>
        <v/>
      </c>
      <c r="AE209" s="591" t="str">
        <f t="shared" si="69"/>
        <v/>
      </c>
      <c r="AG209" s="591" t="str">
        <f t="shared" si="70"/>
        <v/>
      </c>
      <c r="AI209" s="591" t="str">
        <f t="shared" si="71"/>
        <v/>
      </c>
      <c r="AK209" s="591" t="str">
        <f t="shared" si="72"/>
        <v/>
      </c>
      <c r="AM209" s="591" t="str">
        <f t="shared" si="73"/>
        <v/>
      </c>
      <c r="AO209" s="591" t="str">
        <f t="shared" si="74"/>
        <v/>
      </c>
      <c r="AQ209" s="591" t="str">
        <f t="shared" si="75"/>
        <v/>
      </c>
    </row>
    <row r="210" spans="5:43">
      <c r="E210" s="591" t="str">
        <f t="shared" si="57"/>
        <v/>
      </c>
      <c r="G210" s="591" t="str">
        <f t="shared" si="57"/>
        <v/>
      </c>
      <c r="I210" s="591" t="str">
        <f t="shared" si="58"/>
        <v/>
      </c>
      <c r="K210" s="591" t="str">
        <f t="shared" si="59"/>
        <v/>
      </c>
      <c r="M210" s="591" t="str">
        <f t="shared" si="60"/>
        <v/>
      </c>
      <c r="O210" s="591" t="str">
        <f t="shared" si="61"/>
        <v/>
      </c>
      <c r="Q210" s="591" t="str">
        <f t="shared" si="62"/>
        <v/>
      </c>
      <c r="S210" s="591" t="str">
        <f t="shared" si="63"/>
        <v/>
      </c>
      <c r="U210" s="591" t="str">
        <f t="shared" si="64"/>
        <v/>
      </c>
      <c r="W210" s="591" t="str">
        <f t="shared" si="65"/>
        <v/>
      </c>
      <c r="Y210" s="591" t="str">
        <f t="shared" si="66"/>
        <v/>
      </c>
      <c r="AA210" s="591" t="str">
        <f t="shared" si="67"/>
        <v/>
      </c>
      <c r="AC210" s="591" t="str">
        <f t="shared" si="68"/>
        <v/>
      </c>
      <c r="AE210" s="591" t="str">
        <f t="shared" si="69"/>
        <v/>
      </c>
      <c r="AG210" s="591" t="str">
        <f t="shared" si="70"/>
        <v/>
      </c>
      <c r="AI210" s="591" t="str">
        <f t="shared" si="71"/>
        <v/>
      </c>
      <c r="AK210" s="591" t="str">
        <f t="shared" si="72"/>
        <v/>
      </c>
      <c r="AM210" s="591" t="str">
        <f t="shared" si="73"/>
        <v/>
      </c>
      <c r="AO210" s="591" t="str">
        <f t="shared" si="74"/>
        <v/>
      </c>
      <c r="AQ210" s="591" t="str">
        <f t="shared" si="75"/>
        <v/>
      </c>
    </row>
    <row r="211" spans="5:43">
      <c r="E211" s="591" t="str">
        <f t="shared" si="57"/>
        <v/>
      </c>
      <c r="G211" s="591" t="str">
        <f t="shared" si="57"/>
        <v/>
      </c>
      <c r="I211" s="591" t="str">
        <f t="shared" si="58"/>
        <v/>
      </c>
      <c r="K211" s="591" t="str">
        <f t="shared" si="59"/>
        <v/>
      </c>
      <c r="M211" s="591" t="str">
        <f t="shared" si="60"/>
        <v/>
      </c>
      <c r="O211" s="591" t="str">
        <f t="shared" si="61"/>
        <v/>
      </c>
      <c r="Q211" s="591" t="str">
        <f t="shared" si="62"/>
        <v/>
      </c>
      <c r="S211" s="591" t="str">
        <f t="shared" si="63"/>
        <v/>
      </c>
      <c r="U211" s="591" t="str">
        <f t="shared" si="64"/>
        <v/>
      </c>
      <c r="W211" s="591" t="str">
        <f t="shared" si="65"/>
        <v/>
      </c>
      <c r="Y211" s="591" t="str">
        <f t="shared" si="66"/>
        <v/>
      </c>
      <c r="AA211" s="591" t="str">
        <f t="shared" si="67"/>
        <v/>
      </c>
      <c r="AC211" s="591" t="str">
        <f t="shared" si="68"/>
        <v/>
      </c>
      <c r="AE211" s="591" t="str">
        <f t="shared" si="69"/>
        <v/>
      </c>
      <c r="AG211" s="591" t="str">
        <f t="shared" si="70"/>
        <v/>
      </c>
      <c r="AI211" s="591" t="str">
        <f t="shared" si="71"/>
        <v/>
      </c>
      <c r="AK211" s="591" t="str">
        <f t="shared" si="72"/>
        <v/>
      </c>
      <c r="AM211" s="591" t="str">
        <f t="shared" si="73"/>
        <v/>
      </c>
      <c r="AO211" s="591" t="str">
        <f t="shared" si="74"/>
        <v/>
      </c>
      <c r="AQ211" s="591" t="str">
        <f t="shared" si="75"/>
        <v/>
      </c>
    </row>
    <row r="212" spans="5:43">
      <c r="E212" s="591" t="str">
        <f t="shared" si="57"/>
        <v/>
      </c>
      <c r="G212" s="591" t="str">
        <f t="shared" si="57"/>
        <v/>
      </c>
      <c r="I212" s="591" t="str">
        <f t="shared" si="58"/>
        <v/>
      </c>
      <c r="K212" s="591" t="str">
        <f t="shared" si="59"/>
        <v/>
      </c>
      <c r="M212" s="591" t="str">
        <f t="shared" si="60"/>
        <v/>
      </c>
      <c r="O212" s="591" t="str">
        <f t="shared" si="61"/>
        <v/>
      </c>
      <c r="Q212" s="591" t="str">
        <f t="shared" si="62"/>
        <v/>
      </c>
      <c r="S212" s="591" t="str">
        <f t="shared" si="63"/>
        <v/>
      </c>
      <c r="U212" s="591" t="str">
        <f t="shared" si="64"/>
        <v/>
      </c>
      <c r="W212" s="591" t="str">
        <f t="shared" si="65"/>
        <v/>
      </c>
      <c r="Y212" s="591" t="str">
        <f t="shared" si="66"/>
        <v/>
      </c>
      <c r="AA212" s="591" t="str">
        <f t="shared" si="67"/>
        <v/>
      </c>
      <c r="AC212" s="591" t="str">
        <f t="shared" si="68"/>
        <v/>
      </c>
      <c r="AE212" s="591" t="str">
        <f t="shared" si="69"/>
        <v/>
      </c>
      <c r="AG212" s="591" t="str">
        <f t="shared" si="70"/>
        <v/>
      </c>
      <c r="AI212" s="591" t="str">
        <f t="shared" si="71"/>
        <v/>
      </c>
      <c r="AK212" s="591" t="str">
        <f t="shared" si="72"/>
        <v/>
      </c>
      <c r="AM212" s="591" t="str">
        <f t="shared" si="73"/>
        <v/>
      </c>
      <c r="AO212" s="591" t="str">
        <f t="shared" si="74"/>
        <v/>
      </c>
      <c r="AQ212" s="591" t="str">
        <f t="shared" si="75"/>
        <v/>
      </c>
    </row>
    <row r="213" spans="5:43">
      <c r="E213" s="591" t="str">
        <f t="shared" si="57"/>
        <v/>
      </c>
      <c r="G213" s="591" t="str">
        <f t="shared" si="57"/>
        <v/>
      </c>
      <c r="I213" s="591" t="str">
        <f t="shared" si="58"/>
        <v/>
      </c>
      <c r="K213" s="591" t="str">
        <f t="shared" si="59"/>
        <v/>
      </c>
      <c r="M213" s="591" t="str">
        <f t="shared" si="60"/>
        <v/>
      </c>
      <c r="O213" s="591" t="str">
        <f t="shared" si="61"/>
        <v/>
      </c>
      <c r="Q213" s="591" t="str">
        <f t="shared" si="62"/>
        <v/>
      </c>
      <c r="S213" s="591" t="str">
        <f t="shared" si="63"/>
        <v/>
      </c>
      <c r="U213" s="591" t="str">
        <f t="shared" si="64"/>
        <v/>
      </c>
      <c r="W213" s="591" t="str">
        <f t="shared" si="65"/>
        <v/>
      </c>
      <c r="Y213" s="591" t="str">
        <f t="shared" si="66"/>
        <v/>
      </c>
      <c r="AA213" s="591" t="str">
        <f t="shared" si="67"/>
        <v/>
      </c>
      <c r="AC213" s="591" t="str">
        <f t="shared" si="68"/>
        <v/>
      </c>
      <c r="AE213" s="591" t="str">
        <f t="shared" si="69"/>
        <v/>
      </c>
      <c r="AG213" s="591" t="str">
        <f t="shared" si="70"/>
        <v/>
      </c>
      <c r="AI213" s="591" t="str">
        <f t="shared" si="71"/>
        <v/>
      </c>
      <c r="AK213" s="591" t="str">
        <f t="shared" si="72"/>
        <v/>
      </c>
      <c r="AM213" s="591" t="str">
        <f t="shared" si="73"/>
        <v/>
      </c>
      <c r="AO213" s="591" t="str">
        <f t="shared" si="74"/>
        <v/>
      </c>
      <c r="AQ213" s="591" t="str">
        <f t="shared" si="75"/>
        <v/>
      </c>
    </row>
    <row r="214" spans="5:43">
      <c r="E214" s="591" t="str">
        <f t="shared" si="57"/>
        <v/>
      </c>
      <c r="G214" s="591" t="str">
        <f t="shared" si="57"/>
        <v/>
      </c>
      <c r="I214" s="591" t="str">
        <f t="shared" si="58"/>
        <v/>
      </c>
      <c r="K214" s="591" t="str">
        <f t="shared" si="59"/>
        <v/>
      </c>
      <c r="M214" s="591" t="str">
        <f t="shared" si="60"/>
        <v/>
      </c>
      <c r="O214" s="591" t="str">
        <f t="shared" si="61"/>
        <v/>
      </c>
      <c r="Q214" s="591" t="str">
        <f t="shared" si="62"/>
        <v/>
      </c>
      <c r="S214" s="591" t="str">
        <f t="shared" si="63"/>
        <v/>
      </c>
      <c r="U214" s="591" t="str">
        <f t="shared" si="64"/>
        <v/>
      </c>
      <c r="W214" s="591" t="str">
        <f t="shared" si="65"/>
        <v/>
      </c>
      <c r="Y214" s="591" t="str">
        <f t="shared" si="66"/>
        <v/>
      </c>
      <c r="AA214" s="591" t="str">
        <f t="shared" si="67"/>
        <v/>
      </c>
      <c r="AC214" s="591" t="str">
        <f t="shared" si="68"/>
        <v/>
      </c>
      <c r="AE214" s="591" t="str">
        <f t="shared" si="69"/>
        <v/>
      </c>
      <c r="AG214" s="591" t="str">
        <f t="shared" si="70"/>
        <v/>
      </c>
      <c r="AI214" s="591" t="str">
        <f t="shared" si="71"/>
        <v/>
      </c>
      <c r="AK214" s="591" t="str">
        <f t="shared" si="72"/>
        <v/>
      </c>
      <c r="AM214" s="591" t="str">
        <f t="shared" si="73"/>
        <v/>
      </c>
      <c r="AO214" s="591" t="str">
        <f t="shared" si="74"/>
        <v/>
      </c>
      <c r="AQ214" s="591" t="str">
        <f t="shared" si="75"/>
        <v/>
      </c>
    </row>
    <row r="215" spans="5:43">
      <c r="E215" s="591" t="str">
        <f t="shared" si="57"/>
        <v/>
      </c>
      <c r="G215" s="591" t="str">
        <f t="shared" si="57"/>
        <v/>
      </c>
      <c r="I215" s="591" t="str">
        <f t="shared" si="58"/>
        <v/>
      </c>
      <c r="K215" s="591" t="str">
        <f t="shared" si="59"/>
        <v/>
      </c>
      <c r="M215" s="591" t="str">
        <f t="shared" si="60"/>
        <v/>
      </c>
      <c r="O215" s="591" t="str">
        <f t="shared" si="61"/>
        <v/>
      </c>
      <c r="Q215" s="591" t="str">
        <f t="shared" si="62"/>
        <v/>
      </c>
      <c r="S215" s="591" t="str">
        <f t="shared" si="63"/>
        <v/>
      </c>
      <c r="U215" s="591" t="str">
        <f t="shared" si="64"/>
        <v/>
      </c>
      <c r="W215" s="591" t="str">
        <f t="shared" si="65"/>
        <v/>
      </c>
      <c r="Y215" s="591" t="str">
        <f t="shared" si="66"/>
        <v/>
      </c>
      <c r="AA215" s="591" t="str">
        <f t="shared" si="67"/>
        <v/>
      </c>
      <c r="AC215" s="591" t="str">
        <f t="shared" si="68"/>
        <v/>
      </c>
      <c r="AE215" s="591" t="str">
        <f t="shared" si="69"/>
        <v/>
      </c>
      <c r="AG215" s="591" t="str">
        <f t="shared" si="70"/>
        <v/>
      </c>
      <c r="AI215" s="591" t="str">
        <f t="shared" si="71"/>
        <v/>
      </c>
      <c r="AK215" s="591" t="str">
        <f t="shared" si="72"/>
        <v/>
      </c>
      <c r="AM215" s="591" t="str">
        <f t="shared" si="73"/>
        <v/>
      </c>
      <c r="AO215" s="591" t="str">
        <f t="shared" si="74"/>
        <v/>
      </c>
      <c r="AQ215" s="591" t="str">
        <f t="shared" si="75"/>
        <v/>
      </c>
    </row>
    <row r="216" spans="5:43">
      <c r="E216" s="591" t="str">
        <f t="shared" si="57"/>
        <v/>
      </c>
      <c r="G216" s="591" t="str">
        <f t="shared" si="57"/>
        <v/>
      </c>
      <c r="I216" s="591" t="str">
        <f t="shared" si="58"/>
        <v/>
      </c>
      <c r="K216" s="591" t="str">
        <f t="shared" si="59"/>
        <v/>
      </c>
      <c r="M216" s="591" t="str">
        <f t="shared" si="60"/>
        <v/>
      </c>
      <c r="O216" s="591" t="str">
        <f t="shared" si="61"/>
        <v/>
      </c>
      <c r="Q216" s="591" t="str">
        <f t="shared" si="62"/>
        <v/>
      </c>
      <c r="S216" s="591" t="str">
        <f t="shared" si="63"/>
        <v/>
      </c>
      <c r="U216" s="591" t="str">
        <f t="shared" si="64"/>
        <v/>
      </c>
      <c r="W216" s="591" t="str">
        <f t="shared" si="65"/>
        <v/>
      </c>
      <c r="Y216" s="591" t="str">
        <f t="shared" si="66"/>
        <v/>
      </c>
      <c r="AA216" s="591" t="str">
        <f t="shared" si="67"/>
        <v/>
      </c>
      <c r="AC216" s="591" t="str">
        <f t="shared" si="68"/>
        <v/>
      </c>
      <c r="AE216" s="591" t="str">
        <f t="shared" si="69"/>
        <v/>
      </c>
      <c r="AG216" s="591" t="str">
        <f t="shared" si="70"/>
        <v/>
      </c>
      <c r="AI216" s="591" t="str">
        <f t="shared" si="71"/>
        <v/>
      </c>
      <c r="AK216" s="591" t="str">
        <f t="shared" si="72"/>
        <v/>
      </c>
      <c r="AM216" s="591" t="str">
        <f t="shared" si="73"/>
        <v/>
      </c>
      <c r="AO216" s="591" t="str">
        <f t="shared" si="74"/>
        <v/>
      </c>
      <c r="AQ216" s="591" t="str">
        <f t="shared" si="75"/>
        <v/>
      </c>
    </row>
    <row r="217" spans="5:43">
      <c r="E217" s="591" t="str">
        <f t="shared" si="57"/>
        <v/>
      </c>
      <c r="G217" s="591" t="str">
        <f t="shared" si="57"/>
        <v/>
      </c>
      <c r="I217" s="591" t="str">
        <f t="shared" si="58"/>
        <v/>
      </c>
      <c r="K217" s="591" t="str">
        <f t="shared" si="59"/>
        <v/>
      </c>
      <c r="M217" s="591" t="str">
        <f t="shared" si="60"/>
        <v/>
      </c>
      <c r="O217" s="591" t="str">
        <f t="shared" si="61"/>
        <v/>
      </c>
      <c r="Q217" s="591" t="str">
        <f t="shared" si="62"/>
        <v/>
      </c>
      <c r="S217" s="591" t="str">
        <f t="shared" si="63"/>
        <v/>
      </c>
      <c r="U217" s="591" t="str">
        <f t="shared" si="64"/>
        <v/>
      </c>
      <c r="W217" s="591" t="str">
        <f t="shared" si="65"/>
        <v/>
      </c>
      <c r="Y217" s="591" t="str">
        <f t="shared" si="66"/>
        <v/>
      </c>
      <c r="AA217" s="591" t="str">
        <f t="shared" si="67"/>
        <v/>
      </c>
      <c r="AC217" s="591" t="str">
        <f t="shared" si="68"/>
        <v/>
      </c>
      <c r="AE217" s="591" t="str">
        <f t="shared" si="69"/>
        <v/>
      </c>
      <c r="AG217" s="591" t="str">
        <f t="shared" si="70"/>
        <v/>
      </c>
      <c r="AI217" s="591" t="str">
        <f t="shared" si="71"/>
        <v/>
      </c>
      <c r="AK217" s="591" t="str">
        <f t="shared" si="72"/>
        <v/>
      </c>
      <c r="AM217" s="591" t="str">
        <f t="shared" si="73"/>
        <v/>
      </c>
      <c r="AO217" s="591" t="str">
        <f t="shared" si="74"/>
        <v/>
      </c>
      <c r="AQ217" s="591" t="str">
        <f t="shared" si="75"/>
        <v/>
      </c>
    </row>
    <row r="218" spans="5:43">
      <c r="E218" s="591" t="str">
        <f t="shared" si="57"/>
        <v/>
      </c>
      <c r="G218" s="591" t="str">
        <f t="shared" si="57"/>
        <v/>
      </c>
      <c r="I218" s="591" t="str">
        <f t="shared" si="58"/>
        <v/>
      </c>
      <c r="K218" s="591" t="str">
        <f t="shared" si="59"/>
        <v/>
      </c>
      <c r="M218" s="591" t="str">
        <f t="shared" si="60"/>
        <v/>
      </c>
      <c r="O218" s="591" t="str">
        <f t="shared" si="61"/>
        <v/>
      </c>
      <c r="Q218" s="591" t="str">
        <f t="shared" si="62"/>
        <v/>
      </c>
      <c r="S218" s="591" t="str">
        <f t="shared" si="63"/>
        <v/>
      </c>
      <c r="U218" s="591" t="str">
        <f t="shared" si="64"/>
        <v/>
      </c>
      <c r="W218" s="591" t="str">
        <f t="shared" si="65"/>
        <v/>
      </c>
      <c r="Y218" s="591" t="str">
        <f t="shared" si="66"/>
        <v/>
      </c>
      <c r="AA218" s="591" t="str">
        <f t="shared" si="67"/>
        <v/>
      </c>
      <c r="AC218" s="591" t="str">
        <f t="shared" si="68"/>
        <v/>
      </c>
      <c r="AE218" s="591" t="str">
        <f t="shared" si="69"/>
        <v/>
      </c>
      <c r="AG218" s="591" t="str">
        <f t="shared" si="70"/>
        <v/>
      </c>
      <c r="AI218" s="591" t="str">
        <f t="shared" si="71"/>
        <v/>
      </c>
      <c r="AK218" s="591" t="str">
        <f t="shared" si="72"/>
        <v/>
      </c>
      <c r="AM218" s="591" t="str">
        <f t="shared" si="73"/>
        <v/>
      </c>
      <c r="AO218" s="591" t="str">
        <f t="shared" si="74"/>
        <v/>
      </c>
      <c r="AQ218" s="591" t="str">
        <f t="shared" si="75"/>
        <v/>
      </c>
    </row>
    <row r="219" spans="5:43">
      <c r="E219" s="591" t="str">
        <f t="shared" si="57"/>
        <v/>
      </c>
      <c r="G219" s="591" t="str">
        <f t="shared" si="57"/>
        <v/>
      </c>
      <c r="I219" s="591" t="str">
        <f t="shared" si="58"/>
        <v/>
      </c>
      <c r="K219" s="591" t="str">
        <f t="shared" si="59"/>
        <v/>
      </c>
      <c r="M219" s="591" t="str">
        <f t="shared" si="60"/>
        <v/>
      </c>
      <c r="O219" s="591" t="str">
        <f t="shared" si="61"/>
        <v/>
      </c>
      <c r="Q219" s="591" t="str">
        <f t="shared" si="62"/>
        <v/>
      </c>
      <c r="S219" s="591" t="str">
        <f t="shared" si="63"/>
        <v/>
      </c>
      <c r="U219" s="591" t="str">
        <f t="shared" si="64"/>
        <v/>
      </c>
      <c r="W219" s="591" t="str">
        <f t="shared" si="65"/>
        <v/>
      </c>
      <c r="Y219" s="591" t="str">
        <f t="shared" si="66"/>
        <v/>
      </c>
      <c r="AA219" s="591" t="str">
        <f t="shared" si="67"/>
        <v/>
      </c>
      <c r="AC219" s="591" t="str">
        <f t="shared" si="68"/>
        <v/>
      </c>
      <c r="AE219" s="591" t="str">
        <f t="shared" si="69"/>
        <v/>
      </c>
      <c r="AG219" s="591" t="str">
        <f t="shared" si="70"/>
        <v/>
      </c>
      <c r="AI219" s="591" t="str">
        <f t="shared" si="71"/>
        <v/>
      </c>
      <c r="AK219" s="591" t="str">
        <f t="shared" si="72"/>
        <v/>
      </c>
      <c r="AM219" s="591" t="str">
        <f t="shared" si="73"/>
        <v/>
      </c>
      <c r="AO219" s="591" t="str">
        <f t="shared" si="74"/>
        <v/>
      </c>
      <c r="AQ219" s="591" t="str">
        <f t="shared" si="75"/>
        <v/>
      </c>
    </row>
    <row r="220" spans="5:43">
      <c r="E220" s="591" t="str">
        <f t="shared" si="57"/>
        <v/>
      </c>
      <c r="G220" s="591" t="str">
        <f t="shared" si="57"/>
        <v/>
      </c>
      <c r="I220" s="591" t="str">
        <f t="shared" si="58"/>
        <v/>
      </c>
      <c r="K220" s="591" t="str">
        <f t="shared" si="59"/>
        <v/>
      </c>
      <c r="M220" s="591" t="str">
        <f t="shared" si="60"/>
        <v/>
      </c>
      <c r="O220" s="591" t="str">
        <f t="shared" si="61"/>
        <v/>
      </c>
      <c r="Q220" s="591" t="str">
        <f t="shared" si="62"/>
        <v/>
      </c>
      <c r="S220" s="591" t="str">
        <f t="shared" si="63"/>
        <v/>
      </c>
      <c r="U220" s="591" t="str">
        <f t="shared" si="64"/>
        <v/>
      </c>
      <c r="W220" s="591" t="str">
        <f t="shared" si="65"/>
        <v/>
      </c>
      <c r="Y220" s="591" t="str">
        <f t="shared" si="66"/>
        <v/>
      </c>
      <c r="AA220" s="591" t="str">
        <f t="shared" si="67"/>
        <v/>
      </c>
      <c r="AC220" s="591" t="str">
        <f t="shared" si="68"/>
        <v/>
      </c>
      <c r="AE220" s="591" t="str">
        <f t="shared" si="69"/>
        <v/>
      </c>
      <c r="AG220" s="591" t="str">
        <f t="shared" si="70"/>
        <v/>
      </c>
      <c r="AI220" s="591" t="str">
        <f t="shared" si="71"/>
        <v/>
      </c>
      <c r="AK220" s="591" t="str">
        <f t="shared" si="72"/>
        <v/>
      </c>
      <c r="AM220" s="591" t="str">
        <f t="shared" si="73"/>
        <v/>
      </c>
      <c r="AO220" s="591" t="str">
        <f t="shared" si="74"/>
        <v/>
      </c>
      <c r="AQ220" s="591" t="str">
        <f t="shared" si="75"/>
        <v/>
      </c>
    </row>
    <row r="221" spans="5:43">
      <c r="E221" s="591" t="str">
        <f t="shared" si="57"/>
        <v/>
      </c>
      <c r="G221" s="591" t="str">
        <f t="shared" si="57"/>
        <v/>
      </c>
      <c r="I221" s="591" t="str">
        <f t="shared" si="58"/>
        <v/>
      </c>
      <c r="K221" s="591" t="str">
        <f t="shared" si="59"/>
        <v/>
      </c>
      <c r="M221" s="591" t="str">
        <f t="shared" si="60"/>
        <v/>
      </c>
      <c r="O221" s="591" t="str">
        <f t="shared" si="61"/>
        <v/>
      </c>
      <c r="Q221" s="591" t="str">
        <f t="shared" si="62"/>
        <v/>
      </c>
      <c r="S221" s="591" t="str">
        <f t="shared" si="63"/>
        <v/>
      </c>
      <c r="U221" s="591" t="str">
        <f t="shared" si="64"/>
        <v/>
      </c>
      <c r="W221" s="591" t="str">
        <f t="shared" si="65"/>
        <v/>
      </c>
      <c r="Y221" s="591" t="str">
        <f t="shared" si="66"/>
        <v/>
      </c>
      <c r="AA221" s="591" t="str">
        <f t="shared" si="67"/>
        <v/>
      </c>
      <c r="AC221" s="591" t="str">
        <f t="shared" si="68"/>
        <v/>
      </c>
      <c r="AE221" s="591" t="str">
        <f t="shared" si="69"/>
        <v/>
      </c>
      <c r="AG221" s="591" t="str">
        <f t="shared" si="70"/>
        <v/>
      </c>
      <c r="AI221" s="591" t="str">
        <f t="shared" si="71"/>
        <v/>
      </c>
      <c r="AK221" s="591" t="str">
        <f t="shared" si="72"/>
        <v/>
      </c>
      <c r="AM221" s="591" t="str">
        <f t="shared" si="73"/>
        <v/>
      </c>
      <c r="AO221" s="591" t="str">
        <f t="shared" si="74"/>
        <v/>
      </c>
      <c r="AQ221" s="591" t="str">
        <f t="shared" si="75"/>
        <v/>
      </c>
    </row>
    <row r="222" spans="5:43">
      <c r="E222" s="591" t="str">
        <f t="shared" si="57"/>
        <v/>
      </c>
      <c r="G222" s="591" t="str">
        <f t="shared" si="57"/>
        <v/>
      </c>
      <c r="I222" s="591" t="str">
        <f t="shared" si="58"/>
        <v/>
      </c>
      <c r="K222" s="591" t="str">
        <f t="shared" si="59"/>
        <v/>
      </c>
      <c r="M222" s="591" t="str">
        <f t="shared" si="60"/>
        <v/>
      </c>
      <c r="O222" s="591" t="str">
        <f t="shared" si="61"/>
        <v/>
      </c>
      <c r="Q222" s="591" t="str">
        <f t="shared" si="62"/>
        <v/>
      </c>
      <c r="S222" s="591" t="str">
        <f t="shared" si="63"/>
        <v/>
      </c>
      <c r="U222" s="591" t="str">
        <f t="shared" si="64"/>
        <v/>
      </c>
      <c r="W222" s="591" t="str">
        <f t="shared" si="65"/>
        <v/>
      </c>
      <c r="Y222" s="591" t="str">
        <f t="shared" si="66"/>
        <v/>
      </c>
      <c r="AA222" s="591" t="str">
        <f t="shared" si="67"/>
        <v/>
      </c>
      <c r="AC222" s="591" t="str">
        <f t="shared" si="68"/>
        <v/>
      </c>
      <c r="AE222" s="591" t="str">
        <f t="shared" si="69"/>
        <v/>
      </c>
      <c r="AG222" s="591" t="str">
        <f t="shared" si="70"/>
        <v/>
      </c>
      <c r="AI222" s="591" t="str">
        <f t="shared" si="71"/>
        <v/>
      </c>
      <c r="AK222" s="591" t="str">
        <f t="shared" si="72"/>
        <v/>
      </c>
      <c r="AM222" s="591" t="str">
        <f t="shared" si="73"/>
        <v/>
      </c>
      <c r="AO222" s="591" t="str">
        <f t="shared" si="74"/>
        <v/>
      </c>
      <c r="AQ222" s="591" t="str">
        <f t="shared" si="75"/>
        <v/>
      </c>
    </row>
    <row r="223" spans="5:43">
      <c r="E223" s="591" t="str">
        <f t="shared" si="57"/>
        <v/>
      </c>
      <c r="G223" s="591" t="str">
        <f t="shared" si="57"/>
        <v/>
      </c>
      <c r="I223" s="591" t="str">
        <f t="shared" si="58"/>
        <v/>
      </c>
      <c r="K223" s="591" t="str">
        <f t="shared" si="59"/>
        <v/>
      </c>
      <c r="M223" s="591" t="str">
        <f t="shared" si="60"/>
        <v/>
      </c>
      <c r="O223" s="591" t="str">
        <f t="shared" si="61"/>
        <v/>
      </c>
      <c r="Q223" s="591" t="str">
        <f t="shared" si="62"/>
        <v/>
      </c>
      <c r="S223" s="591" t="str">
        <f t="shared" si="63"/>
        <v/>
      </c>
      <c r="U223" s="591" t="str">
        <f t="shared" si="64"/>
        <v/>
      </c>
      <c r="W223" s="591" t="str">
        <f t="shared" si="65"/>
        <v/>
      </c>
      <c r="Y223" s="591" t="str">
        <f t="shared" si="66"/>
        <v/>
      </c>
      <c r="AA223" s="591" t="str">
        <f t="shared" si="67"/>
        <v/>
      </c>
      <c r="AC223" s="591" t="str">
        <f t="shared" si="68"/>
        <v/>
      </c>
      <c r="AE223" s="591" t="str">
        <f t="shared" si="69"/>
        <v/>
      </c>
      <c r="AG223" s="591" t="str">
        <f t="shared" si="70"/>
        <v/>
      </c>
      <c r="AI223" s="591" t="str">
        <f t="shared" si="71"/>
        <v/>
      </c>
      <c r="AK223" s="591" t="str">
        <f t="shared" si="72"/>
        <v/>
      </c>
      <c r="AM223" s="591" t="str">
        <f t="shared" si="73"/>
        <v/>
      </c>
      <c r="AO223" s="591" t="str">
        <f t="shared" si="74"/>
        <v/>
      </c>
      <c r="AQ223" s="591" t="str">
        <f t="shared" si="75"/>
        <v/>
      </c>
    </row>
    <row r="224" spans="5:43">
      <c r="E224" s="591" t="str">
        <f t="shared" si="57"/>
        <v/>
      </c>
      <c r="G224" s="591" t="str">
        <f t="shared" si="57"/>
        <v/>
      </c>
      <c r="I224" s="591" t="str">
        <f t="shared" si="58"/>
        <v/>
      </c>
      <c r="K224" s="591" t="str">
        <f t="shared" si="59"/>
        <v/>
      </c>
      <c r="M224" s="591" t="str">
        <f t="shared" si="60"/>
        <v/>
      </c>
      <c r="O224" s="591" t="str">
        <f t="shared" si="61"/>
        <v/>
      </c>
      <c r="Q224" s="591" t="str">
        <f t="shared" si="62"/>
        <v/>
      </c>
      <c r="S224" s="591" t="str">
        <f t="shared" si="63"/>
        <v/>
      </c>
      <c r="U224" s="591" t="str">
        <f t="shared" si="64"/>
        <v/>
      </c>
      <c r="W224" s="591" t="str">
        <f t="shared" si="65"/>
        <v/>
      </c>
      <c r="Y224" s="591" t="str">
        <f t="shared" si="66"/>
        <v/>
      </c>
      <c r="AA224" s="591" t="str">
        <f t="shared" si="67"/>
        <v/>
      </c>
      <c r="AC224" s="591" t="str">
        <f t="shared" si="68"/>
        <v/>
      </c>
      <c r="AE224" s="591" t="str">
        <f t="shared" si="69"/>
        <v/>
      </c>
      <c r="AG224" s="591" t="str">
        <f t="shared" si="70"/>
        <v/>
      </c>
      <c r="AI224" s="591" t="str">
        <f t="shared" si="71"/>
        <v/>
      </c>
      <c r="AK224" s="591" t="str">
        <f t="shared" si="72"/>
        <v/>
      </c>
      <c r="AM224" s="591" t="str">
        <f t="shared" si="73"/>
        <v/>
      </c>
      <c r="AO224" s="591" t="str">
        <f t="shared" si="74"/>
        <v/>
      </c>
      <c r="AQ224" s="591" t="str">
        <f t="shared" si="75"/>
        <v/>
      </c>
    </row>
    <row r="225" spans="5:43">
      <c r="E225" s="591" t="str">
        <f t="shared" si="57"/>
        <v/>
      </c>
      <c r="G225" s="591" t="str">
        <f t="shared" si="57"/>
        <v/>
      </c>
      <c r="I225" s="591" t="str">
        <f t="shared" si="58"/>
        <v/>
      </c>
      <c r="K225" s="591" t="str">
        <f t="shared" si="59"/>
        <v/>
      </c>
      <c r="M225" s="591" t="str">
        <f t="shared" si="60"/>
        <v/>
      </c>
      <c r="O225" s="591" t="str">
        <f t="shared" si="61"/>
        <v/>
      </c>
      <c r="Q225" s="591" t="str">
        <f t="shared" si="62"/>
        <v/>
      </c>
      <c r="S225" s="591" t="str">
        <f t="shared" si="63"/>
        <v/>
      </c>
      <c r="U225" s="591" t="str">
        <f t="shared" si="64"/>
        <v/>
      </c>
      <c r="W225" s="591" t="str">
        <f t="shared" si="65"/>
        <v/>
      </c>
      <c r="Y225" s="591" t="str">
        <f t="shared" si="66"/>
        <v/>
      </c>
      <c r="AA225" s="591" t="str">
        <f t="shared" si="67"/>
        <v/>
      </c>
      <c r="AC225" s="591" t="str">
        <f t="shared" si="68"/>
        <v/>
      </c>
      <c r="AE225" s="591" t="str">
        <f t="shared" si="69"/>
        <v/>
      </c>
      <c r="AG225" s="591" t="str">
        <f t="shared" si="70"/>
        <v/>
      </c>
      <c r="AI225" s="591" t="str">
        <f t="shared" si="71"/>
        <v/>
      </c>
      <c r="AK225" s="591" t="str">
        <f t="shared" si="72"/>
        <v/>
      </c>
      <c r="AM225" s="591" t="str">
        <f t="shared" si="73"/>
        <v/>
      </c>
      <c r="AO225" s="591" t="str">
        <f t="shared" si="74"/>
        <v/>
      </c>
      <c r="AQ225" s="591" t="str">
        <f t="shared" si="75"/>
        <v/>
      </c>
    </row>
    <row r="226" spans="5:43">
      <c r="E226" s="591" t="str">
        <f t="shared" si="57"/>
        <v/>
      </c>
      <c r="G226" s="591" t="str">
        <f t="shared" si="57"/>
        <v/>
      </c>
      <c r="I226" s="591" t="str">
        <f t="shared" si="58"/>
        <v/>
      </c>
      <c r="K226" s="591" t="str">
        <f t="shared" si="59"/>
        <v/>
      </c>
      <c r="M226" s="591" t="str">
        <f t="shared" si="60"/>
        <v/>
      </c>
      <c r="O226" s="591" t="str">
        <f t="shared" si="61"/>
        <v/>
      </c>
      <c r="Q226" s="591" t="str">
        <f t="shared" si="62"/>
        <v/>
      </c>
      <c r="S226" s="591" t="str">
        <f t="shared" si="63"/>
        <v/>
      </c>
      <c r="U226" s="591" t="str">
        <f t="shared" si="64"/>
        <v/>
      </c>
      <c r="W226" s="591" t="str">
        <f t="shared" si="65"/>
        <v/>
      </c>
      <c r="Y226" s="591" t="str">
        <f t="shared" si="66"/>
        <v/>
      </c>
      <c r="AA226" s="591" t="str">
        <f t="shared" si="67"/>
        <v/>
      </c>
      <c r="AC226" s="591" t="str">
        <f t="shared" si="68"/>
        <v/>
      </c>
      <c r="AE226" s="591" t="str">
        <f t="shared" si="69"/>
        <v/>
      </c>
      <c r="AG226" s="591" t="str">
        <f t="shared" si="70"/>
        <v/>
      </c>
      <c r="AI226" s="591" t="str">
        <f t="shared" si="71"/>
        <v/>
      </c>
      <c r="AK226" s="591" t="str">
        <f t="shared" si="72"/>
        <v/>
      </c>
      <c r="AM226" s="591" t="str">
        <f t="shared" si="73"/>
        <v/>
      </c>
      <c r="AO226" s="591" t="str">
        <f t="shared" si="74"/>
        <v/>
      </c>
      <c r="AQ226" s="591" t="str">
        <f t="shared" si="75"/>
        <v/>
      </c>
    </row>
    <row r="227" spans="5:43">
      <c r="E227" s="591" t="str">
        <f t="shared" si="57"/>
        <v/>
      </c>
      <c r="G227" s="591" t="str">
        <f t="shared" si="57"/>
        <v/>
      </c>
      <c r="I227" s="591" t="str">
        <f t="shared" si="58"/>
        <v/>
      </c>
      <c r="K227" s="591" t="str">
        <f t="shared" si="59"/>
        <v/>
      </c>
      <c r="M227" s="591" t="str">
        <f t="shared" si="60"/>
        <v/>
      </c>
      <c r="O227" s="591" t="str">
        <f t="shared" si="61"/>
        <v/>
      </c>
      <c r="Q227" s="591" t="str">
        <f t="shared" si="62"/>
        <v/>
      </c>
      <c r="S227" s="591" t="str">
        <f t="shared" si="63"/>
        <v/>
      </c>
      <c r="U227" s="591" t="str">
        <f t="shared" si="64"/>
        <v/>
      </c>
      <c r="W227" s="591" t="str">
        <f t="shared" si="65"/>
        <v/>
      </c>
      <c r="Y227" s="591" t="str">
        <f t="shared" si="66"/>
        <v/>
      </c>
      <c r="AA227" s="591" t="str">
        <f t="shared" si="67"/>
        <v/>
      </c>
      <c r="AC227" s="591" t="str">
        <f t="shared" si="68"/>
        <v/>
      </c>
      <c r="AE227" s="591" t="str">
        <f t="shared" si="69"/>
        <v/>
      </c>
      <c r="AG227" s="591" t="str">
        <f t="shared" si="70"/>
        <v/>
      </c>
      <c r="AI227" s="591" t="str">
        <f t="shared" si="71"/>
        <v/>
      </c>
      <c r="AK227" s="591" t="str">
        <f t="shared" si="72"/>
        <v/>
      </c>
      <c r="AM227" s="591" t="str">
        <f t="shared" si="73"/>
        <v/>
      </c>
      <c r="AO227" s="591" t="str">
        <f t="shared" si="74"/>
        <v/>
      </c>
      <c r="AQ227" s="591" t="str">
        <f t="shared" si="75"/>
        <v/>
      </c>
    </row>
    <row r="228" spans="5:43">
      <c r="E228" s="591" t="str">
        <f t="shared" si="57"/>
        <v/>
      </c>
      <c r="G228" s="591" t="str">
        <f t="shared" si="57"/>
        <v/>
      </c>
      <c r="I228" s="591" t="str">
        <f t="shared" si="58"/>
        <v/>
      </c>
      <c r="K228" s="591" t="str">
        <f t="shared" si="59"/>
        <v/>
      </c>
      <c r="M228" s="591" t="str">
        <f t="shared" si="60"/>
        <v/>
      </c>
      <c r="O228" s="591" t="str">
        <f t="shared" si="61"/>
        <v/>
      </c>
      <c r="Q228" s="591" t="str">
        <f t="shared" si="62"/>
        <v/>
      </c>
      <c r="S228" s="591" t="str">
        <f t="shared" si="63"/>
        <v/>
      </c>
      <c r="U228" s="591" t="str">
        <f t="shared" si="64"/>
        <v/>
      </c>
      <c r="W228" s="591" t="str">
        <f t="shared" si="65"/>
        <v/>
      </c>
      <c r="Y228" s="591" t="str">
        <f t="shared" si="66"/>
        <v/>
      </c>
      <c r="AA228" s="591" t="str">
        <f t="shared" si="67"/>
        <v/>
      </c>
      <c r="AC228" s="591" t="str">
        <f t="shared" si="68"/>
        <v/>
      </c>
      <c r="AE228" s="591" t="str">
        <f t="shared" si="69"/>
        <v/>
      </c>
      <c r="AG228" s="591" t="str">
        <f t="shared" si="70"/>
        <v/>
      </c>
      <c r="AI228" s="591" t="str">
        <f t="shared" si="71"/>
        <v/>
      </c>
      <c r="AK228" s="591" t="str">
        <f t="shared" si="72"/>
        <v/>
      </c>
      <c r="AM228" s="591" t="str">
        <f t="shared" si="73"/>
        <v/>
      </c>
      <c r="AO228" s="591" t="str">
        <f t="shared" si="74"/>
        <v/>
      </c>
      <c r="AQ228" s="591" t="str">
        <f t="shared" si="75"/>
        <v/>
      </c>
    </row>
    <row r="229" spans="5:43">
      <c r="E229" s="591" t="str">
        <f t="shared" si="57"/>
        <v/>
      </c>
      <c r="G229" s="591" t="str">
        <f t="shared" si="57"/>
        <v/>
      </c>
      <c r="I229" s="591" t="str">
        <f t="shared" si="58"/>
        <v/>
      </c>
      <c r="K229" s="591" t="str">
        <f t="shared" si="59"/>
        <v/>
      </c>
      <c r="M229" s="591" t="str">
        <f t="shared" si="60"/>
        <v/>
      </c>
      <c r="O229" s="591" t="str">
        <f t="shared" si="61"/>
        <v/>
      </c>
      <c r="Q229" s="591" t="str">
        <f t="shared" si="62"/>
        <v/>
      </c>
      <c r="S229" s="591" t="str">
        <f t="shared" si="63"/>
        <v/>
      </c>
      <c r="U229" s="591" t="str">
        <f t="shared" si="64"/>
        <v/>
      </c>
      <c r="W229" s="591" t="str">
        <f t="shared" si="65"/>
        <v/>
      </c>
      <c r="Y229" s="591" t="str">
        <f t="shared" si="66"/>
        <v/>
      </c>
      <c r="AA229" s="591" t="str">
        <f t="shared" si="67"/>
        <v/>
      </c>
      <c r="AC229" s="591" t="str">
        <f t="shared" si="68"/>
        <v/>
      </c>
      <c r="AE229" s="591" t="str">
        <f t="shared" si="69"/>
        <v/>
      </c>
      <c r="AG229" s="591" t="str">
        <f t="shared" si="70"/>
        <v/>
      </c>
      <c r="AI229" s="591" t="str">
        <f t="shared" si="71"/>
        <v/>
      </c>
      <c r="AK229" s="591" t="str">
        <f t="shared" si="72"/>
        <v/>
      </c>
      <c r="AM229" s="591" t="str">
        <f t="shared" si="73"/>
        <v/>
      </c>
      <c r="AO229" s="591" t="str">
        <f t="shared" si="74"/>
        <v/>
      </c>
      <c r="AQ229" s="591" t="str">
        <f t="shared" si="75"/>
        <v/>
      </c>
    </row>
    <row r="230" spans="5:43">
      <c r="E230" s="591" t="str">
        <f t="shared" si="57"/>
        <v/>
      </c>
      <c r="G230" s="591" t="str">
        <f t="shared" si="57"/>
        <v/>
      </c>
      <c r="I230" s="591" t="str">
        <f t="shared" si="58"/>
        <v/>
      </c>
      <c r="K230" s="591" t="str">
        <f t="shared" si="59"/>
        <v/>
      </c>
      <c r="M230" s="591" t="str">
        <f t="shared" si="60"/>
        <v/>
      </c>
      <c r="O230" s="591" t="str">
        <f t="shared" si="61"/>
        <v/>
      </c>
      <c r="Q230" s="591" t="str">
        <f t="shared" si="62"/>
        <v/>
      </c>
      <c r="S230" s="591" t="str">
        <f t="shared" si="63"/>
        <v/>
      </c>
      <c r="U230" s="591" t="str">
        <f t="shared" si="64"/>
        <v/>
      </c>
      <c r="W230" s="591" t="str">
        <f t="shared" si="65"/>
        <v/>
      </c>
      <c r="Y230" s="591" t="str">
        <f t="shared" si="66"/>
        <v/>
      </c>
      <c r="AA230" s="591" t="str">
        <f t="shared" si="67"/>
        <v/>
      </c>
      <c r="AC230" s="591" t="str">
        <f t="shared" si="68"/>
        <v/>
      </c>
      <c r="AE230" s="591" t="str">
        <f t="shared" si="69"/>
        <v/>
      </c>
      <c r="AG230" s="591" t="str">
        <f t="shared" si="70"/>
        <v/>
      </c>
      <c r="AI230" s="591" t="str">
        <f t="shared" si="71"/>
        <v/>
      </c>
      <c r="AK230" s="591" t="str">
        <f t="shared" si="72"/>
        <v/>
      </c>
      <c r="AM230" s="591" t="str">
        <f t="shared" si="73"/>
        <v/>
      </c>
      <c r="AO230" s="591" t="str">
        <f t="shared" si="74"/>
        <v/>
      </c>
      <c r="AQ230" s="591" t="str">
        <f t="shared" si="75"/>
        <v/>
      </c>
    </row>
    <row r="231" spans="5:43">
      <c r="E231" s="591" t="str">
        <f t="shared" si="57"/>
        <v/>
      </c>
      <c r="G231" s="591" t="str">
        <f t="shared" si="57"/>
        <v/>
      </c>
      <c r="I231" s="591" t="str">
        <f t="shared" si="58"/>
        <v/>
      </c>
      <c r="K231" s="591" t="str">
        <f t="shared" si="59"/>
        <v/>
      </c>
      <c r="M231" s="591" t="str">
        <f t="shared" si="60"/>
        <v/>
      </c>
      <c r="O231" s="591" t="str">
        <f t="shared" si="61"/>
        <v/>
      </c>
      <c r="Q231" s="591" t="str">
        <f t="shared" si="62"/>
        <v/>
      </c>
      <c r="S231" s="591" t="str">
        <f t="shared" si="63"/>
        <v/>
      </c>
      <c r="U231" s="591" t="str">
        <f t="shared" si="64"/>
        <v/>
      </c>
      <c r="W231" s="591" t="str">
        <f t="shared" si="65"/>
        <v/>
      </c>
      <c r="Y231" s="591" t="str">
        <f t="shared" si="66"/>
        <v/>
      </c>
      <c r="AA231" s="591" t="str">
        <f t="shared" si="67"/>
        <v/>
      </c>
      <c r="AC231" s="591" t="str">
        <f t="shared" si="68"/>
        <v/>
      </c>
      <c r="AE231" s="591" t="str">
        <f t="shared" si="69"/>
        <v/>
      </c>
      <c r="AG231" s="591" t="str">
        <f t="shared" si="70"/>
        <v/>
      </c>
      <c r="AI231" s="591" t="str">
        <f t="shared" si="71"/>
        <v/>
      </c>
      <c r="AK231" s="591" t="str">
        <f t="shared" si="72"/>
        <v/>
      </c>
      <c r="AM231" s="591" t="str">
        <f t="shared" si="73"/>
        <v/>
      </c>
      <c r="AO231" s="591" t="str">
        <f t="shared" si="74"/>
        <v/>
      </c>
      <c r="AQ231" s="591" t="str">
        <f t="shared" si="75"/>
        <v/>
      </c>
    </row>
    <row r="232" spans="5:43">
      <c r="E232" s="591" t="str">
        <f t="shared" si="57"/>
        <v/>
      </c>
      <c r="G232" s="591" t="str">
        <f t="shared" si="57"/>
        <v/>
      </c>
      <c r="I232" s="591" t="str">
        <f t="shared" si="58"/>
        <v/>
      </c>
      <c r="K232" s="591" t="str">
        <f t="shared" si="59"/>
        <v/>
      </c>
      <c r="M232" s="591" t="str">
        <f t="shared" si="60"/>
        <v/>
      </c>
      <c r="O232" s="591" t="str">
        <f t="shared" si="61"/>
        <v/>
      </c>
      <c r="Q232" s="591" t="str">
        <f t="shared" si="62"/>
        <v/>
      </c>
      <c r="S232" s="591" t="str">
        <f t="shared" si="63"/>
        <v/>
      </c>
      <c r="U232" s="591" t="str">
        <f t="shared" si="64"/>
        <v/>
      </c>
      <c r="W232" s="591" t="str">
        <f t="shared" si="65"/>
        <v/>
      </c>
      <c r="Y232" s="591" t="str">
        <f t="shared" si="66"/>
        <v/>
      </c>
      <c r="AA232" s="591" t="str">
        <f t="shared" si="67"/>
        <v/>
      </c>
      <c r="AC232" s="591" t="str">
        <f t="shared" si="68"/>
        <v/>
      </c>
      <c r="AE232" s="591" t="str">
        <f t="shared" si="69"/>
        <v/>
      </c>
      <c r="AG232" s="591" t="str">
        <f t="shared" si="70"/>
        <v/>
      </c>
      <c r="AI232" s="591" t="str">
        <f t="shared" si="71"/>
        <v/>
      </c>
      <c r="AK232" s="591" t="str">
        <f t="shared" si="72"/>
        <v/>
      </c>
      <c r="AM232" s="591" t="str">
        <f t="shared" si="73"/>
        <v/>
      </c>
      <c r="AO232" s="591" t="str">
        <f t="shared" si="74"/>
        <v/>
      </c>
      <c r="AQ232" s="591" t="str">
        <f t="shared" si="75"/>
        <v/>
      </c>
    </row>
    <row r="233" spans="5:43">
      <c r="E233" s="591" t="str">
        <f t="shared" si="57"/>
        <v/>
      </c>
      <c r="G233" s="591" t="str">
        <f t="shared" si="57"/>
        <v/>
      </c>
      <c r="I233" s="591" t="str">
        <f t="shared" si="58"/>
        <v/>
      </c>
      <c r="K233" s="591" t="str">
        <f t="shared" si="59"/>
        <v/>
      </c>
      <c r="M233" s="591" t="str">
        <f t="shared" si="60"/>
        <v/>
      </c>
      <c r="O233" s="591" t="str">
        <f t="shared" si="61"/>
        <v/>
      </c>
      <c r="Q233" s="591" t="str">
        <f t="shared" si="62"/>
        <v/>
      </c>
      <c r="S233" s="591" t="str">
        <f t="shared" si="63"/>
        <v/>
      </c>
      <c r="U233" s="591" t="str">
        <f t="shared" si="64"/>
        <v/>
      </c>
      <c r="W233" s="591" t="str">
        <f t="shared" si="65"/>
        <v/>
      </c>
      <c r="Y233" s="591" t="str">
        <f t="shared" si="66"/>
        <v/>
      </c>
      <c r="AA233" s="591" t="str">
        <f t="shared" si="67"/>
        <v/>
      </c>
      <c r="AC233" s="591" t="str">
        <f t="shared" si="68"/>
        <v/>
      </c>
      <c r="AE233" s="591" t="str">
        <f t="shared" si="69"/>
        <v/>
      </c>
      <c r="AG233" s="591" t="str">
        <f t="shared" si="70"/>
        <v/>
      </c>
      <c r="AI233" s="591" t="str">
        <f t="shared" si="71"/>
        <v/>
      </c>
      <c r="AK233" s="591" t="str">
        <f t="shared" si="72"/>
        <v/>
      </c>
      <c r="AM233" s="591" t="str">
        <f t="shared" si="73"/>
        <v/>
      </c>
      <c r="AO233" s="591" t="str">
        <f t="shared" si="74"/>
        <v/>
      </c>
      <c r="AQ233" s="591" t="str">
        <f t="shared" si="75"/>
        <v/>
      </c>
    </row>
    <row r="234" spans="5:43">
      <c r="E234" s="591" t="str">
        <f t="shared" si="57"/>
        <v/>
      </c>
      <c r="G234" s="591" t="str">
        <f t="shared" si="57"/>
        <v/>
      </c>
      <c r="I234" s="591" t="str">
        <f t="shared" si="58"/>
        <v/>
      </c>
      <c r="K234" s="591" t="str">
        <f t="shared" si="59"/>
        <v/>
      </c>
      <c r="M234" s="591" t="str">
        <f t="shared" si="60"/>
        <v/>
      </c>
      <c r="O234" s="591" t="str">
        <f t="shared" si="61"/>
        <v/>
      </c>
      <c r="Q234" s="591" t="str">
        <f t="shared" si="62"/>
        <v/>
      </c>
      <c r="S234" s="591" t="str">
        <f t="shared" si="63"/>
        <v/>
      </c>
      <c r="U234" s="591" t="str">
        <f t="shared" si="64"/>
        <v/>
      </c>
      <c r="W234" s="591" t="str">
        <f t="shared" si="65"/>
        <v/>
      </c>
      <c r="Y234" s="591" t="str">
        <f t="shared" si="66"/>
        <v/>
      </c>
      <c r="AA234" s="591" t="str">
        <f t="shared" si="67"/>
        <v/>
      </c>
      <c r="AC234" s="591" t="str">
        <f t="shared" si="68"/>
        <v/>
      </c>
      <c r="AE234" s="591" t="str">
        <f t="shared" si="69"/>
        <v/>
      </c>
      <c r="AG234" s="591" t="str">
        <f t="shared" si="70"/>
        <v/>
      </c>
      <c r="AI234" s="591" t="str">
        <f t="shared" si="71"/>
        <v/>
      </c>
      <c r="AK234" s="591" t="str">
        <f t="shared" si="72"/>
        <v/>
      </c>
      <c r="AM234" s="591" t="str">
        <f t="shared" si="73"/>
        <v/>
      </c>
      <c r="AO234" s="591" t="str">
        <f t="shared" si="74"/>
        <v/>
      </c>
      <c r="AQ234" s="591" t="str">
        <f t="shared" si="75"/>
        <v/>
      </c>
    </row>
    <row r="235" spans="5:43">
      <c r="E235" s="591" t="str">
        <f t="shared" si="57"/>
        <v/>
      </c>
      <c r="G235" s="591" t="str">
        <f t="shared" si="57"/>
        <v/>
      </c>
      <c r="I235" s="591" t="str">
        <f t="shared" si="58"/>
        <v/>
      </c>
      <c r="K235" s="591" t="str">
        <f t="shared" si="59"/>
        <v/>
      </c>
      <c r="M235" s="591" t="str">
        <f t="shared" si="60"/>
        <v/>
      </c>
      <c r="O235" s="591" t="str">
        <f t="shared" si="61"/>
        <v/>
      </c>
      <c r="Q235" s="591" t="str">
        <f t="shared" si="62"/>
        <v/>
      </c>
      <c r="S235" s="591" t="str">
        <f t="shared" si="63"/>
        <v/>
      </c>
      <c r="U235" s="591" t="str">
        <f t="shared" si="64"/>
        <v/>
      </c>
      <c r="W235" s="591" t="str">
        <f t="shared" si="65"/>
        <v/>
      </c>
      <c r="Y235" s="591" t="str">
        <f t="shared" si="66"/>
        <v/>
      </c>
      <c r="AA235" s="591" t="str">
        <f t="shared" si="67"/>
        <v/>
      </c>
      <c r="AC235" s="591" t="str">
        <f t="shared" si="68"/>
        <v/>
      </c>
      <c r="AE235" s="591" t="str">
        <f t="shared" si="69"/>
        <v/>
      </c>
      <c r="AG235" s="591" t="str">
        <f t="shared" si="70"/>
        <v/>
      </c>
      <c r="AI235" s="591" t="str">
        <f t="shared" si="71"/>
        <v/>
      </c>
      <c r="AK235" s="591" t="str">
        <f t="shared" si="72"/>
        <v/>
      </c>
      <c r="AM235" s="591" t="str">
        <f t="shared" si="73"/>
        <v/>
      </c>
      <c r="AO235" s="591" t="str">
        <f t="shared" si="74"/>
        <v/>
      </c>
      <c r="AQ235" s="591" t="str">
        <f t="shared" si="75"/>
        <v/>
      </c>
    </row>
    <row r="236" spans="5:43">
      <c r="E236" s="591" t="str">
        <f t="shared" si="57"/>
        <v/>
      </c>
      <c r="G236" s="591" t="str">
        <f t="shared" si="57"/>
        <v/>
      </c>
      <c r="I236" s="591" t="str">
        <f t="shared" si="58"/>
        <v/>
      </c>
      <c r="K236" s="591" t="str">
        <f t="shared" si="59"/>
        <v/>
      </c>
      <c r="M236" s="591" t="str">
        <f t="shared" si="60"/>
        <v/>
      </c>
      <c r="O236" s="591" t="str">
        <f t="shared" si="61"/>
        <v/>
      </c>
      <c r="Q236" s="591" t="str">
        <f t="shared" si="62"/>
        <v/>
      </c>
      <c r="S236" s="591" t="str">
        <f t="shared" si="63"/>
        <v/>
      </c>
      <c r="U236" s="591" t="str">
        <f t="shared" si="64"/>
        <v/>
      </c>
      <c r="W236" s="591" t="str">
        <f t="shared" si="65"/>
        <v/>
      </c>
      <c r="Y236" s="591" t="str">
        <f t="shared" si="66"/>
        <v/>
      </c>
      <c r="AA236" s="591" t="str">
        <f t="shared" si="67"/>
        <v/>
      </c>
      <c r="AC236" s="591" t="str">
        <f t="shared" si="68"/>
        <v/>
      </c>
      <c r="AE236" s="591" t="str">
        <f t="shared" si="69"/>
        <v/>
      </c>
      <c r="AG236" s="591" t="str">
        <f t="shared" si="70"/>
        <v/>
      </c>
      <c r="AI236" s="591" t="str">
        <f t="shared" si="71"/>
        <v/>
      </c>
      <c r="AK236" s="591" t="str">
        <f t="shared" si="72"/>
        <v/>
      </c>
      <c r="AM236" s="591" t="str">
        <f t="shared" si="73"/>
        <v/>
      </c>
      <c r="AO236" s="591" t="str">
        <f t="shared" si="74"/>
        <v/>
      </c>
      <c r="AQ236" s="591" t="str">
        <f t="shared" si="75"/>
        <v/>
      </c>
    </row>
    <row r="237" spans="5:43">
      <c r="E237" s="591" t="str">
        <f t="shared" si="57"/>
        <v/>
      </c>
      <c r="G237" s="591" t="str">
        <f t="shared" si="57"/>
        <v/>
      </c>
      <c r="I237" s="591" t="str">
        <f t="shared" si="58"/>
        <v/>
      </c>
      <c r="K237" s="591" t="str">
        <f t="shared" si="59"/>
        <v/>
      </c>
      <c r="M237" s="591" t="str">
        <f t="shared" si="60"/>
        <v/>
      </c>
      <c r="O237" s="591" t="str">
        <f t="shared" si="61"/>
        <v/>
      </c>
      <c r="Q237" s="591" t="str">
        <f t="shared" si="62"/>
        <v/>
      </c>
      <c r="S237" s="591" t="str">
        <f t="shared" si="63"/>
        <v/>
      </c>
      <c r="U237" s="591" t="str">
        <f t="shared" si="64"/>
        <v/>
      </c>
      <c r="W237" s="591" t="str">
        <f t="shared" si="65"/>
        <v/>
      </c>
      <c r="Y237" s="591" t="str">
        <f t="shared" si="66"/>
        <v/>
      </c>
      <c r="AA237" s="591" t="str">
        <f t="shared" si="67"/>
        <v/>
      </c>
      <c r="AC237" s="591" t="str">
        <f t="shared" si="68"/>
        <v/>
      </c>
      <c r="AE237" s="591" t="str">
        <f t="shared" si="69"/>
        <v/>
      </c>
      <c r="AG237" s="591" t="str">
        <f t="shared" si="70"/>
        <v/>
      </c>
      <c r="AI237" s="591" t="str">
        <f t="shared" si="71"/>
        <v/>
      </c>
      <c r="AK237" s="591" t="str">
        <f t="shared" si="72"/>
        <v/>
      </c>
      <c r="AM237" s="591" t="str">
        <f t="shared" si="73"/>
        <v/>
      </c>
      <c r="AO237" s="591" t="str">
        <f t="shared" si="74"/>
        <v/>
      </c>
      <c r="AQ237" s="591" t="str">
        <f t="shared" si="75"/>
        <v/>
      </c>
    </row>
    <row r="238" spans="5:43">
      <c r="E238" s="591" t="str">
        <f t="shared" si="57"/>
        <v/>
      </c>
      <c r="G238" s="591" t="str">
        <f t="shared" si="57"/>
        <v/>
      </c>
      <c r="I238" s="591" t="str">
        <f t="shared" si="58"/>
        <v/>
      </c>
      <c r="K238" s="591" t="str">
        <f t="shared" si="59"/>
        <v/>
      </c>
      <c r="M238" s="591" t="str">
        <f t="shared" si="60"/>
        <v/>
      </c>
      <c r="O238" s="591" t="str">
        <f t="shared" si="61"/>
        <v/>
      </c>
      <c r="Q238" s="591" t="str">
        <f t="shared" si="62"/>
        <v/>
      </c>
      <c r="S238" s="591" t="str">
        <f t="shared" si="63"/>
        <v/>
      </c>
      <c r="U238" s="591" t="str">
        <f t="shared" si="64"/>
        <v/>
      </c>
      <c r="W238" s="591" t="str">
        <f t="shared" si="65"/>
        <v/>
      </c>
      <c r="Y238" s="591" t="str">
        <f t="shared" si="66"/>
        <v/>
      </c>
      <c r="AA238" s="591" t="str">
        <f t="shared" si="67"/>
        <v/>
      </c>
      <c r="AC238" s="591" t="str">
        <f t="shared" si="68"/>
        <v/>
      </c>
      <c r="AE238" s="591" t="str">
        <f t="shared" si="69"/>
        <v/>
      </c>
      <c r="AG238" s="591" t="str">
        <f t="shared" si="70"/>
        <v/>
      </c>
      <c r="AI238" s="591" t="str">
        <f t="shared" si="71"/>
        <v/>
      </c>
      <c r="AK238" s="591" t="str">
        <f t="shared" si="72"/>
        <v/>
      </c>
      <c r="AM238" s="591" t="str">
        <f t="shared" si="73"/>
        <v/>
      </c>
      <c r="AO238" s="591" t="str">
        <f t="shared" si="74"/>
        <v/>
      </c>
      <c r="AQ238" s="591" t="str">
        <f t="shared" si="75"/>
        <v/>
      </c>
    </row>
    <row r="239" spans="5:43">
      <c r="E239" s="591" t="str">
        <f t="shared" si="57"/>
        <v/>
      </c>
      <c r="G239" s="591" t="str">
        <f t="shared" si="57"/>
        <v/>
      </c>
      <c r="I239" s="591" t="str">
        <f t="shared" si="58"/>
        <v/>
      </c>
      <c r="K239" s="591" t="str">
        <f t="shared" si="59"/>
        <v/>
      </c>
      <c r="M239" s="591" t="str">
        <f t="shared" si="60"/>
        <v/>
      </c>
      <c r="O239" s="591" t="str">
        <f t="shared" si="61"/>
        <v/>
      </c>
      <c r="Q239" s="591" t="str">
        <f t="shared" si="62"/>
        <v/>
      </c>
      <c r="S239" s="591" t="str">
        <f t="shared" si="63"/>
        <v/>
      </c>
      <c r="U239" s="591" t="str">
        <f t="shared" si="64"/>
        <v/>
      </c>
      <c r="W239" s="591" t="str">
        <f t="shared" si="65"/>
        <v/>
      </c>
      <c r="Y239" s="591" t="str">
        <f t="shared" si="66"/>
        <v/>
      </c>
      <c r="AA239" s="591" t="str">
        <f t="shared" si="67"/>
        <v/>
      </c>
      <c r="AC239" s="591" t="str">
        <f t="shared" si="68"/>
        <v/>
      </c>
      <c r="AE239" s="591" t="str">
        <f t="shared" si="69"/>
        <v/>
      </c>
      <c r="AG239" s="591" t="str">
        <f t="shared" si="70"/>
        <v/>
      </c>
      <c r="AI239" s="591" t="str">
        <f t="shared" si="71"/>
        <v/>
      </c>
      <c r="AK239" s="591" t="str">
        <f t="shared" si="72"/>
        <v/>
      </c>
      <c r="AM239" s="591" t="str">
        <f t="shared" si="73"/>
        <v/>
      </c>
      <c r="AO239" s="591" t="str">
        <f t="shared" si="74"/>
        <v/>
      </c>
      <c r="AQ239" s="591" t="str">
        <f t="shared" si="75"/>
        <v/>
      </c>
    </row>
    <row r="240" spans="5:43">
      <c r="E240" s="591" t="str">
        <f t="shared" si="57"/>
        <v/>
      </c>
      <c r="G240" s="591" t="str">
        <f t="shared" si="57"/>
        <v/>
      </c>
      <c r="I240" s="591" t="str">
        <f t="shared" si="58"/>
        <v/>
      </c>
      <c r="K240" s="591" t="str">
        <f t="shared" si="59"/>
        <v/>
      </c>
      <c r="M240" s="591" t="str">
        <f t="shared" si="60"/>
        <v/>
      </c>
      <c r="O240" s="591" t="str">
        <f t="shared" si="61"/>
        <v/>
      </c>
      <c r="Q240" s="591" t="str">
        <f t="shared" si="62"/>
        <v/>
      </c>
      <c r="S240" s="591" t="str">
        <f t="shared" si="63"/>
        <v/>
      </c>
      <c r="U240" s="591" t="str">
        <f t="shared" si="64"/>
        <v/>
      </c>
      <c r="W240" s="591" t="str">
        <f t="shared" si="65"/>
        <v/>
      </c>
      <c r="Y240" s="591" t="str">
        <f t="shared" si="66"/>
        <v/>
      </c>
      <c r="AA240" s="591" t="str">
        <f t="shared" si="67"/>
        <v/>
      </c>
      <c r="AC240" s="591" t="str">
        <f t="shared" si="68"/>
        <v/>
      </c>
      <c r="AE240" s="591" t="str">
        <f t="shared" si="69"/>
        <v/>
      </c>
      <c r="AG240" s="591" t="str">
        <f t="shared" si="70"/>
        <v/>
      </c>
      <c r="AI240" s="591" t="str">
        <f t="shared" si="71"/>
        <v/>
      </c>
      <c r="AK240" s="591" t="str">
        <f t="shared" si="72"/>
        <v/>
      </c>
      <c r="AM240" s="591" t="str">
        <f t="shared" si="73"/>
        <v/>
      </c>
      <c r="AO240" s="591" t="str">
        <f t="shared" si="74"/>
        <v/>
      </c>
      <c r="AQ240" s="591" t="str">
        <f t="shared" si="75"/>
        <v/>
      </c>
    </row>
    <row r="241" spans="5:43">
      <c r="E241" s="591" t="str">
        <f t="shared" si="57"/>
        <v/>
      </c>
      <c r="G241" s="591" t="str">
        <f t="shared" si="57"/>
        <v/>
      </c>
      <c r="I241" s="591" t="str">
        <f t="shared" si="58"/>
        <v/>
      </c>
      <c r="K241" s="591" t="str">
        <f t="shared" si="59"/>
        <v/>
      </c>
      <c r="M241" s="591" t="str">
        <f t="shared" si="60"/>
        <v/>
      </c>
      <c r="O241" s="591" t="str">
        <f t="shared" si="61"/>
        <v/>
      </c>
      <c r="Q241" s="591" t="str">
        <f t="shared" si="62"/>
        <v/>
      </c>
      <c r="S241" s="591" t="str">
        <f t="shared" si="63"/>
        <v/>
      </c>
      <c r="U241" s="591" t="str">
        <f t="shared" si="64"/>
        <v/>
      </c>
      <c r="W241" s="591" t="str">
        <f t="shared" si="65"/>
        <v/>
      </c>
      <c r="Y241" s="591" t="str">
        <f t="shared" si="66"/>
        <v/>
      </c>
      <c r="AA241" s="591" t="str">
        <f t="shared" si="67"/>
        <v/>
      </c>
      <c r="AC241" s="591" t="str">
        <f t="shared" si="68"/>
        <v/>
      </c>
      <c r="AE241" s="591" t="str">
        <f t="shared" si="69"/>
        <v/>
      </c>
      <c r="AG241" s="591" t="str">
        <f t="shared" si="70"/>
        <v/>
      </c>
      <c r="AI241" s="591" t="str">
        <f t="shared" si="71"/>
        <v/>
      </c>
      <c r="AK241" s="591" t="str">
        <f t="shared" si="72"/>
        <v/>
      </c>
      <c r="AM241" s="591" t="str">
        <f t="shared" si="73"/>
        <v/>
      </c>
      <c r="AO241" s="591" t="str">
        <f t="shared" si="74"/>
        <v/>
      </c>
      <c r="AQ241" s="591" t="str">
        <f t="shared" si="75"/>
        <v/>
      </c>
    </row>
    <row r="242" spans="5:43">
      <c r="E242" s="591" t="str">
        <f t="shared" si="57"/>
        <v/>
      </c>
      <c r="G242" s="591" t="str">
        <f t="shared" si="57"/>
        <v/>
      </c>
      <c r="I242" s="591" t="str">
        <f t="shared" si="58"/>
        <v/>
      </c>
      <c r="K242" s="591" t="str">
        <f t="shared" si="59"/>
        <v/>
      </c>
      <c r="M242" s="591" t="str">
        <f t="shared" si="60"/>
        <v/>
      </c>
      <c r="O242" s="591" t="str">
        <f t="shared" si="61"/>
        <v/>
      </c>
      <c r="Q242" s="591" t="str">
        <f t="shared" si="62"/>
        <v/>
      </c>
      <c r="S242" s="591" t="str">
        <f t="shared" si="63"/>
        <v/>
      </c>
      <c r="U242" s="591" t="str">
        <f t="shared" si="64"/>
        <v/>
      </c>
      <c r="W242" s="591" t="str">
        <f t="shared" si="65"/>
        <v/>
      </c>
      <c r="Y242" s="591" t="str">
        <f t="shared" si="66"/>
        <v/>
      </c>
      <c r="AA242" s="591" t="str">
        <f t="shared" si="67"/>
        <v/>
      </c>
      <c r="AC242" s="591" t="str">
        <f t="shared" si="68"/>
        <v/>
      </c>
      <c r="AE242" s="591" t="str">
        <f t="shared" si="69"/>
        <v/>
      </c>
      <c r="AG242" s="591" t="str">
        <f t="shared" si="70"/>
        <v/>
      </c>
      <c r="AI242" s="591" t="str">
        <f t="shared" si="71"/>
        <v/>
      </c>
      <c r="AK242" s="591" t="str">
        <f t="shared" si="72"/>
        <v/>
      </c>
      <c r="AM242" s="591" t="str">
        <f t="shared" si="73"/>
        <v/>
      </c>
      <c r="AO242" s="591" t="str">
        <f t="shared" si="74"/>
        <v/>
      </c>
      <c r="AQ242" s="591" t="str">
        <f t="shared" si="75"/>
        <v/>
      </c>
    </row>
    <row r="243" spans="5:43">
      <c r="E243" s="591" t="str">
        <f t="shared" si="57"/>
        <v/>
      </c>
      <c r="G243" s="591" t="str">
        <f t="shared" si="57"/>
        <v/>
      </c>
      <c r="I243" s="591" t="str">
        <f t="shared" si="58"/>
        <v/>
      </c>
      <c r="K243" s="591" t="str">
        <f t="shared" si="59"/>
        <v/>
      </c>
      <c r="M243" s="591" t="str">
        <f t="shared" si="60"/>
        <v/>
      </c>
      <c r="O243" s="591" t="str">
        <f t="shared" si="61"/>
        <v/>
      </c>
      <c r="Q243" s="591" t="str">
        <f t="shared" si="62"/>
        <v/>
      </c>
      <c r="S243" s="591" t="str">
        <f t="shared" si="63"/>
        <v/>
      </c>
      <c r="U243" s="591" t="str">
        <f t="shared" si="64"/>
        <v/>
      </c>
      <c r="W243" s="591" t="str">
        <f t="shared" si="65"/>
        <v/>
      </c>
      <c r="Y243" s="591" t="str">
        <f t="shared" si="66"/>
        <v/>
      </c>
      <c r="AA243" s="591" t="str">
        <f t="shared" si="67"/>
        <v/>
      </c>
      <c r="AC243" s="591" t="str">
        <f t="shared" si="68"/>
        <v/>
      </c>
      <c r="AE243" s="591" t="str">
        <f t="shared" si="69"/>
        <v/>
      </c>
      <c r="AG243" s="591" t="str">
        <f t="shared" si="70"/>
        <v/>
      </c>
      <c r="AI243" s="591" t="str">
        <f t="shared" si="71"/>
        <v/>
      </c>
      <c r="AK243" s="591" t="str">
        <f t="shared" si="72"/>
        <v/>
      </c>
      <c r="AM243" s="591" t="str">
        <f t="shared" si="73"/>
        <v/>
      </c>
      <c r="AO243" s="591" t="str">
        <f t="shared" si="74"/>
        <v/>
      </c>
      <c r="AQ243" s="591" t="str">
        <f t="shared" si="75"/>
        <v/>
      </c>
    </row>
    <row r="244" spans="5:43">
      <c r="E244" s="591" t="str">
        <f t="shared" si="57"/>
        <v/>
      </c>
      <c r="G244" s="591" t="str">
        <f t="shared" si="57"/>
        <v/>
      </c>
      <c r="I244" s="591" t="str">
        <f t="shared" si="58"/>
        <v/>
      </c>
      <c r="K244" s="591" t="str">
        <f t="shared" si="59"/>
        <v/>
      </c>
      <c r="M244" s="591" t="str">
        <f t="shared" si="60"/>
        <v/>
      </c>
      <c r="O244" s="591" t="str">
        <f t="shared" si="61"/>
        <v/>
      </c>
      <c r="Q244" s="591" t="str">
        <f t="shared" si="62"/>
        <v/>
      </c>
      <c r="S244" s="591" t="str">
        <f t="shared" si="63"/>
        <v/>
      </c>
      <c r="U244" s="591" t="str">
        <f t="shared" si="64"/>
        <v/>
      </c>
      <c r="W244" s="591" t="str">
        <f t="shared" si="65"/>
        <v/>
      </c>
      <c r="Y244" s="591" t="str">
        <f t="shared" si="66"/>
        <v/>
      </c>
      <c r="AA244" s="591" t="str">
        <f t="shared" si="67"/>
        <v/>
      </c>
      <c r="AC244" s="591" t="str">
        <f t="shared" si="68"/>
        <v/>
      </c>
      <c r="AE244" s="591" t="str">
        <f t="shared" si="69"/>
        <v/>
      </c>
      <c r="AG244" s="591" t="str">
        <f t="shared" si="70"/>
        <v/>
      </c>
      <c r="AI244" s="591" t="str">
        <f t="shared" si="71"/>
        <v/>
      </c>
      <c r="AK244" s="591" t="str">
        <f t="shared" si="72"/>
        <v/>
      </c>
      <c r="AM244" s="591" t="str">
        <f t="shared" si="73"/>
        <v/>
      </c>
      <c r="AO244" s="591" t="str">
        <f t="shared" si="74"/>
        <v/>
      </c>
      <c r="AQ244" s="591" t="str">
        <f t="shared" si="75"/>
        <v/>
      </c>
    </row>
    <row r="245" spans="5:43">
      <c r="E245" s="591" t="str">
        <f t="shared" si="57"/>
        <v/>
      </c>
      <c r="G245" s="591" t="str">
        <f t="shared" si="57"/>
        <v/>
      </c>
      <c r="I245" s="591" t="str">
        <f t="shared" si="58"/>
        <v/>
      </c>
      <c r="K245" s="591" t="str">
        <f t="shared" si="59"/>
        <v/>
      </c>
      <c r="M245" s="591" t="str">
        <f t="shared" si="60"/>
        <v/>
      </c>
      <c r="O245" s="591" t="str">
        <f t="shared" si="61"/>
        <v/>
      </c>
      <c r="Q245" s="591" t="str">
        <f t="shared" si="62"/>
        <v/>
      </c>
      <c r="S245" s="591" t="str">
        <f t="shared" si="63"/>
        <v/>
      </c>
      <c r="U245" s="591" t="str">
        <f t="shared" si="64"/>
        <v/>
      </c>
      <c r="W245" s="591" t="str">
        <f t="shared" si="65"/>
        <v/>
      </c>
      <c r="Y245" s="591" t="str">
        <f t="shared" si="66"/>
        <v/>
      </c>
      <c r="AA245" s="591" t="str">
        <f t="shared" si="67"/>
        <v/>
      </c>
      <c r="AC245" s="591" t="str">
        <f t="shared" si="68"/>
        <v/>
      </c>
      <c r="AE245" s="591" t="str">
        <f t="shared" si="69"/>
        <v/>
      </c>
      <c r="AG245" s="591" t="str">
        <f t="shared" si="70"/>
        <v/>
      </c>
      <c r="AI245" s="591" t="str">
        <f t="shared" si="71"/>
        <v/>
      </c>
      <c r="AK245" s="591" t="str">
        <f t="shared" si="72"/>
        <v/>
      </c>
      <c r="AM245" s="591" t="str">
        <f t="shared" si="73"/>
        <v/>
      </c>
      <c r="AO245" s="591" t="str">
        <f t="shared" si="74"/>
        <v/>
      </c>
      <c r="AQ245" s="591" t="str">
        <f t="shared" si="75"/>
        <v/>
      </c>
    </row>
    <row r="246" spans="5:43">
      <c r="E246" s="591" t="str">
        <f t="shared" si="57"/>
        <v/>
      </c>
      <c r="G246" s="591" t="str">
        <f t="shared" si="57"/>
        <v/>
      </c>
      <c r="I246" s="591" t="str">
        <f t="shared" si="58"/>
        <v/>
      </c>
      <c r="K246" s="591" t="str">
        <f t="shared" si="59"/>
        <v/>
      </c>
      <c r="M246" s="591" t="str">
        <f t="shared" si="60"/>
        <v/>
      </c>
      <c r="O246" s="591" t="str">
        <f t="shared" si="61"/>
        <v/>
      </c>
      <c r="Q246" s="591" t="str">
        <f t="shared" si="62"/>
        <v/>
      </c>
      <c r="S246" s="591" t="str">
        <f t="shared" si="63"/>
        <v/>
      </c>
      <c r="U246" s="591" t="str">
        <f t="shared" si="64"/>
        <v/>
      </c>
      <c r="W246" s="591" t="str">
        <f t="shared" si="65"/>
        <v/>
      </c>
      <c r="Y246" s="591" t="str">
        <f t="shared" si="66"/>
        <v/>
      </c>
      <c r="AA246" s="591" t="str">
        <f t="shared" si="67"/>
        <v/>
      </c>
      <c r="AC246" s="591" t="str">
        <f t="shared" si="68"/>
        <v/>
      </c>
      <c r="AE246" s="591" t="str">
        <f t="shared" si="69"/>
        <v/>
      </c>
      <c r="AG246" s="591" t="str">
        <f t="shared" si="70"/>
        <v/>
      </c>
      <c r="AI246" s="591" t="str">
        <f t="shared" si="71"/>
        <v/>
      </c>
      <c r="AK246" s="591" t="str">
        <f t="shared" si="72"/>
        <v/>
      </c>
      <c r="AM246" s="591" t="str">
        <f t="shared" si="73"/>
        <v/>
      </c>
      <c r="AO246" s="591" t="str">
        <f t="shared" si="74"/>
        <v/>
      </c>
      <c r="AQ246" s="591" t="str">
        <f t="shared" si="75"/>
        <v/>
      </c>
    </row>
    <row r="247" spans="5:43">
      <c r="E247" s="591" t="str">
        <f t="shared" si="57"/>
        <v/>
      </c>
      <c r="G247" s="591" t="str">
        <f t="shared" si="57"/>
        <v/>
      </c>
      <c r="I247" s="591" t="str">
        <f t="shared" si="58"/>
        <v/>
      </c>
      <c r="K247" s="591" t="str">
        <f t="shared" si="59"/>
        <v/>
      </c>
      <c r="M247" s="591" t="str">
        <f t="shared" si="60"/>
        <v/>
      </c>
      <c r="O247" s="591" t="str">
        <f t="shared" si="61"/>
        <v/>
      </c>
      <c r="Q247" s="591" t="str">
        <f t="shared" si="62"/>
        <v/>
      </c>
      <c r="S247" s="591" t="str">
        <f t="shared" si="63"/>
        <v/>
      </c>
      <c r="U247" s="591" t="str">
        <f t="shared" si="64"/>
        <v/>
      </c>
      <c r="W247" s="591" t="str">
        <f t="shared" si="65"/>
        <v/>
      </c>
      <c r="Y247" s="591" t="str">
        <f t="shared" si="66"/>
        <v/>
      </c>
      <c r="AA247" s="591" t="str">
        <f t="shared" si="67"/>
        <v/>
      </c>
      <c r="AC247" s="591" t="str">
        <f t="shared" si="68"/>
        <v/>
      </c>
      <c r="AE247" s="591" t="str">
        <f t="shared" si="69"/>
        <v/>
      </c>
      <c r="AG247" s="591" t="str">
        <f t="shared" si="70"/>
        <v/>
      </c>
      <c r="AI247" s="591" t="str">
        <f t="shared" si="71"/>
        <v/>
      </c>
      <c r="AK247" s="591" t="str">
        <f t="shared" si="72"/>
        <v/>
      </c>
      <c r="AM247" s="591" t="str">
        <f t="shared" si="73"/>
        <v/>
      </c>
      <c r="AO247" s="591" t="str">
        <f t="shared" si="74"/>
        <v/>
      </c>
      <c r="AQ247" s="591" t="str">
        <f t="shared" si="75"/>
        <v/>
      </c>
    </row>
    <row r="248" spans="5:43">
      <c r="E248" s="591" t="str">
        <f t="shared" si="57"/>
        <v/>
      </c>
      <c r="G248" s="591" t="str">
        <f t="shared" si="57"/>
        <v/>
      </c>
      <c r="I248" s="591" t="str">
        <f t="shared" si="58"/>
        <v/>
      </c>
      <c r="K248" s="591" t="str">
        <f t="shared" si="59"/>
        <v/>
      </c>
      <c r="M248" s="591" t="str">
        <f t="shared" si="60"/>
        <v/>
      </c>
      <c r="O248" s="591" t="str">
        <f t="shared" si="61"/>
        <v/>
      </c>
      <c r="Q248" s="591" t="str">
        <f t="shared" si="62"/>
        <v/>
      </c>
      <c r="S248" s="591" t="str">
        <f t="shared" si="63"/>
        <v/>
      </c>
      <c r="U248" s="591" t="str">
        <f t="shared" si="64"/>
        <v/>
      </c>
      <c r="W248" s="591" t="str">
        <f t="shared" si="65"/>
        <v/>
      </c>
      <c r="Y248" s="591" t="str">
        <f t="shared" si="66"/>
        <v/>
      </c>
      <c r="AA248" s="591" t="str">
        <f t="shared" si="67"/>
        <v/>
      </c>
      <c r="AC248" s="591" t="str">
        <f t="shared" si="68"/>
        <v/>
      </c>
      <c r="AE248" s="591" t="str">
        <f t="shared" si="69"/>
        <v/>
      </c>
      <c r="AG248" s="591" t="str">
        <f t="shared" si="70"/>
        <v/>
      </c>
      <c r="AI248" s="591" t="str">
        <f t="shared" si="71"/>
        <v/>
      </c>
      <c r="AK248" s="591" t="str">
        <f t="shared" si="72"/>
        <v/>
      </c>
      <c r="AM248" s="591" t="str">
        <f t="shared" si="73"/>
        <v/>
      </c>
      <c r="AO248" s="591" t="str">
        <f t="shared" si="74"/>
        <v/>
      </c>
      <c r="AQ248" s="591" t="str">
        <f t="shared" si="75"/>
        <v/>
      </c>
    </row>
    <row r="249" spans="5:43">
      <c r="E249" s="591" t="str">
        <f t="shared" si="57"/>
        <v/>
      </c>
      <c r="G249" s="591" t="str">
        <f t="shared" si="57"/>
        <v/>
      </c>
      <c r="I249" s="591" t="str">
        <f t="shared" si="58"/>
        <v/>
      </c>
      <c r="K249" s="591" t="str">
        <f t="shared" si="59"/>
        <v/>
      </c>
      <c r="M249" s="591" t="str">
        <f t="shared" si="60"/>
        <v/>
      </c>
      <c r="O249" s="591" t="str">
        <f t="shared" si="61"/>
        <v/>
      </c>
      <c r="Q249" s="591" t="str">
        <f t="shared" si="62"/>
        <v/>
      </c>
      <c r="S249" s="591" t="str">
        <f t="shared" si="63"/>
        <v/>
      </c>
      <c r="U249" s="591" t="str">
        <f t="shared" si="64"/>
        <v/>
      </c>
      <c r="W249" s="591" t="str">
        <f t="shared" si="65"/>
        <v/>
      </c>
      <c r="Y249" s="591" t="str">
        <f t="shared" si="66"/>
        <v/>
      </c>
      <c r="AA249" s="591" t="str">
        <f t="shared" si="67"/>
        <v/>
      </c>
      <c r="AC249" s="591" t="str">
        <f t="shared" si="68"/>
        <v/>
      </c>
      <c r="AE249" s="591" t="str">
        <f t="shared" si="69"/>
        <v/>
      </c>
      <c r="AG249" s="591" t="str">
        <f t="shared" si="70"/>
        <v/>
      </c>
      <c r="AI249" s="591" t="str">
        <f t="shared" si="71"/>
        <v/>
      </c>
      <c r="AK249" s="591" t="str">
        <f t="shared" si="72"/>
        <v/>
      </c>
      <c r="AM249" s="591" t="str">
        <f t="shared" si="73"/>
        <v/>
      </c>
      <c r="AO249" s="591" t="str">
        <f t="shared" si="74"/>
        <v/>
      </c>
      <c r="AQ249" s="591" t="str">
        <f t="shared" si="75"/>
        <v/>
      </c>
    </row>
    <row r="250" spans="5:43">
      <c r="E250" s="591" t="str">
        <f t="shared" si="57"/>
        <v/>
      </c>
      <c r="G250" s="591" t="str">
        <f t="shared" si="57"/>
        <v/>
      </c>
      <c r="I250" s="591" t="str">
        <f t="shared" si="58"/>
        <v/>
      </c>
      <c r="K250" s="591" t="str">
        <f t="shared" si="59"/>
        <v/>
      </c>
      <c r="M250" s="591" t="str">
        <f t="shared" si="60"/>
        <v/>
      </c>
      <c r="O250" s="591" t="str">
        <f t="shared" si="61"/>
        <v/>
      </c>
      <c r="Q250" s="591" t="str">
        <f t="shared" si="62"/>
        <v/>
      </c>
      <c r="S250" s="591" t="str">
        <f t="shared" si="63"/>
        <v/>
      </c>
      <c r="U250" s="591" t="str">
        <f t="shared" si="64"/>
        <v/>
      </c>
      <c r="W250" s="591" t="str">
        <f t="shared" si="65"/>
        <v/>
      </c>
      <c r="Y250" s="591" t="str">
        <f t="shared" si="66"/>
        <v/>
      </c>
      <c r="AA250" s="591" t="str">
        <f t="shared" si="67"/>
        <v/>
      </c>
      <c r="AC250" s="591" t="str">
        <f t="shared" si="68"/>
        <v/>
      </c>
      <c r="AE250" s="591" t="str">
        <f t="shared" si="69"/>
        <v/>
      </c>
      <c r="AG250" s="591" t="str">
        <f t="shared" si="70"/>
        <v/>
      </c>
      <c r="AI250" s="591" t="str">
        <f t="shared" si="71"/>
        <v/>
      </c>
      <c r="AK250" s="591" t="str">
        <f t="shared" si="72"/>
        <v/>
      </c>
      <c r="AM250" s="591" t="str">
        <f t="shared" si="73"/>
        <v/>
      </c>
      <c r="AO250" s="591" t="str">
        <f t="shared" si="74"/>
        <v/>
      </c>
      <c r="AQ250" s="591" t="str">
        <f t="shared" si="75"/>
        <v/>
      </c>
    </row>
    <row r="251" spans="5:43">
      <c r="E251" s="591" t="str">
        <f t="shared" si="57"/>
        <v/>
      </c>
      <c r="G251" s="591" t="str">
        <f t="shared" si="57"/>
        <v/>
      </c>
      <c r="I251" s="591" t="str">
        <f t="shared" si="58"/>
        <v/>
      </c>
      <c r="K251" s="591" t="str">
        <f t="shared" si="59"/>
        <v/>
      </c>
      <c r="M251" s="591" t="str">
        <f t="shared" si="60"/>
        <v/>
      </c>
      <c r="O251" s="591" t="str">
        <f t="shared" si="61"/>
        <v/>
      </c>
      <c r="Q251" s="591" t="str">
        <f t="shared" si="62"/>
        <v/>
      </c>
      <c r="S251" s="591" t="str">
        <f t="shared" si="63"/>
        <v/>
      </c>
      <c r="U251" s="591" t="str">
        <f t="shared" si="64"/>
        <v/>
      </c>
      <c r="W251" s="591" t="str">
        <f t="shared" si="65"/>
        <v/>
      </c>
      <c r="Y251" s="591" t="str">
        <f t="shared" si="66"/>
        <v/>
      </c>
      <c r="AA251" s="591" t="str">
        <f t="shared" si="67"/>
        <v/>
      </c>
      <c r="AC251" s="591" t="str">
        <f t="shared" si="68"/>
        <v/>
      </c>
      <c r="AE251" s="591" t="str">
        <f t="shared" si="69"/>
        <v/>
      </c>
      <c r="AG251" s="591" t="str">
        <f t="shared" si="70"/>
        <v/>
      </c>
      <c r="AI251" s="591" t="str">
        <f t="shared" si="71"/>
        <v/>
      </c>
      <c r="AK251" s="591" t="str">
        <f t="shared" si="72"/>
        <v/>
      </c>
      <c r="AM251" s="591" t="str">
        <f t="shared" si="73"/>
        <v/>
      </c>
      <c r="AO251" s="591" t="str">
        <f t="shared" si="74"/>
        <v/>
      </c>
      <c r="AQ251" s="591" t="str">
        <f t="shared" si="75"/>
        <v/>
      </c>
    </row>
    <row r="252" spans="5:43">
      <c r="E252" s="591" t="str">
        <f t="shared" si="57"/>
        <v/>
      </c>
      <c r="G252" s="591" t="str">
        <f t="shared" si="57"/>
        <v/>
      </c>
      <c r="I252" s="591" t="str">
        <f t="shared" si="58"/>
        <v/>
      </c>
      <c r="K252" s="591" t="str">
        <f t="shared" si="59"/>
        <v/>
      </c>
      <c r="M252" s="591" t="str">
        <f t="shared" si="60"/>
        <v/>
      </c>
      <c r="O252" s="591" t="str">
        <f t="shared" si="61"/>
        <v/>
      </c>
      <c r="Q252" s="591" t="str">
        <f t="shared" si="62"/>
        <v/>
      </c>
      <c r="S252" s="591" t="str">
        <f t="shared" si="63"/>
        <v/>
      </c>
      <c r="U252" s="591" t="str">
        <f t="shared" si="64"/>
        <v/>
      </c>
      <c r="W252" s="591" t="str">
        <f t="shared" si="65"/>
        <v/>
      </c>
      <c r="Y252" s="591" t="str">
        <f t="shared" si="66"/>
        <v/>
      </c>
      <c r="AA252" s="591" t="str">
        <f t="shared" si="67"/>
        <v/>
      </c>
      <c r="AC252" s="591" t="str">
        <f t="shared" si="68"/>
        <v/>
      </c>
      <c r="AE252" s="591" t="str">
        <f t="shared" si="69"/>
        <v/>
      </c>
      <c r="AG252" s="591" t="str">
        <f t="shared" si="70"/>
        <v/>
      </c>
      <c r="AI252" s="591" t="str">
        <f t="shared" si="71"/>
        <v/>
      </c>
      <c r="AK252" s="591" t="str">
        <f t="shared" si="72"/>
        <v/>
      </c>
      <c r="AM252" s="591" t="str">
        <f t="shared" si="73"/>
        <v/>
      </c>
      <c r="AO252" s="591" t="str">
        <f t="shared" si="74"/>
        <v/>
      </c>
      <c r="AQ252" s="591" t="str">
        <f t="shared" si="75"/>
        <v/>
      </c>
    </row>
    <row r="253" spans="5:43">
      <c r="E253" s="591" t="str">
        <f t="shared" si="57"/>
        <v/>
      </c>
      <c r="G253" s="591" t="str">
        <f t="shared" si="57"/>
        <v/>
      </c>
      <c r="I253" s="591" t="str">
        <f t="shared" si="58"/>
        <v/>
      </c>
      <c r="K253" s="591" t="str">
        <f t="shared" si="59"/>
        <v/>
      </c>
      <c r="M253" s="591" t="str">
        <f t="shared" si="60"/>
        <v/>
      </c>
      <c r="O253" s="591" t="str">
        <f t="shared" si="61"/>
        <v/>
      </c>
      <c r="Q253" s="591" t="str">
        <f t="shared" si="62"/>
        <v/>
      </c>
      <c r="S253" s="591" t="str">
        <f t="shared" si="63"/>
        <v/>
      </c>
      <c r="U253" s="591" t="str">
        <f t="shared" si="64"/>
        <v/>
      </c>
      <c r="W253" s="591" t="str">
        <f t="shared" si="65"/>
        <v/>
      </c>
      <c r="Y253" s="591" t="str">
        <f t="shared" si="66"/>
        <v/>
      </c>
      <c r="AA253" s="591" t="str">
        <f t="shared" si="67"/>
        <v/>
      </c>
      <c r="AC253" s="591" t="str">
        <f t="shared" si="68"/>
        <v/>
      </c>
      <c r="AE253" s="591" t="str">
        <f t="shared" si="69"/>
        <v/>
      </c>
      <c r="AG253" s="591" t="str">
        <f t="shared" si="70"/>
        <v/>
      </c>
      <c r="AI253" s="591" t="str">
        <f t="shared" si="71"/>
        <v/>
      </c>
      <c r="AK253" s="591" t="str">
        <f t="shared" si="72"/>
        <v/>
      </c>
      <c r="AM253" s="591" t="str">
        <f t="shared" si="73"/>
        <v/>
      </c>
      <c r="AO253" s="591" t="str">
        <f t="shared" si="74"/>
        <v/>
      </c>
      <c r="AQ253" s="591" t="str">
        <f t="shared" si="75"/>
        <v/>
      </c>
    </row>
    <row r="254" spans="5:43">
      <c r="E254" s="591" t="str">
        <f t="shared" si="57"/>
        <v/>
      </c>
      <c r="G254" s="591" t="str">
        <f t="shared" si="57"/>
        <v/>
      </c>
      <c r="I254" s="591" t="str">
        <f t="shared" si="58"/>
        <v/>
      </c>
      <c r="K254" s="591" t="str">
        <f t="shared" si="59"/>
        <v/>
      </c>
      <c r="M254" s="591" t="str">
        <f t="shared" si="60"/>
        <v/>
      </c>
      <c r="O254" s="591" t="str">
        <f t="shared" si="61"/>
        <v/>
      </c>
      <c r="Q254" s="591" t="str">
        <f t="shared" si="62"/>
        <v/>
      </c>
      <c r="S254" s="591" t="str">
        <f t="shared" si="63"/>
        <v/>
      </c>
      <c r="U254" s="591" t="str">
        <f t="shared" si="64"/>
        <v/>
      </c>
      <c r="W254" s="591" t="str">
        <f t="shared" si="65"/>
        <v/>
      </c>
      <c r="Y254" s="591" t="str">
        <f t="shared" si="66"/>
        <v/>
      </c>
      <c r="AA254" s="591" t="str">
        <f t="shared" si="67"/>
        <v/>
      </c>
      <c r="AC254" s="591" t="str">
        <f t="shared" si="68"/>
        <v/>
      </c>
      <c r="AE254" s="591" t="str">
        <f t="shared" si="69"/>
        <v/>
      </c>
      <c r="AG254" s="591" t="str">
        <f t="shared" si="70"/>
        <v/>
      </c>
      <c r="AI254" s="591" t="str">
        <f t="shared" si="71"/>
        <v/>
      </c>
      <c r="AK254" s="591" t="str">
        <f t="shared" si="72"/>
        <v/>
      </c>
      <c r="AM254" s="591" t="str">
        <f t="shared" si="73"/>
        <v/>
      </c>
      <c r="AO254" s="591" t="str">
        <f t="shared" si="74"/>
        <v/>
      </c>
      <c r="AQ254" s="591" t="str">
        <f t="shared" si="75"/>
        <v/>
      </c>
    </row>
    <row r="255" spans="5:43">
      <c r="E255" s="591" t="str">
        <f t="shared" si="57"/>
        <v/>
      </c>
      <c r="G255" s="591" t="str">
        <f t="shared" si="57"/>
        <v/>
      </c>
      <c r="I255" s="591" t="str">
        <f t="shared" si="58"/>
        <v/>
      </c>
      <c r="K255" s="591" t="str">
        <f t="shared" si="59"/>
        <v/>
      </c>
      <c r="M255" s="591" t="str">
        <f t="shared" si="60"/>
        <v/>
      </c>
      <c r="O255" s="591" t="str">
        <f t="shared" si="61"/>
        <v/>
      </c>
      <c r="Q255" s="591" t="str">
        <f t="shared" si="62"/>
        <v/>
      </c>
      <c r="S255" s="591" t="str">
        <f t="shared" si="63"/>
        <v/>
      </c>
      <c r="U255" s="591" t="str">
        <f t="shared" si="64"/>
        <v/>
      </c>
      <c r="W255" s="591" t="str">
        <f t="shared" si="65"/>
        <v/>
      </c>
      <c r="Y255" s="591" t="str">
        <f t="shared" si="66"/>
        <v/>
      </c>
      <c r="AA255" s="591" t="str">
        <f t="shared" si="67"/>
        <v/>
      </c>
      <c r="AC255" s="591" t="str">
        <f t="shared" si="68"/>
        <v/>
      </c>
      <c r="AE255" s="591" t="str">
        <f t="shared" si="69"/>
        <v/>
      </c>
      <c r="AG255" s="591" t="str">
        <f t="shared" si="70"/>
        <v/>
      </c>
      <c r="AI255" s="591" t="str">
        <f t="shared" si="71"/>
        <v/>
      </c>
      <c r="AK255" s="591" t="str">
        <f t="shared" si="72"/>
        <v/>
      </c>
      <c r="AM255" s="591" t="str">
        <f t="shared" si="73"/>
        <v/>
      </c>
      <c r="AO255" s="591" t="str">
        <f t="shared" si="74"/>
        <v/>
      </c>
      <c r="AQ255" s="591" t="str">
        <f t="shared" si="75"/>
        <v/>
      </c>
    </row>
    <row r="256" spans="5:43">
      <c r="E256" s="591" t="str">
        <f t="shared" si="57"/>
        <v/>
      </c>
      <c r="G256" s="591" t="str">
        <f t="shared" si="57"/>
        <v/>
      </c>
      <c r="I256" s="591" t="str">
        <f t="shared" si="58"/>
        <v/>
      </c>
      <c r="K256" s="591" t="str">
        <f t="shared" si="59"/>
        <v/>
      </c>
      <c r="M256" s="591" t="str">
        <f t="shared" si="60"/>
        <v/>
      </c>
      <c r="O256" s="591" t="str">
        <f t="shared" si="61"/>
        <v/>
      </c>
      <c r="Q256" s="591" t="str">
        <f t="shared" si="62"/>
        <v/>
      </c>
      <c r="S256" s="591" t="str">
        <f t="shared" si="63"/>
        <v/>
      </c>
      <c r="U256" s="591" t="str">
        <f t="shared" si="64"/>
        <v/>
      </c>
      <c r="W256" s="591" t="str">
        <f t="shared" si="65"/>
        <v/>
      </c>
      <c r="Y256" s="591" t="str">
        <f t="shared" si="66"/>
        <v/>
      </c>
      <c r="AA256" s="591" t="str">
        <f t="shared" si="67"/>
        <v/>
      </c>
      <c r="AC256" s="591" t="str">
        <f t="shared" si="68"/>
        <v/>
      </c>
      <c r="AE256" s="591" t="str">
        <f t="shared" si="69"/>
        <v/>
      </c>
      <c r="AG256" s="591" t="str">
        <f t="shared" si="70"/>
        <v/>
      </c>
      <c r="AI256" s="591" t="str">
        <f t="shared" si="71"/>
        <v/>
      </c>
      <c r="AK256" s="591" t="str">
        <f t="shared" si="72"/>
        <v/>
      </c>
      <c r="AM256" s="591" t="str">
        <f t="shared" si="73"/>
        <v/>
      </c>
      <c r="AO256" s="591" t="str">
        <f t="shared" si="74"/>
        <v/>
      </c>
      <c r="AQ256" s="591" t="str">
        <f t="shared" si="75"/>
        <v/>
      </c>
    </row>
    <row r="257" spans="5:43">
      <c r="E257" s="591" t="str">
        <f t="shared" si="57"/>
        <v/>
      </c>
      <c r="G257" s="591" t="str">
        <f t="shared" si="57"/>
        <v/>
      </c>
      <c r="I257" s="591" t="str">
        <f t="shared" si="58"/>
        <v/>
      </c>
      <c r="K257" s="591" t="str">
        <f t="shared" si="59"/>
        <v/>
      </c>
      <c r="M257" s="591" t="str">
        <f t="shared" si="60"/>
        <v/>
      </c>
      <c r="O257" s="591" t="str">
        <f t="shared" si="61"/>
        <v/>
      </c>
      <c r="Q257" s="591" t="str">
        <f t="shared" si="62"/>
        <v/>
      </c>
      <c r="S257" s="591" t="str">
        <f t="shared" si="63"/>
        <v/>
      </c>
      <c r="U257" s="591" t="str">
        <f t="shared" si="64"/>
        <v/>
      </c>
      <c r="W257" s="591" t="str">
        <f t="shared" si="65"/>
        <v/>
      </c>
      <c r="Y257" s="591" t="str">
        <f t="shared" si="66"/>
        <v/>
      </c>
      <c r="AA257" s="591" t="str">
        <f t="shared" si="67"/>
        <v/>
      </c>
      <c r="AC257" s="591" t="str">
        <f t="shared" si="68"/>
        <v/>
      </c>
      <c r="AE257" s="591" t="str">
        <f t="shared" si="69"/>
        <v/>
      </c>
      <c r="AG257" s="591" t="str">
        <f t="shared" si="70"/>
        <v/>
      </c>
      <c r="AI257" s="591" t="str">
        <f t="shared" si="71"/>
        <v/>
      </c>
      <c r="AK257" s="591" t="str">
        <f t="shared" si="72"/>
        <v/>
      </c>
      <c r="AM257" s="591" t="str">
        <f t="shared" si="73"/>
        <v/>
      </c>
      <c r="AO257" s="591" t="str">
        <f t="shared" si="74"/>
        <v/>
      </c>
      <c r="AQ257" s="591" t="str">
        <f t="shared" si="75"/>
        <v/>
      </c>
    </row>
    <row r="258" spans="5:43">
      <c r="E258" s="591" t="str">
        <f t="shared" si="57"/>
        <v/>
      </c>
      <c r="G258" s="591" t="str">
        <f t="shared" si="57"/>
        <v/>
      </c>
      <c r="I258" s="591" t="str">
        <f t="shared" si="58"/>
        <v/>
      </c>
      <c r="K258" s="591" t="str">
        <f t="shared" si="59"/>
        <v/>
      </c>
      <c r="M258" s="591" t="str">
        <f t="shared" si="60"/>
        <v/>
      </c>
      <c r="O258" s="591" t="str">
        <f t="shared" si="61"/>
        <v/>
      </c>
      <c r="Q258" s="591" t="str">
        <f t="shared" si="62"/>
        <v/>
      </c>
      <c r="S258" s="591" t="str">
        <f t="shared" si="63"/>
        <v/>
      </c>
      <c r="U258" s="591" t="str">
        <f t="shared" si="64"/>
        <v/>
      </c>
      <c r="W258" s="591" t="str">
        <f t="shared" si="65"/>
        <v/>
      </c>
      <c r="Y258" s="591" t="str">
        <f t="shared" si="66"/>
        <v/>
      </c>
      <c r="AA258" s="591" t="str">
        <f t="shared" si="67"/>
        <v/>
      </c>
      <c r="AC258" s="591" t="str">
        <f t="shared" si="68"/>
        <v/>
      </c>
      <c r="AE258" s="591" t="str">
        <f t="shared" si="69"/>
        <v/>
      </c>
      <c r="AG258" s="591" t="str">
        <f t="shared" si="70"/>
        <v/>
      </c>
      <c r="AI258" s="591" t="str">
        <f t="shared" si="71"/>
        <v/>
      </c>
      <c r="AK258" s="591" t="str">
        <f t="shared" si="72"/>
        <v/>
      </c>
      <c r="AM258" s="591" t="str">
        <f t="shared" si="73"/>
        <v/>
      </c>
      <c r="AO258" s="591" t="str">
        <f t="shared" si="74"/>
        <v/>
      </c>
      <c r="AQ258" s="591" t="str">
        <f t="shared" si="75"/>
        <v/>
      </c>
    </row>
    <row r="259" spans="5:43">
      <c r="E259" s="591" t="str">
        <f t="shared" si="57"/>
        <v/>
      </c>
      <c r="G259" s="591" t="str">
        <f t="shared" si="57"/>
        <v/>
      </c>
      <c r="I259" s="591" t="str">
        <f t="shared" si="58"/>
        <v/>
      </c>
      <c r="K259" s="591" t="str">
        <f t="shared" si="59"/>
        <v/>
      </c>
      <c r="M259" s="591" t="str">
        <f t="shared" si="60"/>
        <v/>
      </c>
      <c r="O259" s="591" t="str">
        <f t="shared" si="61"/>
        <v/>
      </c>
      <c r="Q259" s="591" t="str">
        <f t="shared" si="62"/>
        <v/>
      </c>
      <c r="S259" s="591" t="str">
        <f t="shared" si="63"/>
        <v/>
      </c>
      <c r="U259" s="591" t="str">
        <f t="shared" si="64"/>
        <v/>
      </c>
      <c r="W259" s="591" t="str">
        <f t="shared" si="65"/>
        <v/>
      </c>
      <c r="Y259" s="591" t="str">
        <f t="shared" si="66"/>
        <v/>
      </c>
      <c r="AA259" s="591" t="str">
        <f t="shared" si="67"/>
        <v/>
      </c>
      <c r="AC259" s="591" t="str">
        <f t="shared" si="68"/>
        <v/>
      </c>
      <c r="AE259" s="591" t="str">
        <f t="shared" si="69"/>
        <v/>
      </c>
      <c r="AG259" s="591" t="str">
        <f t="shared" si="70"/>
        <v/>
      </c>
      <c r="AI259" s="591" t="str">
        <f t="shared" si="71"/>
        <v/>
      </c>
      <c r="AK259" s="591" t="str">
        <f t="shared" si="72"/>
        <v/>
      </c>
      <c r="AM259" s="591" t="str">
        <f t="shared" si="73"/>
        <v/>
      </c>
      <c r="AO259" s="591" t="str">
        <f t="shared" si="74"/>
        <v/>
      </c>
      <c r="AQ259" s="591" t="str">
        <f t="shared" si="75"/>
        <v/>
      </c>
    </row>
    <row r="260" spans="5:43">
      <c r="E260" s="591" t="str">
        <f t="shared" si="57"/>
        <v/>
      </c>
      <c r="G260" s="591" t="str">
        <f t="shared" si="57"/>
        <v/>
      </c>
      <c r="I260" s="591" t="str">
        <f t="shared" si="58"/>
        <v/>
      </c>
      <c r="K260" s="591" t="str">
        <f t="shared" si="59"/>
        <v/>
      </c>
      <c r="M260" s="591" t="str">
        <f t="shared" si="60"/>
        <v/>
      </c>
      <c r="O260" s="591" t="str">
        <f t="shared" si="61"/>
        <v/>
      </c>
      <c r="Q260" s="591" t="str">
        <f t="shared" si="62"/>
        <v/>
      </c>
      <c r="S260" s="591" t="str">
        <f t="shared" si="63"/>
        <v/>
      </c>
      <c r="U260" s="591" t="str">
        <f t="shared" si="64"/>
        <v/>
      </c>
      <c r="W260" s="591" t="str">
        <f t="shared" si="65"/>
        <v/>
      </c>
      <c r="Y260" s="591" t="str">
        <f t="shared" si="66"/>
        <v/>
      </c>
      <c r="AA260" s="591" t="str">
        <f t="shared" si="67"/>
        <v/>
      </c>
      <c r="AC260" s="591" t="str">
        <f t="shared" si="68"/>
        <v/>
      </c>
      <c r="AE260" s="591" t="str">
        <f t="shared" si="69"/>
        <v/>
      </c>
      <c r="AG260" s="591" t="str">
        <f t="shared" si="70"/>
        <v/>
      </c>
      <c r="AI260" s="591" t="str">
        <f t="shared" si="71"/>
        <v/>
      </c>
      <c r="AK260" s="591" t="str">
        <f t="shared" si="72"/>
        <v/>
      </c>
      <c r="AM260" s="591" t="str">
        <f t="shared" si="73"/>
        <v/>
      </c>
      <c r="AO260" s="591" t="str">
        <f t="shared" si="74"/>
        <v/>
      </c>
      <c r="AQ260" s="591" t="str">
        <f t="shared" si="75"/>
        <v/>
      </c>
    </row>
    <row r="261" spans="5:43">
      <c r="E261" s="591" t="str">
        <f t="shared" si="57"/>
        <v/>
      </c>
      <c r="G261" s="591" t="str">
        <f t="shared" si="57"/>
        <v/>
      </c>
      <c r="I261" s="591" t="str">
        <f t="shared" si="58"/>
        <v/>
      </c>
      <c r="K261" s="591" t="str">
        <f t="shared" si="59"/>
        <v/>
      </c>
      <c r="M261" s="591" t="str">
        <f t="shared" si="60"/>
        <v/>
      </c>
      <c r="O261" s="591" t="str">
        <f t="shared" si="61"/>
        <v/>
      </c>
      <c r="Q261" s="591" t="str">
        <f t="shared" si="62"/>
        <v/>
      </c>
      <c r="S261" s="591" t="str">
        <f t="shared" si="63"/>
        <v/>
      </c>
      <c r="U261" s="591" t="str">
        <f t="shared" si="64"/>
        <v/>
      </c>
      <c r="W261" s="591" t="str">
        <f t="shared" si="65"/>
        <v/>
      </c>
      <c r="Y261" s="591" t="str">
        <f t="shared" si="66"/>
        <v/>
      </c>
      <c r="AA261" s="591" t="str">
        <f t="shared" si="67"/>
        <v/>
      </c>
      <c r="AC261" s="591" t="str">
        <f t="shared" si="68"/>
        <v/>
      </c>
      <c r="AE261" s="591" t="str">
        <f t="shared" si="69"/>
        <v/>
      </c>
      <c r="AG261" s="591" t="str">
        <f t="shared" si="70"/>
        <v/>
      </c>
      <c r="AI261" s="591" t="str">
        <f t="shared" si="71"/>
        <v/>
      </c>
      <c r="AK261" s="591" t="str">
        <f t="shared" si="72"/>
        <v/>
      </c>
      <c r="AM261" s="591" t="str">
        <f t="shared" si="73"/>
        <v/>
      </c>
      <c r="AO261" s="591" t="str">
        <f t="shared" si="74"/>
        <v/>
      </c>
      <c r="AQ261" s="591" t="str">
        <f t="shared" si="75"/>
        <v/>
      </c>
    </row>
    <row r="262" spans="5:43">
      <c r="E262" s="591" t="str">
        <f t="shared" si="57"/>
        <v/>
      </c>
      <c r="G262" s="591" t="str">
        <f t="shared" si="57"/>
        <v/>
      </c>
      <c r="I262" s="591" t="str">
        <f t="shared" si="58"/>
        <v/>
      </c>
      <c r="K262" s="591" t="str">
        <f t="shared" si="59"/>
        <v/>
      </c>
      <c r="M262" s="591" t="str">
        <f t="shared" si="60"/>
        <v/>
      </c>
      <c r="O262" s="591" t="str">
        <f t="shared" si="61"/>
        <v/>
      </c>
      <c r="Q262" s="591" t="str">
        <f t="shared" si="62"/>
        <v/>
      </c>
      <c r="S262" s="591" t="str">
        <f t="shared" si="63"/>
        <v/>
      </c>
      <c r="U262" s="591" t="str">
        <f t="shared" si="64"/>
        <v/>
      </c>
      <c r="W262" s="591" t="str">
        <f t="shared" si="65"/>
        <v/>
      </c>
      <c r="Y262" s="591" t="str">
        <f t="shared" si="66"/>
        <v/>
      </c>
      <c r="AA262" s="591" t="str">
        <f t="shared" si="67"/>
        <v/>
      </c>
      <c r="AC262" s="591" t="str">
        <f t="shared" si="68"/>
        <v/>
      </c>
      <c r="AE262" s="591" t="str">
        <f t="shared" si="69"/>
        <v/>
      </c>
      <c r="AG262" s="591" t="str">
        <f t="shared" si="70"/>
        <v/>
      </c>
      <c r="AI262" s="591" t="str">
        <f t="shared" si="71"/>
        <v/>
      </c>
      <c r="AK262" s="591" t="str">
        <f t="shared" si="72"/>
        <v/>
      </c>
      <c r="AM262" s="591" t="str">
        <f t="shared" si="73"/>
        <v/>
      </c>
      <c r="AO262" s="591" t="str">
        <f t="shared" si="74"/>
        <v/>
      </c>
      <c r="AQ262" s="591" t="str">
        <f t="shared" si="75"/>
        <v/>
      </c>
    </row>
    <row r="263" spans="5:43">
      <c r="E263" s="591" t="str">
        <f t="shared" si="57"/>
        <v/>
      </c>
      <c r="G263" s="591" t="str">
        <f t="shared" si="57"/>
        <v/>
      </c>
      <c r="I263" s="591" t="str">
        <f t="shared" si="58"/>
        <v/>
      </c>
      <c r="K263" s="591" t="str">
        <f t="shared" si="59"/>
        <v/>
      </c>
      <c r="M263" s="591" t="str">
        <f t="shared" si="60"/>
        <v/>
      </c>
      <c r="O263" s="591" t="str">
        <f t="shared" si="61"/>
        <v/>
      </c>
      <c r="Q263" s="591" t="str">
        <f t="shared" si="62"/>
        <v/>
      </c>
      <c r="S263" s="591" t="str">
        <f t="shared" si="63"/>
        <v/>
      </c>
      <c r="U263" s="591" t="str">
        <f t="shared" si="64"/>
        <v/>
      </c>
      <c r="W263" s="591" t="str">
        <f t="shared" si="65"/>
        <v/>
      </c>
      <c r="Y263" s="591" t="str">
        <f t="shared" si="66"/>
        <v/>
      </c>
      <c r="AA263" s="591" t="str">
        <f t="shared" si="67"/>
        <v/>
      </c>
      <c r="AC263" s="591" t="str">
        <f t="shared" si="68"/>
        <v/>
      </c>
      <c r="AE263" s="591" t="str">
        <f t="shared" si="69"/>
        <v/>
      </c>
      <c r="AG263" s="591" t="str">
        <f t="shared" si="70"/>
        <v/>
      </c>
      <c r="AI263" s="591" t="str">
        <f t="shared" si="71"/>
        <v/>
      </c>
      <c r="AK263" s="591" t="str">
        <f t="shared" si="72"/>
        <v/>
      </c>
      <c r="AM263" s="591" t="str">
        <f t="shared" si="73"/>
        <v/>
      </c>
      <c r="AO263" s="591" t="str">
        <f t="shared" si="74"/>
        <v/>
      </c>
      <c r="AQ263" s="591" t="str">
        <f t="shared" si="75"/>
        <v/>
      </c>
    </row>
    <row r="264" spans="5:43">
      <c r="E264" s="591" t="str">
        <f t="shared" si="57"/>
        <v/>
      </c>
      <c r="G264" s="591" t="str">
        <f t="shared" si="57"/>
        <v/>
      </c>
      <c r="I264" s="591" t="str">
        <f t="shared" si="58"/>
        <v/>
      </c>
      <c r="K264" s="591" t="str">
        <f t="shared" si="59"/>
        <v/>
      </c>
      <c r="M264" s="591" t="str">
        <f t="shared" si="60"/>
        <v/>
      </c>
      <c r="O264" s="591" t="str">
        <f t="shared" si="61"/>
        <v/>
      </c>
      <c r="Q264" s="591" t="str">
        <f t="shared" si="62"/>
        <v/>
      </c>
      <c r="S264" s="591" t="str">
        <f t="shared" si="63"/>
        <v/>
      </c>
      <c r="U264" s="591" t="str">
        <f t="shared" si="64"/>
        <v/>
      </c>
      <c r="W264" s="591" t="str">
        <f t="shared" si="65"/>
        <v/>
      </c>
      <c r="Y264" s="591" t="str">
        <f t="shared" si="66"/>
        <v/>
      </c>
      <c r="AA264" s="591" t="str">
        <f t="shared" si="67"/>
        <v/>
      </c>
      <c r="AC264" s="591" t="str">
        <f t="shared" si="68"/>
        <v/>
      </c>
      <c r="AE264" s="591" t="str">
        <f t="shared" si="69"/>
        <v/>
      </c>
      <c r="AG264" s="591" t="str">
        <f t="shared" si="70"/>
        <v/>
      </c>
      <c r="AI264" s="591" t="str">
        <f t="shared" si="71"/>
        <v/>
      </c>
      <c r="AK264" s="591" t="str">
        <f t="shared" si="72"/>
        <v/>
      </c>
      <c r="AM264" s="591" t="str">
        <f t="shared" si="73"/>
        <v/>
      </c>
      <c r="AO264" s="591" t="str">
        <f t="shared" si="74"/>
        <v/>
      </c>
      <c r="AQ264" s="591" t="str">
        <f t="shared" si="75"/>
        <v/>
      </c>
    </row>
    <row r="265" spans="5:43">
      <c r="E265" s="591" t="str">
        <f t="shared" si="57"/>
        <v/>
      </c>
      <c r="G265" s="591" t="str">
        <f t="shared" si="57"/>
        <v/>
      </c>
      <c r="I265" s="591" t="str">
        <f t="shared" si="58"/>
        <v/>
      </c>
      <c r="K265" s="591" t="str">
        <f t="shared" si="59"/>
        <v/>
      </c>
      <c r="M265" s="591" t="str">
        <f t="shared" si="60"/>
        <v/>
      </c>
      <c r="O265" s="591" t="str">
        <f t="shared" si="61"/>
        <v/>
      </c>
      <c r="Q265" s="591" t="str">
        <f t="shared" si="62"/>
        <v/>
      </c>
      <c r="S265" s="591" t="str">
        <f t="shared" si="63"/>
        <v/>
      </c>
      <c r="U265" s="591" t="str">
        <f t="shared" si="64"/>
        <v/>
      </c>
      <c r="W265" s="591" t="str">
        <f t="shared" si="65"/>
        <v/>
      </c>
      <c r="Y265" s="591" t="str">
        <f t="shared" si="66"/>
        <v/>
      </c>
      <c r="AA265" s="591" t="str">
        <f t="shared" si="67"/>
        <v/>
      </c>
      <c r="AC265" s="591" t="str">
        <f t="shared" si="68"/>
        <v/>
      </c>
      <c r="AE265" s="591" t="str">
        <f t="shared" si="69"/>
        <v/>
      </c>
      <c r="AG265" s="591" t="str">
        <f t="shared" si="70"/>
        <v/>
      </c>
      <c r="AI265" s="591" t="str">
        <f t="shared" si="71"/>
        <v/>
      </c>
      <c r="AK265" s="591" t="str">
        <f t="shared" si="72"/>
        <v/>
      </c>
      <c r="AM265" s="591" t="str">
        <f t="shared" si="73"/>
        <v/>
      </c>
      <c r="AO265" s="591" t="str">
        <f t="shared" si="74"/>
        <v/>
      </c>
      <c r="AQ265" s="591" t="str">
        <f t="shared" si="75"/>
        <v/>
      </c>
    </row>
    <row r="266" spans="5:43">
      <c r="E266" s="591" t="str">
        <f t="shared" si="57"/>
        <v/>
      </c>
      <c r="G266" s="591" t="str">
        <f t="shared" si="57"/>
        <v/>
      </c>
      <c r="I266" s="591" t="str">
        <f t="shared" si="58"/>
        <v/>
      </c>
      <c r="K266" s="591" t="str">
        <f t="shared" si="59"/>
        <v/>
      </c>
      <c r="M266" s="591" t="str">
        <f t="shared" si="60"/>
        <v/>
      </c>
      <c r="O266" s="591" t="str">
        <f t="shared" si="61"/>
        <v/>
      </c>
      <c r="Q266" s="591" t="str">
        <f t="shared" si="62"/>
        <v/>
      </c>
      <c r="S266" s="591" t="str">
        <f t="shared" si="63"/>
        <v/>
      </c>
      <c r="U266" s="591" t="str">
        <f t="shared" si="64"/>
        <v/>
      </c>
      <c r="W266" s="591" t="str">
        <f t="shared" si="65"/>
        <v/>
      </c>
      <c r="Y266" s="591" t="str">
        <f t="shared" si="66"/>
        <v/>
      </c>
      <c r="AA266" s="591" t="str">
        <f t="shared" si="67"/>
        <v/>
      </c>
      <c r="AC266" s="591" t="str">
        <f t="shared" si="68"/>
        <v/>
      </c>
      <c r="AE266" s="591" t="str">
        <f t="shared" si="69"/>
        <v/>
      </c>
      <c r="AG266" s="591" t="str">
        <f t="shared" si="70"/>
        <v/>
      </c>
      <c r="AI266" s="591" t="str">
        <f t="shared" si="71"/>
        <v/>
      </c>
      <c r="AK266" s="591" t="str">
        <f t="shared" si="72"/>
        <v/>
      </c>
      <c r="AM266" s="591" t="str">
        <f t="shared" si="73"/>
        <v/>
      </c>
      <c r="AO266" s="591" t="str">
        <f t="shared" si="74"/>
        <v/>
      </c>
      <c r="AQ266" s="591" t="str">
        <f t="shared" si="75"/>
        <v/>
      </c>
    </row>
    <row r="267" spans="5:43">
      <c r="E267" s="591" t="str">
        <f t="shared" si="57"/>
        <v/>
      </c>
      <c r="G267" s="591" t="str">
        <f t="shared" si="57"/>
        <v/>
      </c>
      <c r="I267" s="591" t="str">
        <f t="shared" si="58"/>
        <v/>
      </c>
      <c r="K267" s="591" t="str">
        <f t="shared" si="59"/>
        <v/>
      </c>
      <c r="M267" s="591" t="str">
        <f t="shared" si="60"/>
        <v/>
      </c>
      <c r="O267" s="591" t="str">
        <f t="shared" si="61"/>
        <v/>
      </c>
      <c r="Q267" s="591" t="str">
        <f t="shared" si="62"/>
        <v/>
      </c>
      <c r="S267" s="591" t="str">
        <f t="shared" si="63"/>
        <v/>
      </c>
      <c r="U267" s="591" t="str">
        <f t="shared" si="64"/>
        <v/>
      </c>
      <c r="W267" s="591" t="str">
        <f t="shared" si="65"/>
        <v/>
      </c>
      <c r="Y267" s="591" t="str">
        <f t="shared" si="66"/>
        <v/>
      </c>
      <c r="AA267" s="591" t="str">
        <f t="shared" si="67"/>
        <v/>
      </c>
      <c r="AC267" s="591" t="str">
        <f t="shared" si="68"/>
        <v/>
      </c>
      <c r="AE267" s="591" t="str">
        <f t="shared" si="69"/>
        <v/>
      </c>
      <c r="AG267" s="591" t="str">
        <f t="shared" si="70"/>
        <v/>
      </c>
      <c r="AI267" s="591" t="str">
        <f t="shared" si="71"/>
        <v/>
      </c>
      <c r="AK267" s="591" t="str">
        <f t="shared" si="72"/>
        <v/>
      </c>
      <c r="AM267" s="591" t="str">
        <f t="shared" si="73"/>
        <v/>
      </c>
      <c r="AO267" s="591" t="str">
        <f t="shared" si="74"/>
        <v/>
      </c>
      <c r="AQ267" s="591" t="str">
        <f t="shared" si="75"/>
        <v/>
      </c>
    </row>
    <row r="268" spans="5:43">
      <c r="E268" s="591" t="str">
        <f t="shared" si="57"/>
        <v/>
      </c>
      <c r="G268" s="591" t="str">
        <f t="shared" si="57"/>
        <v/>
      </c>
      <c r="I268" s="591" t="str">
        <f t="shared" si="58"/>
        <v/>
      </c>
      <c r="K268" s="591" t="str">
        <f t="shared" si="59"/>
        <v/>
      </c>
      <c r="M268" s="591" t="str">
        <f t="shared" si="60"/>
        <v/>
      </c>
      <c r="O268" s="591" t="str">
        <f t="shared" si="61"/>
        <v/>
      </c>
      <c r="Q268" s="591" t="str">
        <f t="shared" si="62"/>
        <v/>
      </c>
      <c r="S268" s="591" t="str">
        <f t="shared" si="63"/>
        <v/>
      </c>
      <c r="U268" s="591" t="str">
        <f t="shared" si="64"/>
        <v/>
      </c>
      <c r="W268" s="591" t="str">
        <f t="shared" si="65"/>
        <v/>
      </c>
      <c r="Y268" s="591" t="str">
        <f t="shared" si="66"/>
        <v/>
      </c>
      <c r="AA268" s="591" t="str">
        <f t="shared" si="67"/>
        <v/>
      </c>
      <c r="AC268" s="591" t="str">
        <f t="shared" si="68"/>
        <v/>
      </c>
      <c r="AE268" s="591" t="str">
        <f t="shared" si="69"/>
        <v/>
      </c>
      <c r="AG268" s="591" t="str">
        <f t="shared" si="70"/>
        <v/>
      </c>
      <c r="AI268" s="591" t="str">
        <f t="shared" si="71"/>
        <v/>
      </c>
      <c r="AK268" s="591" t="str">
        <f t="shared" si="72"/>
        <v/>
      </c>
      <c r="AM268" s="591" t="str">
        <f t="shared" si="73"/>
        <v/>
      </c>
      <c r="AO268" s="591" t="str">
        <f t="shared" si="74"/>
        <v/>
      </c>
      <c r="AQ268" s="591" t="str">
        <f t="shared" si="75"/>
        <v/>
      </c>
    </row>
    <row r="269" spans="5:43">
      <c r="E269" s="591" t="str">
        <f t="shared" ref="E269:G300" si="76">IF(OR($B269=0,D269=0),"",D269/$B269)</f>
        <v/>
      </c>
      <c r="G269" s="591" t="str">
        <f t="shared" si="76"/>
        <v/>
      </c>
      <c r="I269" s="591" t="str">
        <f t="shared" ref="I269:I300" si="77">IF(OR($B269=0,H269=0),"",H269/$B269)</f>
        <v/>
      </c>
      <c r="K269" s="591" t="str">
        <f t="shared" ref="K269:K300" si="78">IF(OR($B269=0,J269=0),"",J269/$B269)</f>
        <v/>
      </c>
      <c r="M269" s="591" t="str">
        <f t="shared" ref="M269:M300" si="79">IF(OR($B269=0,L269=0),"",L269/$B269)</f>
        <v/>
      </c>
      <c r="O269" s="591" t="str">
        <f t="shared" ref="O269:O300" si="80">IF(OR($B269=0,N269=0),"",N269/$B269)</f>
        <v/>
      </c>
      <c r="Q269" s="591" t="str">
        <f t="shared" ref="Q269:Q300" si="81">IF(OR($B269=0,P269=0),"",P269/$B269)</f>
        <v/>
      </c>
      <c r="S269" s="591" t="str">
        <f t="shared" ref="S269:S300" si="82">IF(OR($B269=0,R269=0),"",R269/$B269)</f>
        <v/>
      </c>
      <c r="U269" s="591" t="str">
        <f t="shared" ref="U269:U300" si="83">IF(OR($B269=0,T269=0),"",T269/$B269)</f>
        <v/>
      </c>
      <c r="W269" s="591" t="str">
        <f t="shared" ref="W269:W300" si="84">IF(OR($B269=0,V269=0),"",V269/$B269)</f>
        <v/>
      </c>
      <c r="Y269" s="591" t="str">
        <f t="shared" ref="Y269:Y300" si="85">IF(OR($B269=0,X269=0),"",X269/$B269)</f>
        <v/>
      </c>
      <c r="AA269" s="591" t="str">
        <f t="shared" ref="AA269:AA300" si="86">IF(OR($B269=0,Z269=0),"",Z269/$B269)</f>
        <v/>
      </c>
      <c r="AC269" s="591" t="str">
        <f t="shared" ref="AC269:AC300" si="87">IF(OR($B269=0,AB269=0),"",AB269/$B269)</f>
        <v/>
      </c>
      <c r="AE269" s="591" t="str">
        <f t="shared" ref="AE269:AE300" si="88">IF(OR($B269=0,AD269=0),"",AD269/$B269)</f>
        <v/>
      </c>
      <c r="AG269" s="591" t="str">
        <f t="shared" ref="AG269:AG300" si="89">IF(OR($B269=0,AF269=0),"",AF269/$B269)</f>
        <v/>
      </c>
      <c r="AI269" s="591" t="str">
        <f t="shared" ref="AI269:AI300" si="90">IF(OR($B269=0,AH269=0),"",AH269/$B269)</f>
        <v/>
      </c>
      <c r="AK269" s="591" t="str">
        <f t="shared" ref="AK269:AK300" si="91">IF(OR($B269=0,AJ269=0),"",AJ269/$B269)</f>
        <v/>
      </c>
      <c r="AM269" s="591" t="str">
        <f t="shared" ref="AM269:AM300" si="92">IF(OR($B269=0,AL269=0),"",AL269/$B269)</f>
        <v/>
      </c>
      <c r="AO269" s="591" t="str">
        <f t="shared" ref="AO269:AO300" si="93">IF(OR($B269=0,AN269=0),"",AN269/$B269)</f>
        <v/>
      </c>
      <c r="AQ269" s="591" t="str">
        <f t="shared" ref="AQ269:AQ300" si="94">IF(OR($B269=0,AP269=0),"",AP269/$B269)</f>
        <v/>
      </c>
    </row>
    <row r="270" spans="5:43">
      <c r="E270" s="591" t="str">
        <f t="shared" si="76"/>
        <v/>
      </c>
      <c r="G270" s="591" t="str">
        <f t="shared" si="76"/>
        <v/>
      </c>
      <c r="I270" s="591" t="str">
        <f t="shared" si="77"/>
        <v/>
      </c>
      <c r="K270" s="591" t="str">
        <f t="shared" si="78"/>
        <v/>
      </c>
      <c r="M270" s="591" t="str">
        <f t="shared" si="79"/>
        <v/>
      </c>
      <c r="O270" s="591" t="str">
        <f t="shared" si="80"/>
        <v/>
      </c>
      <c r="Q270" s="591" t="str">
        <f t="shared" si="81"/>
        <v/>
      </c>
      <c r="S270" s="591" t="str">
        <f t="shared" si="82"/>
        <v/>
      </c>
      <c r="U270" s="591" t="str">
        <f t="shared" si="83"/>
        <v/>
      </c>
      <c r="W270" s="591" t="str">
        <f t="shared" si="84"/>
        <v/>
      </c>
      <c r="Y270" s="591" t="str">
        <f t="shared" si="85"/>
        <v/>
      </c>
      <c r="AA270" s="591" t="str">
        <f t="shared" si="86"/>
        <v/>
      </c>
      <c r="AC270" s="591" t="str">
        <f t="shared" si="87"/>
        <v/>
      </c>
      <c r="AE270" s="591" t="str">
        <f t="shared" si="88"/>
        <v/>
      </c>
      <c r="AG270" s="591" t="str">
        <f t="shared" si="89"/>
        <v/>
      </c>
      <c r="AI270" s="591" t="str">
        <f t="shared" si="90"/>
        <v/>
      </c>
      <c r="AK270" s="591" t="str">
        <f t="shared" si="91"/>
        <v/>
      </c>
      <c r="AM270" s="591" t="str">
        <f t="shared" si="92"/>
        <v/>
      </c>
      <c r="AO270" s="591" t="str">
        <f t="shared" si="93"/>
        <v/>
      </c>
      <c r="AQ270" s="591" t="str">
        <f t="shared" si="94"/>
        <v/>
      </c>
    </row>
    <row r="271" spans="5:43">
      <c r="E271" s="591" t="str">
        <f t="shared" si="76"/>
        <v/>
      </c>
      <c r="G271" s="591" t="str">
        <f t="shared" si="76"/>
        <v/>
      </c>
      <c r="I271" s="591" t="str">
        <f t="shared" si="77"/>
        <v/>
      </c>
      <c r="K271" s="591" t="str">
        <f t="shared" si="78"/>
        <v/>
      </c>
      <c r="M271" s="591" t="str">
        <f t="shared" si="79"/>
        <v/>
      </c>
      <c r="O271" s="591" t="str">
        <f t="shared" si="80"/>
        <v/>
      </c>
      <c r="Q271" s="591" t="str">
        <f t="shared" si="81"/>
        <v/>
      </c>
      <c r="S271" s="591" t="str">
        <f t="shared" si="82"/>
        <v/>
      </c>
      <c r="U271" s="591" t="str">
        <f t="shared" si="83"/>
        <v/>
      </c>
      <c r="W271" s="591" t="str">
        <f t="shared" si="84"/>
        <v/>
      </c>
      <c r="Y271" s="591" t="str">
        <f t="shared" si="85"/>
        <v/>
      </c>
      <c r="AA271" s="591" t="str">
        <f t="shared" si="86"/>
        <v/>
      </c>
      <c r="AC271" s="591" t="str">
        <f t="shared" si="87"/>
        <v/>
      </c>
      <c r="AE271" s="591" t="str">
        <f t="shared" si="88"/>
        <v/>
      </c>
      <c r="AG271" s="591" t="str">
        <f t="shared" si="89"/>
        <v/>
      </c>
      <c r="AI271" s="591" t="str">
        <f t="shared" si="90"/>
        <v/>
      </c>
      <c r="AK271" s="591" t="str">
        <f t="shared" si="91"/>
        <v/>
      </c>
      <c r="AM271" s="591" t="str">
        <f t="shared" si="92"/>
        <v/>
      </c>
      <c r="AO271" s="591" t="str">
        <f t="shared" si="93"/>
        <v/>
      </c>
      <c r="AQ271" s="591" t="str">
        <f t="shared" si="94"/>
        <v/>
      </c>
    </row>
    <row r="272" spans="5:43">
      <c r="E272" s="591" t="str">
        <f t="shared" si="76"/>
        <v/>
      </c>
      <c r="G272" s="591" t="str">
        <f t="shared" si="76"/>
        <v/>
      </c>
      <c r="I272" s="591" t="str">
        <f t="shared" si="77"/>
        <v/>
      </c>
      <c r="K272" s="591" t="str">
        <f t="shared" si="78"/>
        <v/>
      </c>
      <c r="M272" s="591" t="str">
        <f t="shared" si="79"/>
        <v/>
      </c>
      <c r="O272" s="591" t="str">
        <f t="shared" si="80"/>
        <v/>
      </c>
      <c r="Q272" s="591" t="str">
        <f t="shared" si="81"/>
        <v/>
      </c>
      <c r="S272" s="591" t="str">
        <f t="shared" si="82"/>
        <v/>
      </c>
      <c r="U272" s="591" t="str">
        <f t="shared" si="83"/>
        <v/>
      </c>
      <c r="W272" s="591" t="str">
        <f t="shared" si="84"/>
        <v/>
      </c>
      <c r="Y272" s="591" t="str">
        <f t="shared" si="85"/>
        <v/>
      </c>
      <c r="AA272" s="591" t="str">
        <f t="shared" si="86"/>
        <v/>
      </c>
      <c r="AC272" s="591" t="str">
        <f t="shared" si="87"/>
        <v/>
      </c>
      <c r="AE272" s="591" t="str">
        <f t="shared" si="88"/>
        <v/>
      </c>
      <c r="AG272" s="591" t="str">
        <f t="shared" si="89"/>
        <v/>
      </c>
      <c r="AI272" s="591" t="str">
        <f t="shared" si="90"/>
        <v/>
      </c>
      <c r="AK272" s="591" t="str">
        <f t="shared" si="91"/>
        <v/>
      </c>
      <c r="AM272" s="591" t="str">
        <f t="shared" si="92"/>
        <v/>
      </c>
      <c r="AO272" s="591" t="str">
        <f t="shared" si="93"/>
        <v/>
      </c>
      <c r="AQ272" s="591" t="str">
        <f t="shared" si="94"/>
        <v/>
      </c>
    </row>
    <row r="273" spans="5:43">
      <c r="E273" s="591" t="str">
        <f t="shared" si="76"/>
        <v/>
      </c>
      <c r="G273" s="591" t="str">
        <f t="shared" si="76"/>
        <v/>
      </c>
      <c r="I273" s="591" t="str">
        <f t="shared" si="77"/>
        <v/>
      </c>
      <c r="K273" s="591" t="str">
        <f t="shared" si="78"/>
        <v/>
      </c>
      <c r="M273" s="591" t="str">
        <f t="shared" si="79"/>
        <v/>
      </c>
      <c r="O273" s="591" t="str">
        <f t="shared" si="80"/>
        <v/>
      </c>
      <c r="Q273" s="591" t="str">
        <f t="shared" si="81"/>
        <v/>
      </c>
      <c r="S273" s="591" t="str">
        <f t="shared" si="82"/>
        <v/>
      </c>
      <c r="U273" s="591" t="str">
        <f t="shared" si="83"/>
        <v/>
      </c>
      <c r="W273" s="591" t="str">
        <f t="shared" si="84"/>
        <v/>
      </c>
      <c r="Y273" s="591" t="str">
        <f t="shared" si="85"/>
        <v/>
      </c>
      <c r="AA273" s="591" t="str">
        <f t="shared" si="86"/>
        <v/>
      </c>
      <c r="AC273" s="591" t="str">
        <f t="shared" si="87"/>
        <v/>
      </c>
      <c r="AE273" s="591" t="str">
        <f t="shared" si="88"/>
        <v/>
      </c>
      <c r="AG273" s="591" t="str">
        <f t="shared" si="89"/>
        <v/>
      </c>
      <c r="AI273" s="591" t="str">
        <f t="shared" si="90"/>
        <v/>
      </c>
      <c r="AK273" s="591" t="str">
        <f t="shared" si="91"/>
        <v/>
      </c>
      <c r="AM273" s="591" t="str">
        <f t="shared" si="92"/>
        <v/>
      </c>
      <c r="AO273" s="591" t="str">
        <f t="shared" si="93"/>
        <v/>
      </c>
      <c r="AQ273" s="591" t="str">
        <f t="shared" si="94"/>
        <v/>
      </c>
    </row>
    <row r="274" spans="5:43">
      <c r="E274" s="591" t="str">
        <f t="shared" si="76"/>
        <v/>
      </c>
      <c r="G274" s="591" t="str">
        <f t="shared" si="76"/>
        <v/>
      </c>
      <c r="I274" s="591" t="str">
        <f t="shared" si="77"/>
        <v/>
      </c>
      <c r="K274" s="591" t="str">
        <f t="shared" si="78"/>
        <v/>
      </c>
      <c r="M274" s="591" t="str">
        <f t="shared" si="79"/>
        <v/>
      </c>
      <c r="O274" s="591" t="str">
        <f t="shared" si="80"/>
        <v/>
      </c>
      <c r="Q274" s="591" t="str">
        <f t="shared" si="81"/>
        <v/>
      </c>
      <c r="S274" s="591" t="str">
        <f t="shared" si="82"/>
        <v/>
      </c>
      <c r="U274" s="591" t="str">
        <f t="shared" si="83"/>
        <v/>
      </c>
      <c r="W274" s="591" t="str">
        <f t="shared" si="84"/>
        <v/>
      </c>
      <c r="Y274" s="591" t="str">
        <f t="shared" si="85"/>
        <v/>
      </c>
      <c r="AA274" s="591" t="str">
        <f t="shared" si="86"/>
        <v/>
      </c>
      <c r="AC274" s="591" t="str">
        <f t="shared" si="87"/>
        <v/>
      </c>
      <c r="AE274" s="591" t="str">
        <f t="shared" si="88"/>
        <v/>
      </c>
      <c r="AG274" s="591" t="str">
        <f t="shared" si="89"/>
        <v/>
      </c>
      <c r="AI274" s="591" t="str">
        <f t="shared" si="90"/>
        <v/>
      </c>
      <c r="AK274" s="591" t="str">
        <f t="shared" si="91"/>
        <v/>
      </c>
      <c r="AM274" s="591" t="str">
        <f t="shared" si="92"/>
        <v/>
      </c>
      <c r="AO274" s="591" t="str">
        <f t="shared" si="93"/>
        <v/>
      </c>
      <c r="AQ274" s="591" t="str">
        <f t="shared" si="94"/>
        <v/>
      </c>
    </row>
    <row r="275" spans="5:43">
      <c r="E275" s="591" t="str">
        <f t="shared" si="76"/>
        <v/>
      </c>
      <c r="G275" s="591" t="str">
        <f t="shared" si="76"/>
        <v/>
      </c>
      <c r="I275" s="591" t="str">
        <f t="shared" si="77"/>
        <v/>
      </c>
      <c r="K275" s="591" t="str">
        <f t="shared" si="78"/>
        <v/>
      </c>
      <c r="M275" s="591" t="str">
        <f t="shared" si="79"/>
        <v/>
      </c>
      <c r="O275" s="591" t="str">
        <f t="shared" si="80"/>
        <v/>
      </c>
      <c r="Q275" s="591" t="str">
        <f t="shared" si="81"/>
        <v/>
      </c>
      <c r="S275" s="591" t="str">
        <f t="shared" si="82"/>
        <v/>
      </c>
      <c r="U275" s="591" t="str">
        <f t="shared" si="83"/>
        <v/>
      </c>
      <c r="W275" s="591" t="str">
        <f t="shared" si="84"/>
        <v/>
      </c>
      <c r="Y275" s="591" t="str">
        <f t="shared" si="85"/>
        <v/>
      </c>
      <c r="AA275" s="591" t="str">
        <f t="shared" si="86"/>
        <v/>
      </c>
      <c r="AC275" s="591" t="str">
        <f t="shared" si="87"/>
        <v/>
      </c>
      <c r="AE275" s="591" t="str">
        <f t="shared" si="88"/>
        <v/>
      </c>
      <c r="AG275" s="591" t="str">
        <f t="shared" si="89"/>
        <v/>
      </c>
      <c r="AI275" s="591" t="str">
        <f t="shared" si="90"/>
        <v/>
      </c>
      <c r="AK275" s="591" t="str">
        <f t="shared" si="91"/>
        <v/>
      </c>
      <c r="AM275" s="591" t="str">
        <f t="shared" si="92"/>
        <v/>
      </c>
      <c r="AO275" s="591" t="str">
        <f t="shared" si="93"/>
        <v/>
      </c>
      <c r="AQ275" s="591" t="str">
        <f t="shared" si="94"/>
        <v/>
      </c>
    </row>
    <row r="276" spans="5:43">
      <c r="E276" s="591" t="str">
        <f t="shared" si="76"/>
        <v/>
      </c>
      <c r="G276" s="591" t="str">
        <f t="shared" si="76"/>
        <v/>
      </c>
      <c r="I276" s="591" t="str">
        <f t="shared" si="77"/>
        <v/>
      </c>
      <c r="K276" s="591" t="str">
        <f t="shared" si="78"/>
        <v/>
      </c>
      <c r="M276" s="591" t="str">
        <f t="shared" si="79"/>
        <v/>
      </c>
      <c r="O276" s="591" t="str">
        <f t="shared" si="80"/>
        <v/>
      </c>
      <c r="Q276" s="591" t="str">
        <f t="shared" si="81"/>
        <v/>
      </c>
      <c r="S276" s="591" t="str">
        <f t="shared" si="82"/>
        <v/>
      </c>
      <c r="U276" s="591" t="str">
        <f t="shared" si="83"/>
        <v/>
      </c>
      <c r="W276" s="591" t="str">
        <f t="shared" si="84"/>
        <v/>
      </c>
      <c r="Y276" s="591" t="str">
        <f t="shared" si="85"/>
        <v/>
      </c>
      <c r="AA276" s="591" t="str">
        <f t="shared" si="86"/>
        <v/>
      </c>
      <c r="AC276" s="591" t="str">
        <f t="shared" si="87"/>
        <v/>
      </c>
      <c r="AE276" s="591" t="str">
        <f t="shared" si="88"/>
        <v/>
      </c>
      <c r="AG276" s="591" t="str">
        <f t="shared" si="89"/>
        <v/>
      </c>
      <c r="AI276" s="591" t="str">
        <f t="shared" si="90"/>
        <v/>
      </c>
      <c r="AK276" s="591" t="str">
        <f t="shared" si="91"/>
        <v/>
      </c>
      <c r="AM276" s="591" t="str">
        <f t="shared" si="92"/>
        <v/>
      </c>
      <c r="AO276" s="591" t="str">
        <f t="shared" si="93"/>
        <v/>
      </c>
      <c r="AQ276" s="591" t="str">
        <f t="shared" si="94"/>
        <v/>
      </c>
    </row>
    <row r="277" spans="5:43">
      <c r="E277" s="591" t="str">
        <f t="shared" si="76"/>
        <v/>
      </c>
      <c r="G277" s="591" t="str">
        <f t="shared" si="76"/>
        <v/>
      </c>
      <c r="I277" s="591" t="str">
        <f t="shared" si="77"/>
        <v/>
      </c>
      <c r="K277" s="591" t="str">
        <f t="shared" si="78"/>
        <v/>
      </c>
      <c r="M277" s="591" t="str">
        <f t="shared" si="79"/>
        <v/>
      </c>
      <c r="O277" s="591" t="str">
        <f t="shared" si="80"/>
        <v/>
      </c>
      <c r="Q277" s="591" t="str">
        <f t="shared" si="81"/>
        <v/>
      </c>
      <c r="S277" s="591" t="str">
        <f t="shared" si="82"/>
        <v/>
      </c>
      <c r="U277" s="591" t="str">
        <f t="shared" si="83"/>
        <v/>
      </c>
      <c r="W277" s="591" t="str">
        <f t="shared" si="84"/>
        <v/>
      </c>
      <c r="Y277" s="591" t="str">
        <f t="shared" si="85"/>
        <v/>
      </c>
      <c r="AA277" s="591" t="str">
        <f t="shared" si="86"/>
        <v/>
      </c>
      <c r="AC277" s="591" t="str">
        <f t="shared" si="87"/>
        <v/>
      </c>
      <c r="AE277" s="591" t="str">
        <f t="shared" si="88"/>
        <v/>
      </c>
      <c r="AG277" s="591" t="str">
        <f t="shared" si="89"/>
        <v/>
      </c>
      <c r="AI277" s="591" t="str">
        <f t="shared" si="90"/>
        <v/>
      </c>
      <c r="AK277" s="591" t="str">
        <f t="shared" si="91"/>
        <v/>
      </c>
      <c r="AM277" s="591" t="str">
        <f t="shared" si="92"/>
        <v/>
      </c>
      <c r="AO277" s="591" t="str">
        <f t="shared" si="93"/>
        <v/>
      </c>
      <c r="AQ277" s="591" t="str">
        <f t="shared" si="94"/>
        <v/>
      </c>
    </row>
    <row r="278" spans="5:43">
      <c r="E278" s="591" t="str">
        <f t="shared" si="76"/>
        <v/>
      </c>
      <c r="G278" s="591" t="str">
        <f t="shared" si="76"/>
        <v/>
      </c>
      <c r="I278" s="591" t="str">
        <f t="shared" si="77"/>
        <v/>
      </c>
      <c r="K278" s="591" t="str">
        <f t="shared" si="78"/>
        <v/>
      </c>
      <c r="M278" s="591" t="str">
        <f t="shared" si="79"/>
        <v/>
      </c>
      <c r="O278" s="591" t="str">
        <f t="shared" si="80"/>
        <v/>
      </c>
      <c r="Q278" s="591" t="str">
        <f t="shared" si="81"/>
        <v/>
      </c>
      <c r="S278" s="591" t="str">
        <f t="shared" si="82"/>
        <v/>
      </c>
      <c r="U278" s="591" t="str">
        <f t="shared" si="83"/>
        <v/>
      </c>
      <c r="W278" s="591" t="str">
        <f t="shared" si="84"/>
        <v/>
      </c>
      <c r="Y278" s="591" t="str">
        <f t="shared" si="85"/>
        <v/>
      </c>
      <c r="AA278" s="591" t="str">
        <f t="shared" si="86"/>
        <v/>
      </c>
      <c r="AC278" s="591" t="str">
        <f t="shared" si="87"/>
        <v/>
      </c>
      <c r="AE278" s="591" t="str">
        <f t="shared" si="88"/>
        <v/>
      </c>
      <c r="AG278" s="591" t="str">
        <f t="shared" si="89"/>
        <v/>
      </c>
      <c r="AI278" s="591" t="str">
        <f t="shared" si="90"/>
        <v/>
      </c>
      <c r="AK278" s="591" t="str">
        <f t="shared" si="91"/>
        <v/>
      </c>
      <c r="AM278" s="591" t="str">
        <f t="shared" si="92"/>
        <v/>
      </c>
      <c r="AO278" s="591" t="str">
        <f t="shared" si="93"/>
        <v/>
      </c>
      <c r="AQ278" s="591" t="str">
        <f t="shared" si="94"/>
        <v/>
      </c>
    </row>
    <row r="279" spans="5:43">
      <c r="E279" s="591" t="str">
        <f t="shared" si="76"/>
        <v/>
      </c>
      <c r="G279" s="591" t="str">
        <f t="shared" si="76"/>
        <v/>
      </c>
      <c r="I279" s="591" t="str">
        <f t="shared" si="77"/>
        <v/>
      </c>
      <c r="K279" s="591" t="str">
        <f t="shared" si="78"/>
        <v/>
      </c>
      <c r="M279" s="591" t="str">
        <f t="shared" si="79"/>
        <v/>
      </c>
      <c r="O279" s="591" t="str">
        <f t="shared" si="80"/>
        <v/>
      </c>
      <c r="Q279" s="591" t="str">
        <f t="shared" si="81"/>
        <v/>
      </c>
      <c r="S279" s="591" t="str">
        <f t="shared" si="82"/>
        <v/>
      </c>
      <c r="U279" s="591" t="str">
        <f t="shared" si="83"/>
        <v/>
      </c>
      <c r="W279" s="591" t="str">
        <f t="shared" si="84"/>
        <v/>
      </c>
      <c r="Y279" s="591" t="str">
        <f t="shared" si="85"/>
        <v/>
      </c>
      <c r="AA279" s="591" t="str">
        <f t="shared" si="86"/>
        <v/>
      </c>
      <c r="AC279" s="591" t="str">
        <f t="shared" si="87"/>
        <v/>
      </c>
      <c r="AE279" s="591" t="str">
        <f t="shared" si="88"/>
        <v/>
      </c>
      <c r="AG279" s="591" t="str">
        <f t="shared" si="89"/>
        <v/>
      </c>
      <c r="AI279" s="591" t="str">
        <f t="shared" si="90"/>
        <v/>
      </c>
      <c r="AK279" s="591" t="str">
        <f t="shared" si="91"/>
        <v/>
      </c>
      <c r="AM279" s="591" t="str">
        <f t="shared" si="92"/>
        <v/>
      </c>
      <c r="AO279" s="591" t="str">
        <f t="shared" si="93"/>
        <v/>
      </c>
      <c r="AQ279" s="591" t="str">
        <f t="shared" si="94"/>
        <v/>
      </c>
    </row>
    <row r="280" spans="5:43">
      <c r="E280" s="591" t="str">
        <f t="shared" si="76"/>
        <v/>
      </c>
      <c r="G280" s="591" t="str">
        <f t="shared" si="76"/>
        <v/>
      </c>
      <c r="I280" s="591" t="str">
        <f t="shared" si="77"/>
        <v/>
      </c>
      <c r="K280" s="591" t="str">
        <f t="shared" si="78"/>
        <v/>
      </c>
      <c r="M280" s="591" t="str">
        <f t="shared" si="79"/>
        <v/>
      </c>
      <c r="O280" s="591" t="str">
        <f t="shared" si="80"/>
        <v/>
      </c>
      <c r="Q280" s="591" t="str">
        <f t="shared" si="81"/>
        <v/>
      </c>
      <c r="S280" s="591" t="str">
        <f t="shared" si="82"/>
        <v/>
      </c>
      <c r="U280" s="591" t="str">
        <f t="shared" si="83"/>
        <v/>
      </c>
      <c r="W280" s="591" t="str">
        <f t="shared" si="84"/>
        <v/>
      </c>
      <c r="Y280" s="591" t="str">
        <f t="shared" si="85"/>
        <v/>
      </c>
      <c r="AA280" s="591" t="str">
        <f t="shared" si="86"/>
        <v/>
      </c>
      <c r="AC280" s="591" t="str">
        <f t="shared" si="87"/>
        <v/>
      </c>
      <c r="AE280" s="591" t="str">
        <f t="shared" si="88"/>
        <v/>
      </c>
      <c r="AG280" s="591" t="str">
        <f t="shared" si="89"/>
        <v/>
      </c>
      <c r="AI280" s="591" t="str">
        <f t="shared" si="90"/>
        <v/>
      </c>
      <c r="AK280" s="591" t="str">
        <f t="shared" si="91"/>
        <v/>
      </c>
      <c r="AM280" s="591" t="str">
        <f t="shared" si="92"/>
        <v/>
      </c>
      <c r="AO280" s="591" t="str">
        <f t="shared" si="93"/>
        <v/>
      </c>
      <c r="AQ280" s="591" t="str">
        <f t="shared" si="94"/>
        <v/>
      </c>
    </row>
    <row r="281" spans="5:43">
      <c r="E281" s="591" t="str">
        <f t="shared" si="76"/>
        <v/>
      </c>
      <c r="G281" s="591" t="str">
        <f t="shared" si="76"/>
        <v/>
      </c>
      <c r="I281" s="591" t="str">
        <f t="shared" si="77"/>
        <v/>
      </c>
      <c r="K281" s="591" t="str">
        <f t="shared" si="78"/>
        <v/>
      </c>
      <c r="M281" s="591" t="str">
        <f t="shared" si="79"/>
        <v/>
      </c>
      <c r="O281" s="591" t="str">
        <f t="shared" si="80"/>
        <v/>
      </c>
      <c r="Q281" s="591" t="str">
        <f t="shared" si="81"/>
        <v/>
      </c>
      <c r="S281" s="591" t="str">
        <f t="shared" si="82"/>
        <v/>
      </c>
      <c r="U281" s="591" t="str">
        <f t="shared" si="83"/>
        <v/>
      </c>
      <c r="W281" s="591" t="str">
        <f t="shared" si="84"/>
        <v/>
      </c>
      <c r="Y281" s="591" t="str">
        <f t="shared" si="85"/>
        <v/>
      </c>
      <c r="AA281" s="591" t="str">
        <f t="shared" si="86"/>
        <v/>
      </c>
      <c r="AC281" s="591" t="str">
        <f t="shared" si="87"/>
        <v/>
      </c>
      <c r="AE281" s="591" t="str">
        <f t="shared" si="88"/>
        <v/>
      </c>
      <c r="AG281" s="591" t="str">
        <f t="shared" si="89"/>
        <v/>
      </c>
      <c r="AI281" s="591" t="str">
        <f t="shared" si="90"/>
        <v/>
      </c>
      <c r="AK281" s="591" t="str">
        <f t="shared" si="91"/>
        <v/>
      </c>
      <c r="AM281" s="591" t="str">
        <f t="shared" si="92"/>
        <v/>
      </c>
      <c r="AO281" s="591" t="str">
        <f t="shared" si="93"/>
        <v/>
      </c>
      <c r="AQ281" s="591" t="str">
        <f t="shared" si="94"/>
        <v/>
      </c>
    </row>
    <row r="282" spans="5:43">
      <c r="E282" s="591" t="str">
        <f t="shared" si="76"/>
        <v/>
      </c>
      <c r="G282" s="591" t="str">
        <f t="shared" si="76"/>
        <v/>
      </c>
      <c r="I282" s="591" t="str">
        <f t="shared" si="77"/>
        <v/>
      </c>
      <c r="K282" s="591" t="str">
        <f t="shared" si="78"/>
        <v/>
      </c>
      <c r="M282" s="591" t="str">
        <f t="shared" si="79"/>
        <v/>
      </c>
      <c r="O282" s="591" t="str">
        <f t="shared" si="80"/>
        <v/>
      </c>
      <c r="Q282" s="591" t="str">
        <f t="shared" si="81"/>
        <v/>
      </c>
      <c r="S282" s="591" t="str">
        <f t="shared" si="82"/>
        <v/>
      </c>
      <c r="U282" s="591" t="str">
        <f t="shared" si="83"/>
        <v/>
      </c>
      <c r="W282" s="591" t="str">
        <f t="shared" si="84"/>
        <v/>
      </c>
      <c r="Y282" s="591" t="str">
        <f t="shared" si="85"/>
        <v/>
      </c>
      <c r="AA282" s="591" t="str">
        <f t="shared" si="86"/>
        <v/>
      </c>
      <c r="AC282" s="591" t="str">
        <f t="shared" si="87"/>
        <v/>
      </c>
      <c r="AE282" s="591" t="str">
        <f t="shared" si="88"/>
        <v/>
      </c>
      <c r="AG282" s="591" t="str">
        <f t="shared" si="89"/>
        <v/>
      </c>
      <c r="AI282" s="591" t="str">
        <f t="shared" si="90"/>
        <v/>
      </c>
      <c r="AK282" s="591" t="str">
        <f t="shared" si="91"/>
        <v/>
      </c>
      <c r="AM282" s="591" t="str">
        <f t="shared" si="92"/>
        <v/>
      </c>
      <c r="AO282" s="591" t="str">
        <f t="shared" si="93"/>
        <v/>
      </c>
      <c r="AQ282" s="591" t="str">
        <f t="shared" si="94"/>
        <v/>
      </c>
    </row>
    <row r="283" spans="5:43">
      <c r="E283" s="591" t="str">
        <f t="shared" si="76"/>
        <v/>
      </c>
      <c r="G283" s="591" t="str">
        <f t="shared" si="76"/>
        <v/>
      </c>
      <c r="I283" s="591" t="str">
        <f t="shared" si="77"/>
        <v/>
      </c>
      <c r="K283" s="591" t="str">
        <f t="shared" si="78"/>
        <v/>
      </c>
      <c r="M283" s="591" t="str">
        <f t="shared" si="79"/>
        <v/>
      </c>
      <c r="O283" s="591" t="str">
        <f t="shared" si="80"/>
        <v/>
      </c>
      <c r="Q283" s="591" t="str">
        <f t="shared" si="81"/>
        <v/>
      </c>
      <c r="S283" s="591" t="str">
        <f t="shared" si="82"/>
        <v/>
      </c>
      <c r="U283" s="591" t="str">
        <f t="shared" si="83"/>
        <v/>
      </c>
      <c r="W283" s="591" t="str">
        <f t="shared" si="84"/>
        <v/>
      </c>
      <c r="Y283" s="591" t="str">
        <f t="shared" si="85"/>
        <v/>
      </c>
      <c r="AA283" s="591" t="str">
        <f t="shared" si="86"/>
        <v/>
      </c>
      <c r="AC283" s="591" t="str">
        <f t="shared" si="87"/>
        <v/>
      </c>
      <c r="AE283" s="591" t="str">
        <f t="shared" si="88"/>
        <v/>
      </c>
      <c r="AG283" s="591" t="str">
        <f t="shared" si="89"/>
        <v/>
      </c>
      <c r="AI283" s="591" t="str">
        <f t="shared" si="90"/>
        <v/>
      </c>
      <c r="AK283" s="591" t="str">
        <f t="shared" si="91"/>
        <v/>
      </c>
      <c r="AM283" s="591" t="str">
        <f t="shared" si="92"/>
        <v/>
      </c>
      <c r="AO283" s="591" t="str">
        <f t="shared" si="93"/>
        <v/>
      </c>
      <c r="AQ283" s="591" t="str">
        <f t="shared" si="94"/>
        <v/>
      </c>
    </row>
    <row r="284" spans="5:43">
      <c r="E284" s="591" t="str">
        <f t="shared" si="76"/>
        <v/>
      </c>
      <c r="G284" s="591" t="str">
        <f t="shared" si="76"/>
        <v/>
      </c>
      <c r="I284" s="591" t="str">
        <f t="shared" si="77"/>
        <v/>
      </c>
      <c r="K284" s="591" t="str">
        <f t="shared" si="78"/>
        <v/>
      </c>
      <c r="M284" s="591" t="str">
        <f t="shared" si="79"/>
        <v/>
      </c>
      <c r="O284" s="591" t="str">
        <f t="shared" si="80"/>
        <v/>
      </c>
      <c r="Q284" s="591" t="str">
        <f t="shared" si="81"/>
        <v/>
      </c>
      <c r="S284" s="591" t="str">
        <f t="shared" si="82"/>
        <v/>
      </c>
      <c r="U284" s="591" t="str">
        <f t="shared" si="83"/>
        <v/>
      </c>
      <c r="W284" s="591" t="str">
        <f t="shared" si="84"/>
        <v/>
      </c>
      <c r="Y284" s="591" t="str">
        <f t="shared" si="85"/>
        <v/>
      </c>
      <c r="AA284" s="591" t="str">
        <f t="shared" si="86"/>
        <v/>
      </c>
      <c r="AC284" s="591" t="str">
        <f t="shared" si="87"/>
        <v/>
      </c>
      <c r="AE284" s="591" t="str">
        <f t="shared" si="88"/>
        <v/>
      </c>
      <c r="AG284" s="591" t="str">
        <f t="shared" si="89"/>
        <v/>
      </c>
      <c r="AI284" s="591" t="str">
        <f t="shared" si="90"/>
        <v/>
      </c>
      <c r="AK284" s="591" t="str">
        <f t="shared" si="91"/>
        <v/>
      </c>
      <c r="AM284" s="591" t="str">
        <f t="shared" si="92"/>
        <v/>
      </c>
      <c r="AO284" s="591" t="str">
        <f t="shared" si="93"/>
        <v/>
      </c>
      <c r="AQ284" s="591" t="str">
        <f t="shared" si="94"/>
        <v/>
      </c>
    </row>
    <row r="285" spans="5:43">
      <c r="E285" s="591" t="str">
        <f t="shared" si="76"/>
        <v/>
      </c>
      <c r="G285" s="591" t="str">
        <f t="shared" si="76"/>
        <v/>
      </c>
      <c r="I285" s="591" t="str">
        <f t="shared" si="77"/>
        <v/>
      </c>
      <c r="K285" s="591" t="str">
        <f t="shared" si="78"/>
        <v/>
      </c>
      <c r="M285" s="591" t="str">
        <f t="shared" si="79"/>
        <v/>
      </c>
      <c r="O285" s="591" t="str">
        <f t="shared" si="80"/>
        <v/>
      </c>
      <c r="Q285" s="591" t="str">
        <f t="shared" si="81"/>
        <v/>
      </c>
      <c r="S285" s="591" t="str">
        <f t="shared" si="82"/>
        <v/>
      </c>
      <c r="U285" s="591" t="str">
        <f t="shared" si="83"/>
        <v/>
      </c>
      <c r="W285" s="591" t="str">
        <f t="shared" si="84"/>
        <v/>
      </c>
      <c r="Y285" s="591" t="str">
        <f t="shared" si="85"/>
        <v/>
      </c>
      <c r="AA285" s="591" t="str">
        <f t="shared" si="86"/>
        <v/>
      </c>
      <c r="AC285" s="591" t="str">
        <f t="shared" si="87"/>
        <v/>
      </c>
      <c r="AE285" s="591" t="str">
        <f t="shared" si="88"/>
        <v/>
      </c>
      <c r="AG285" s="591" t="str">
        <f t="shared" si="89"/>
        <v/>
      </c>
      <c r="AI285" s="591" t="str">
        <f t="shared" si="90"/>
        <v/>
      </c>
      <c r="AK285" s="591" t="str">
        <f t="shared" si="91"/>
        <v/>
      </c>
      <c r="AM285" s="591" t="str">
        <f t="shared" si="92"/>
        <v/>
      </c>
      <c r="AO285" s="591" t="str">
        <f t="shared" si="93"/>
        <v/>
      </c>
      <c r="AQ285" s="591" t="str">
        <f t="shared" si="94"/>
        <v/>
      </c>
    </row>
    <row r="286" spans="5:43">
      <c r="E286" s="591" t="str">
        <f t="shared" si="76"/>
        <v/>
      </c>
      <c r="G286" s="591" t="str">
        <f t="shared" si="76"/>
        <v/>
      </c>
      <c r="I286" s="591" t="str">
        <f t="shared" si="77"/>
        <v/>
      </c>
      <c r="K286" s="591" t="str">
        <f t="shared" si="78"/>
        <v/>
      </c>
      <c r="M286" s="591" t="str">
        <f t="shared" si="79"/>
        <v/>
      </c>
      <c r="O286" s="591" t="str">
        <f t="shared" si="80"/>
        <v/>
      </c>
      <c r="Q286" s="591" t="str">
        <f t="shared" si="81"/>
        <v/>
      </c>
      <c r="S286" s="591" t="str">
        <f t="shared" si="82"/>
        <v/>
      </c>
      <c r="U286" s="591" t="str">
        <f t="shared" si="83"/>
        <v/>
      </c>
      <c r="W286" s="591" t="str">
        <f t="shared" si="84"/>
        <v/>
      </c>
      <c r="Y286" s="591" t="str">
        <f t="shared" si="85"/>
        <v/>
      </c>
      <c r="AA286" s="591" t="str">
        <f t="shared" si="86"/>
        <v/>
      </c>
      <c r="AC286" s="591" t="str">
        <f t="shared" si="87"/>
        <v/>
      </c>
      <c r="AE286" s="591" t="str">
        <f t="shared" si="88"/>
        <v/>
      </c>
      <c r="AG286" s="591" t="str">
        <f t="shared" si="89"/>
        <v/>
      </c>
      <c r="AI286" s="591" t="str">
        <f t="shared" si="90"/>
        <v/>
      </c>
      <c r="AK286" s="591" t="str">
        <f t="shared" si="91"/>
        <v/>
      </c>
      <c r="AM286" s="591" t="str">
        <f t="shared" si="92"/>
        <v/>
      </c>
      <c r="AO286" s="591" t="str">
        <f t="shared" si="93"/>
        <v/>
      </c>
      <c r="AQ286" s="591" t="str">
        <f t="shared" si="94"/>
        <v/>
      </c>
    </row>
    <row r="287" spans="5:43">
      <c r="E287" s="591" t="str">
        <f t="shared" si="76"/>
        <v/>
      </c>
      <c r="G287" s="591" t="str">
        <f t="shared" si="76"/>
        <v/>
      </c>
      <c r="I287" s="591" t="str">
        <f t="shared" si="77"/>
        <v/>
      </c>
      <c r="K287" s="591" t="str">
        <f t="shared" si="78"/>
        <v/>
      </c>
      <c r="M287" s="591" t="str">
        <f t="shared" si="79"/>
        <v/>
      </c>
      <c r="O287" s="591" t="str">
        <f t="shared" si="80"/>
        <v/>
      </c>
      <c r="Q287" s="591" t="str">
        <f t="shared" si="81"/>
        <v/>
      </c>
      <c r="S287" s="591" t="str">
        <f t="shared" si="82"/>
        <v/>
      </c>
      <c r="U287" s="591" t="str">
        <f t="shared" si="83"/>
        <v/>
      </c>
      <c r="W287" s="591" t="str">
        <f t="shared" si="84"/>
        <v/>
      </c>
      <c r="Y287" s="591" t="str">
        <f t="shared" si="85"/>
        <v/>
      </c>
      <c r="AA287" s="591" t="str">
        <f t="shared" si="86"/>
        <v/>
      </c>
      <c r="AC287" s="591" t="str">
        <f t="shared" si="87"/>
        <v/>
      </c>
      <c r="AE287" s="591" t="str">
        <f t="shared" si="88"/>
        <v/>
      </c>
      <c r="AG287" s="591" t="str">
        <f t="shared" si="89"/>
        <v/>
      </c>
      <c r="AI287" s="591" t="str">
        <f t="shared" si="90"/>
        <v/>
      </c>
      <c r="AK287" s="591" t="str">
        <f t="shared" si="91"/>
        <v/>
      </c>
      <c r="AM287" s="591" t="str">
        <f t="shared" si="92"/>
        <v/>
      </c>
      <c r="AO287" s="591" t="str">
        <f t="shared" si="93"/>
        <v/>
      </c>
      <c r="AQ287" s="591" t="str">
        <f t="shared" si="94"/>
        <v/>
      </c>
    </row>
    <row r="288" spans="5:43">
      <c r="E288" s="591" t="str">
        <f t="shared" si="76"/>
        <v/>
      </c>
      <c r="G288" s="591" t="str">
        <f t="shared" si="76"/>
        <v/>
      </c>
      <c r="I288" s="591" t="str">
        <f t="shared" si="77"/>
        <v/>
      </c>
      <c r="K288" s="591" t="str">
        <f t="shared" si="78"/>
        <v/>
      </c>
      <c r="M288" s="591" t="str">
        <f t="shared" si="79"/>
        <v/>
      </c>
      <c r="O288" s="591" t="str">
        <f t="shared" si="80"/>
        <v/>
      </c>
      <c r="Q288" s="591" t="str">
        <f t="shared" si="81"/>
        <v/>
      </c>
      <c r="S288" s="591" t="str">
        <f t="shared" si="82"/>
        <v/>
      </c>
      <c r="U288" s="591" t="str">
        <f t="shared" si="83"/>
        <v/>
      </c>
      <c r="W288" s="591" t="str">
        <f t="shared" si="84"/>
        <v/>
      </c>
      <c r="Y288" s="591" t="str">
        <f t="shared" si="85"/>
        <v/>
      </c>
      <c r="AA288" s="591" t="str">
        <f t="shared" si="86"/>
        <v/>
      </c>
      <c r="AC288" s="591" t="str">
        <f t="shared" si="87"/>
        <v/>
      </c>
      <c r="AE288" s="591" t="str">
        <f t="shared" si="88"/>
        <v/>
      </c>
      <c r="AG288" s="591" t="str">
        <f t="shared" si="89"/>
        <v/>
      </c>
      <c r="AI288" s="591" t="str">
        <f t="shared" si="90"/>
        <v/>
      </c>
      <c r="AK288" s="591" t="str">
        <f t="shared" si="91"/>
        <v/>
      </c>
      <c r="AM288" s="591" t="str">
        <f t="shared" si="92"/>
        <v/>
      </c>
      <c r="AO288" s="591" t="str">
        <f t="shared" si="93"/>
        <v/>
      </c>
      <c r="AQ288" s="591" t="str">
        <f t="shared" si="94"/>
        <v/>
      </c>
    </row>
    <row r="289" spans="5:43">
      <c r="E289" s="591" t="str">
        <f t="shared" si="76"/>
        <v/>
      </c>
      <c r="G289" s="591" t="str">
        <f t="shared" si="76"/>
        <v/>
      </c>
      <c r="I289" s="591" t="str">
        <f t="shared" si="77"/>
        <v/>
      </c>
      <c r="K289" s="591" t="str">
        <f t="shared" si="78"/>
        <v/>
      </c>
      <c r="M289" s="591" t="str">
        <f t="shared" si="79"/>
        <v/>
      </c>
      <c r="O289" s="591" t="str">
        <f t="shared" si="80"/>
        <v/>
      </c>
      <c r="Q289" s="591" t="str">
        <f t="shared" si="81"/>
        <v/>
      </c>
      <c r="S289" s="591" t="str">
        <f t="shared" si="82"/>
        <v/>
      </c>
      <c r="U289" s="591" t="str">
        <f t="shared" si="83"/>
        <v/>
      </c>
      <c r="W289" s="591" t="str">
        <f t="shared" si="84"/>
        <v/>
      </c>
      <c r="Y289" s="591" t="str">
        <f t="shared" si="85"/>
        <v/>
      </c>
      <c r="AA289" s="591" t="str">
        <f t="shared" si="86"/>
        <v/>
      </c>
      <c r="AC289" s="591" t="str">
        <f t="shared" si="87"/>
        <v/>
      </c>
      <c r="AE289" s="591" t="str">
        <f t="shared" si="88"/>
        <v/>
      </c>
      <c r="AG289" s="591" t="str">
        <f t="shared" si="89"/>
        <v/>
      </c>
      <c r="AI289" s="591" t="str">
        <f t="shared" si="90"/>
        <v/>
      </c>
      <c r="AK289" s="591" t="str">
        <f t="shared" si="91"/>
        <v/>
      </c>
      <c r="AM289" s="591" t="str">
        <f t="shared" si="92"/>
        <v/>
      </c>
      <c r="AO289" s="591" t="str">
        <f t="shared" si="93"/>
        <v/>
      </c>
      <c r="AQ289" s="591" t="str">
        <f t="shared" si="94"/>
        <v/>
      </c>
    </row>
    <row r="290" spans="5:43">
      <c r="E290" s="591" t="str">
        <f t="shared" si="76"/>
        <v/>
      </c>
      <c r="G290" s="591" t="str">
        <f t="shared" si="76"/>
        <v/>
      </c>
      <c r="I290" s="591" t="str">
        <f t="shared" si="77"/>
        <v/>
      </c>
      <c r="K290" s="591" t="str">
        <f t="shared" si="78"/>
        <v/>
      </c>
      <c r="M290" s="591" t="str">
        <f t="shared" si="79"/>
        <v/>
      </c>
      <c r="O290" s="591" t="str">
        <f t="shared" si="80"/>
        <v/>
      </c>
      <c r="Q290" s="591" t="str">
        <f t="shared" si="81"/>
        <v/>
      </c>
      <c r="S290" s="591" t="str">
        <f t="shared" si="82"/>
        <v/>
      </c>
      <c r="U290" s="591" t="str">
        <f t="shared" si="83"/>
        <v/>
      </c>
      <c r="W290" s="591" t="str">
        <f t="shared" si="84"/>
        <v/>
      </c>
      <c r="Y290" s="591" t="str">
        <f t="shared" si="85"/>
        <v/>
      </c>
      <c r="AA290" s="591" t="str">
        <f t="shared" si="86"/>
        <v/>
      </c>
      <c r="AC290" s="591" t="str">
        <f t="shared" si="87"/>
        <v/>
      </c>
      <c r="AE290" s="591" t="str">
        <f t="shared" si="88"/>
        <v/>
      </c>
      <c r="AG290" s="591" t="str">
        <f t="shared" si="89"/>
        <v/>
      </c>
      <c r="AI290" s="591" t="str">
        <f t="shared" si="90"/>
        <v/>
      </c>
      <c r="AK290" s="591" t="str">
        <f t="shared" si="91"/>
        <v/>
      </c>
      <c r="AM290" s="591" t="str">
        <f t="shared" si="92"/>
        <v/>
      </c>
      <c r="AO290" s="591" t="str">
        <f t="shared" si="93"/>
        <v/>
      </c>
      <c r="AQ290" s="591" t="str">
        <f t="shared" si="94"/>
        <v/>
      </c>
    </row>
    <row r="291" spans="5:43">
      <c r="E291" s="591" t="str">
        <f t="shared" si="76"/>
        <v/>
      </c>
      <c r="G291" s="591" t="str">
        <f t="shared" si="76"/>
        <v/>
      </c>
      <c r="I291" s="591" t="str">
        <f t="shared" si="77"/>
        <v/>
      </c>
      <c r="K291" s="591" t="str">
        <f t="shared" si="78"/>
        <v/>
      </c>
      <c r="M291" s="591" t="str">
        <f t="shared" si="79"/>
        <v/>
      </c>
      <c r="O291" s="591" t="str">
        <f t="shared" si="80"/>
        <v/>
      </c>
      <c r="Q291" s="591" t="str">
        <f t="shared" si="81"/>
        <v/>
      </c>
      <c r="S291" s="591" t="str">
        <f t="shared" si="82"/>
        <v/>
      </c>
      <c r="U291" s="591" t="str">
        <f t="shared" si="83"/>
        <v/>
      </c>
      <c r="W291" s="591" t="str">
        <f t="shared" si="84"/>
        <v/>
      </c>
      <c r="Y291" s="591" t="str">
        <f t="shared" si="85"/>
        <v/>
      </c>
      <c r="AA291" s="591" t="str">
        <f t="shared" si="86"/>
        <v/>
      </c>
      <c r="AC291" s="591" t="str">
        <f t="shared" si="87"/>
        <v/>
      </c>
      <c r="AE291" s="591" t="str">
        <f t="shared" si="88"/>
        <v/>
      </c>
      <c r="AG291" s="591" t="str">
        <f t="shared" si="89"/>
        <v/>
      </c>
      <c r="AI291" s="591" t="str">
        <f t="shared" si="90"/>
        <v/>
      </c>
      <c r="AK291" s="591" t="str">
        <f t="shared" si="91"/>
        <v/>
      </c>
      <c r="AM291" s="591" t="str">
        <f t="shared" si="92"/>
        <v/>
      </c>
      <c r="AO291" s="591" t="str">
        <f t="shared" si="93"/>
        <v/>
      </c>
      <c r="AQ291" s="591" t="str">
        <f t="shared" si="94"/>
        <v/>
      </c>
    </row>
    <row r="292" spans="5:43">
      <c r="E292" s="591" t="str">
        <f t="shared" si="76"/>
        <v/>
      </c>
      <c r="G292" s="591" t="str">
        <f t="shared" si="76"/>
        <v/>
      </c>
      <c r="I292" s="591" t="str">
        <f t="shared" si="77"/>
        <v/>
      </c>
      <c r="K292" s="591" t="str">
        <f t="shared" si="78"/>
        <v/>
      </c>
      <c r="M292" s="591" t="str">
        <f t="shared" si="79"/>
        <v/>
      </c>
      <c r="O292" s="591" t="str">
        <f t="shared" si="80"/>
        <v/>
      </c>
      <c r="Q292" s="591" t="str">
        <f t="shared" si="81"/>
        <v/>
      </c>
      <c r="S292" s="591" t="str">
        <f t="shared" si="82"/>
        <v/>
      </c>
      <c r="U292" s="591" t="str">
        <f t="shared" si="83"/>
        <v/>
      </c>
      <c r="W292" s="591" t="str">
        <f t="shared" si="84"/>
        <v/>
      </c>
      <c r="Y292" s="591" t="str">
        <f t="shared" si="85"/>
        <v/>
      </c>
      <c r="AA292" s="591" t="str">
        <f t="shared" si="86"/>
        <v/>
      </c>
      <c r="AC292" s="591" t="str">
        <f t="shared" si="87"/>
        <v/>
      </c>
      <c r="AE292" s="591" t="str">
        <f t="shared" si="88"/>
        <v/>
      </c>
      <c r="AG292" s="591" t="str">
        <f t="shared" si="89"/>
        <v/>
      </c>
      <c r="AI292" s="591" t="str">
        <f t="shared" si="90"/>
        <v/>
      </c>
      <c r="AK292" s="591" t="str">
        <f t="shared" si="91"/>
        <v/>
      </c>
      <c r="AM292" s="591" t="str">
        <f t="shared" si="92"/>
        <v/>
      </c>
      <c r="AO292" s="591" t="str">
        <f t="shared" si="93"/>
        <v/>
      </c>
      <c r="AQ292" s="591" t="str">
        <f t="shared" si="94"/>
        <v/>
      </c>
    </row>
    <row r="293" spans="5:43">
      <c r="E293" s="591" t="str">
        <f t="shared" si="76"/>
        <v/>
      </c>
      <c r="G293" s="591" t="str">
        <f t="shared" si="76"/>
        <v/>
      </c>
      <c r="I293" s="591" t="str">
        <f t="shared" si="77"/>
        <v/>
      </c>
      <c r="K293" s="591" t="str">
        <f t="shared" si="78"/>
        <v/>
      </c>
      <c r="M293" s="591" t="str">
        <f t="shared" si="79"/>
        <v/>
      </c>
      <c r="O293" s="591" t="str">
        <f t="shared" si="80"/>
        <v/>
      </c>
      <c r="Q293" s="591" t="str">
        <f t="shared" si="81"/>
        <v/>
      </c>
      <c r="S293" s="591" t="str">
        <f t="shared" si="82"/>
        <v/>
      </c>
      <c r="U293" s="591" t="str">
        <f t="shared" si="83"/>
        <v/>
      </c>
      <c r="W293" s="591" t="str">
        <f t="shared" si="84"/>
        <v/>
      </c>
      <c r="Y293" s="591" t="str">
        <f t="shared" si="85"/>
        <v/>
      </c>
      <c r="AA293" s="591" t="str">
        <f t="shared" si="86"/>
        <v/>
      </c>
      <c r="AC293" s="591" t="str">
        <f t="shared" si="87"/>
        <v/>
      </c>
      <c r="AE293" s="591" t="str">
        <f t="shared" si="88"/>
        <v/>
      </c>
      <c r="AG293" s="591" t="str">
        <f t="shared" si="89"/>
        <v/>
      </c>
      <c r="AI293" s="591" t="str">
        <f t="shared" si="90"/>
        <v/>
      </c>
      <c r="AK293" s="591" t="str">
        <f t="shared" si="91"/>
        <v/>
      </c>
      <c r="AM293" s="591" t="str">
        <f t="shared" si="92"/>
        <v/>
      </c>
      <c r="AO293" s="591" t="str">
        <f t="shared" si="93"/>
        <v/>
      </c>
      <c r="AQ293" s="591" t="str">
        <f t="shared" si="94"/>
        <v/>
      </c>
    </row>
    <row r="294" spans="5:43">
      <c r="E294" s="591" t="str">
        <f t="shared" si="76"/>
        <v/>
      </c>
      <c r="G294" s="591" t="str">
        <f t="shared" si="76"/>
        <v/>
      </c>
      <c r="I294" s="591" t="str">
        <f t="shared" si="77"/>
        <v/>
      </c>
      <c r="K294" s="591" t="str">
        <f t="shared" si="78"/>
        <v/>
      </c>
      <c r="M294" s="591" t="str">
        <f t="shared" si="79"/>
        <v/>
      </c>
      <c r="O294" s="591" t="str">
        <f t="shared" si="80"/>
        <v/>
      </c>
      <c r="Q294" s="591" t="str">
        <f t="shared" si="81"/>
        <v/>
      </c>
      <c r="S294" s="591" t="str">
        <f t="shared" si="82"/>
        <v/>
      </c>
      <c r="U294" s="591" t="str">
        <f t="shared" si="83"/>
        <v/>
      </c>
      <c r="W294" s="591" t="str">
        <f t="shared" si="84"/>
        <v/>
      </c>
      <c r="Y294" s="591" t="str">
        <f t="shared" si="85"/>
        <v/>
      </c>
      <c r="AA294" s="591" t="str">
        <f t="shared" si="86"/>
        <v/>
      </c>
      <c r="AC294" s="591" t="str">
        <f t="shared" si="87"/>
        <v/>
      </c>
      <c r="AE294" s="591" t="str">
        <f t="shared" si="88"/>
        <v/>
      </c>
      <c r="AG294" s="591" t="str">
        <f t="shared" si="89"/>
        <v/>
      </c>
      <c r="AI294" s="591" t="str">
        <f t="shared" si="90"/>
        <v/>
      </c>
      <c r="AK294" s="591" t="str">
        <f t="shared" si="91"/>
        <v/>
      </c>
      <c r="AM294" s="591" t="str">
        <f t="shared" si="92"/>
        <v/>
      </c>
      <c r="AO294" s="591" t="str">
        <f t="shared" si="93"/>
        <v/>
      </c>
      <c r="AQ294" s="591" t="str">
        <f t="shared" si="94"/>
        <v/>
      </c>
    </row>
    <row r="295" spans="5:43">
      <c r="E295" s="591" t="str">
        <f t="shared" si="76"/>
        <v/>
      </c>
      <c r="G295" s="591" t="str">
        <f t="shared" si="76"/>
        <v/>
      </c>
      <c r="I295" s="591" t="str">
        <f t="shared" si="77"/>
        <v/>
      </c>
      <c r="K295" s="591" t="str">
        <f t="shared" si="78"/>
        <v/>
      </c>
      <c r="M295" s="591" t="str">
        <f t="shared" si="79"/>
        <v/>
      </c>
      <c r="O295" s="591" t="str">
        <f t="shared" si="80"/>
        <v/>
      </c>
      <c r="Q295" s="591" t="str">
        <f t="shared" si="81"/>
        <v/>
      </c>
      <c r="S295" s="591" t="str">
        <f t="shared" si="82"/>
        <v/>
      </c>
      <c r="U295" s="591" t="str">
        <f t="shared" si="83"/>
        <v/>
      </c>
      <c r="W295" s="591" t="str">
        <f t="shared" si="84"/>
        <v/>
      </c>
      <c r="Y295" s="591" t="str">
        <f t="shared" si="85"/>
        <v/>
      </c>
      <c r="AA295" s="591" t="str">
        <f t="shared" si="86"/>
        <v/>
      </c>
      <c r="AC295" s="591" t="str">
        <f t="shared" si="87"/>
        <v/>
      </c>
      <c r="AE295" s="591" t="str">
        <f t="shared" si="88"/>
        <v/>
      </c>
      <c r="AG295" s="591" t="str">
        <f t="shared" si="89"/>
        <v/>
      </c>
      <c r="AI295" s="591" t="str">
        <f t="shared" si="90"/>
        <v/>
      </c>
      <c r="AK295" s="591" t="str">
        <f t="shared" si="91"/>
        <v/>
      </c>
      <c r="AM295" s="591" t="str">
        <f t="shared" si="92"/>
        <v/>
      </c>
      <c r="AO295" s="591" t="str">
        <f t="shared" si="93"/>
        <v/>
      </c>
      <c r="AQ295" s="591" t="str">
        <f t="shared" si="94"/>
        <v/>
      </c>
    </row>
    <row r="296" spans="5:43">
      <c r="E296" s="591" t="str">
        <f t="shared" si="76"/>
        <v/>
      </c>
      <c r="G296" s="591" t="str">
        <f t="shared" si="76"/>
        <v/>
      </c>
      <c r="I296" s="591" t="str">
        <f t="shared" si="77"/>
        <v/>
      </c>
      <c r="K296" s="591" t="str">
        <f t="shared" si="78"/>
        <v/>
      </c>
      <c r="M296" s="591" t="str">
        <f t="shared" si="79"/>
        <v/>
      </c>
      <c r="O296" s="591" t="str">
        <f t="shared" si="80"/>
        <v/>
      </c>
      <c r="Q296" s="591" t="str">
        <f t="shared" si="81"/>
        <v/>
      </c>
      <c r="S296" s="591" t="str">
        <f t="shared" si="82"/>
        <v/>
      </c>
      <c r="U296" s="591" t="str">
        <f t="shared" si="83"/>
        <v/>
      </c>
      <c r="W296" s="591" t="str">
        <f t="shared" si="84"/>
        <v/>
      </c>
      <c r="Y296" s="591" t="str">
        <f t="shared" si="85"/>
        <v/>
      </c>
      <c r="AA296" s="591" t="str">
        <f t="shared" si="86"/>
        <v/>
      </c>
      <c r="AC296" s="591" t="str">
        <f t="shared" si="87"/>
        <v/>
      </c>
      <c r="AE296" s="591" t="str">
        <f t="shared" si="88"/>
        <v/>
      </c>
      <c r="AG296" s="591" t="str">
        <f t="shared" si="89"/>
        <v/>
      </c>
      <c r="AI296" s="591" t="str">
        <f t="shared" si="90"/>
        <v/>
      </c>
      <c r="AK296" s="591" t="str">
        <f t="shared" si="91"/>
        <v/>
      </c>
      <c r="AM296" s="591" t="str">
        <f t="shared" si="92"/>
        <v/>
      </c>
      <c r="AO296" s="591" t="str">
        <f t="shared" si="93"/>
        <v/>
      </c>
      <c r="AQ296" s="591" t="str">
        <f t="shared" si="94"/>
        <v/>
      </c>
    </row>
    <row r="297" spans="5:43">
      <c r="E297" s="591" t="str">
        <f t="shared" si="76"/>
        <v/>
      </c>
      <c r="G297" s="591" t="str">
        <f t="shared" si="76"/>
        <v/>
      </c>
      <c r="I297" s="591" t="str">
        <f t="shared" si="77"/>
        <v/>
      </c>
      <c r="K297" s="591" t="str">
        <f t="shared" si="78"/>
        <v/>
      </c>
      <c r="M297" s="591" t="str">
        <f t="shared" si="79"/>
        <v/>
      </c>
      <c r="O297" s="591" t="str">
        <f t="shared" si="80"/>
        <v/>
      </c>
      <c r="Q297" s="591" t="str">
        <f t="shared" si="81"/>
        <v/>
      </c>
      <c r="S297" s="591" t="str">
        <f t="shared" si="82"/>
        <v/>
      </c>
      <c r="U297" s="591" t="str">
        <f t="shared" si="83"/>
        <v/>
      </c>
      <c r="W297" s="591" t="str">
        <f t="shared" si="84"/>
        <v/>
      </c>
      <c r="Y297" s="591" t="str">
        <f t="shared" si="85"/>
        <v/>
      </c>
      <c r="AA297" s="591" t="str">
        <f t="shared" si="86"/>
        <v/>
      </c>
      <c r="AC297" s="591" t="str">
        <f t="shared" si="87"/>
        <v/>
      </c>
      <c r="AE297" s="591" t="str">
        <f t="shared" si="88"/>
        <v/>
      </c>
      <c r="AG297" s="591" t="str">
        <f t="shared" si="89"/>
        <v/>
      </c>
      <c r="AI297" s="591" t="str">
        <f t="shared" si="90"/>
        <v/>
      </c>
      <c r="AK297" s="591" t="str">
        <f t="shared" si="91"/>
        <v/>
      </c>
      <c r="AM297" s="591" t="str">
        <f t="shared" si="92"/>
        <v/>
      </c>
      <c r="AO297" s="591" t="str">
        <f t="shared" si="93"/>
        <v/>
      </c>
      <c r="AQ297" s="591" t="str">
        <f t="shared" si="94"/>
        <v/>
      </c>
    </row>
    <row r="298" spans="5:43">
      <c r="E298" s="591" t="str">
        <f t="shared" si="76"/>
        <v/>
      </c>
      <c r="G298" s="591" t="str">
        <f t="shared" si="76"/>
        <v/>
      </c>
      <c r="I298" s="591" t="str">
        <f t="shared" si="77"/>
        <v/>
      </c>
      <c r="K298" s="591" t="str">
        <f t="shared" si="78"/>
        <v/>
      </c>
      <c r="M298" s="591" t="str">
        <f t="shared" si="79"/>
        <v/>
      </c>
      <c r="O298" s="591" t="str">
        <f t="shared" si="80"/>
        <v/>
      </c>
      <c r="Q298" s="591" t="str">
        <f t="shared" si="81"/>
        <v/>
      </c>
      <c r="S298" s="591" t="str">
        <f t="shared" si="82"/>
        <v/>
      </c>
      <c r="U298" s="591" t="str">
        <f t="shared" si="83"/>
        <v/>
      </c>
      <c r="W298" s="591" t="str">
        <f t="shared" si="84"/>
        <v/>
      </c>
      <c r="Y298" s="591" t="str">
        <f t="shared" si="85"/>
        <v/>
      </c>
      <c r="AA298" s="591" t="str">
        <f t="shared" si="86"/>
        <v/>
      </c>
      <c r="AC298" s="591" t="str">
        <f t="shared" si="87"/>
        <v/>
      </c>
      <c r="AE298" s="591" t="str">
        <f t="shared" si="88"/>
        <v/>
      </c>
      <c r="AG298" s="591" t="str">
        <f t="shared" si="89"/>
        <v/>
      </c>
      <c r="AI298" s="591" t="str">
        <f t="shared" si="90"/>
        <v/>
      </c>
      <c r="AK298" s="591" t="str">
        <f t="shared" si="91"/>
        <v/>
      </c>
      <c r="AM298" s="591" t="str">
        <f t="shared" si="92"/>
        <v/>
      </c>
      <c r="AO298" s="591" t="str">
        <f t="shared" si="93"/>
        <v/>
      </c>
      <c r="AQ298" s="591" t="str">
        <f t="shared" si="94"/>
        <v/>
      </c>
    </row>
    <row r="299" spans="5:43">
      <c r="E299" s="591" t="str">
        <f t="shared" si="76"/>
        <v/>
      </c>
      <c r="G299" s="591" t="str">
        <f t="shared" si="76"/>
        <v/>
      </c>
      <c r="I299" s="591" t="str">
        <f t="shared" si="77"/>
        <v/>
      </c>
      <c r="K299" s="591" t="str">
        <f t="shared" si="78"/>
        <v/>
      </c>
      <c r="M299" s="591" t="str">
        <f t="shared" si="79"/>
        <v/>
      </c>
      <c r="O299" s="591" t="str">
        <f t="shared" si="80"/>
        <v/>
      </c>
      <c r="Q299" s="591" t="str">
        <f t="shared" si="81"/>
        <v/>
      </c>
      <c r="S299" s="591" t="str">
        <f t="shared" si="82"/>
        <v/>
      </c>
      <c r="U299" s="591" t="str">
        <f t="shared" si="83"/>
        <v/>
      </c>
      <c r="W299" s="591" t="str">
        <f t="shared" si="84"/>
        <v/>
      </c>
      <c r="Y299" s="591" t="str">
        <f t="shared" si="85"/>
        <v/>
      </c>
      <c r="AA299" s="591" t="str">
        <f t="shared" si="86"/>
        <v/>
      </c>
      <c r="AC299" s="591" t="str">
        <f t="shared" si="87"/>
        <v/>
      </c>
      <c r="AE299" s="591" t="str">
        <f t="shared" si="88"/>
        <v/>
      </c>
      <c r="AG299" s="591" t="str">
        <f t="shared" si="89"/>
        <v/>
      </c>
      <c r="AI299" s="591" t="str">
        <f t="shared" si="90"/>
        <v/>
      </c>
      <c r="AK299" s="591" t="str">
        <f t="shared" si="91"/>
        <v/>
      </c>
      <c r="AM299" s="591" t="str">
        <f t="shared" si="92"/>
        <v/>
      </c>
      <c r="AO299" s="591" t="str">
        <f t="shared" si="93"/>
        <v/>
      </c>
      <c r="AQ299" s="591" t="str">
        <f t="shared" si="94"/>
        <v/>
      </c>
    </row>
    <row r="300" spans="5:43">
      <c r="E300" s="591" t="str">
        <f t="shared" si="76"/>
        <v/>
      </c>
      <c r="G300" s="591" t="str">
        <f t="shared" si="76"/>
        <v/>
      </c>
      <c r="I300" s="591" t="str">
        <f t="shared" si="77"/>
        <v/>
      </c>
      <c r="K300" s="591" t="str">
        <f t="shared" si="78"/>
        <v/>
      </c>
      <c r="M300" s="591" t="str">
        <f t="shared" si="79"/>
        <v/>
      </c>
      <c r="O300" s="591" t="str">
        <f t="shared" si="80"/>
        <v/>
      </c>
      <c r="Q300" s="591" t="str">
        <f t="shared" si="81"/>
        <v/>
      </c>
      <c r="S300" s="591" t="str">
        <f t="shared" si="82"/>
        <v/>
      </c>
      <c r="U300" s="591" t="str">
        <f t="shared" si="83"/>
        <v/>
      </c>
      <c r="W300" s="591" t="str">
        <f t="shared" si="84"/>
        <v/>
      </c>
      <c r="Y300" s="591" t="str">
        <f t="shared" si="85"/>
        <v/>
      </c>
      <c r="AA300" s="591" t="str">
        <f t="shared" si="86"/>
        <v/>
      </c>
      <c r="AC300" s="591" t="str">
        <f t="shared" si="87"/>
        <v/>
      </c>
      <c r="AE300" s="591" t="str">
        <f t="shared" si="88"/>
        <v/>
      </c>
      <c r="AG300" s="591" t="str">
        <f t="shared" si="89"/>
        <v/>
      </c>
      <c r="AI300" s="591" t="str">
        <f t="shared" si="90"/>
        <v/>
      </c>
      <c r="AK300" s="591" t="str">
        <f t="shared" si="91"/>
        <v/>
      </c>
      <c r="AM300" s="591" t="str">
        <f t="shared" si="92"/>
        <v/>
      </c>
      <c r="AO300" s="591" t="str">
        <f t="shared" si="93"/>
        <v/>
      </c>
      <c r="AQ300" s="591" t="str">
        <f t="shared" si="94"/>
        <v/>
      </c>
    </row>
  </sheetData>
  <mergeCells count="1">
    <mergeCell ref="A3:A6"/>
  </mergeCells>
  <conditionalFormatting sqref="E12:E300">
    <cfRule type="expression" dxfId="10" priority="2">
      <formula>AND(LEN(E12)&gt;0,OR(E12&lt;E$2,E12&gt;E$3))</formula>
    </cfRule>
  </conditionalFormatting>
  <conditionalFormatting sqref="G12:G300 I12:I300 K12:K300 M12:M300 O12:O300 Q12:Q300 S12:S300 U12:U300 W12:W300 Y12:Y300 AA12:AA300 AC12:AC300 AE12:AE300 AG12:AG300 AI12:AI300 AK12:AK300 AM12:AM300 AO12:AO300 AQ12:AQ300">
    <cfRule type="expression" dxfId="9" priority="1">
      <formula>AND(LEN(G12)&gt;0,OR(G12&lt;G$2,G12&gt;G$3))</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2"/>
  <sheetViews>
    <sheetView workbookViewId="0">
      <selection activeCell="F26" sqref="F26"/>
    </sheetView>
  </sheetViews>
  <sheetFormatPr defaultColWidth="8.85546875" defaultRowHeight="15"/>
  <cols>
    <col min="1" max="1" width="2.5703125" style="186" customWidth="1"/>
    <col min="2" max="2" width="26.5703125" style="186" customWidth="1"/>
    <col min="3" max="3" width="11.7109375" style="186" customWidth="1"/>
    <col min="4" max="4" width="51.28515625" style="186" customWidth="1"/>
    <col min="5" max="5" width="2.85546875" style="186" customWidth="1"/>
    <col min="6" max="6" width="22" style="186" customWidth="1"/>
    <col min="7" max="7" width="9.7109375" style="186" customWidth="1"/>
    <col min="8" max="8" width="12.7109375" style="186" customWidth="1"/>
    <col min="9" max="9" width="14.28515625" style="186" customWidth="1"/>
    <col min="10" max="10" width="2.5703125" style="186" customWidth="1"/>
    <col min="11" max="11" width="32.140625" style="186" customWidth="1"/>
    <col min="12" max="12" width="6.28515625" style="186" bestFit="1" customWidth="1"/>
    <col min="13" max="13" width="5.7109375" style="186" bestFit="1" customWidth="1"/>
    <col min="14" max="14" width="6.85546875" style="186" customWidth="1"/>
    <col min="15" max="16384" width="8.85546875" style="186"/>
  </cols>
  <sheetData>
    <row r="1" spans="1:14" ht="15.75" thickBot="1"/>
    <row r="2" spans="1:14" ht="15.75" thickBot="1">
      <c r="A2" s="187"/>
      <c r="B2" s="735" t="s">
        <v>121</v>
      </c>
      <c r="C2" s="736"/>
      <c r="D2" s="737"/>
      <c r="E2" s="188"/>
      <c r="F2" s="738" t="s">
        <v>122</v>
      </c>
      <c r="G2" s="739"/>
      <c r="H2" s="739"/>
      <c r="I2" s="740"/>
      <c r="J2" s="188"/>
      <c r="K2" s="6" t="s">
        <v>198</v>
      </c>
      <c r="L2" s="7" t="s">
        <v>124</v>
      </c>
      <c r="M2" s="7" t="s">
        <v>125</v>
      </c>
      <c r="N2" s="8" t="s">
        <v>126</v>
      </c>
    </row>
    <row r="3" spans="1:14">
      <c r="A3" s="189"/>
      <c r="B3" s="741" t="s">
        <v>127</v>
      </c>
      <c r="C3" s="742"/>
      <c r="D3" s="9" t="s">
        <v>0</v>
      </c>
      <c r="E3" s="188"/>
      <c r="F3" s="190" t="s">
        <v>128</v>
      </c>
      <c r="G3" s="743" t="s">
        <v>129</v>
      </c>
      <c r="H3" s="743"/>
      <c r="I3" s="191">
        <f>N12</f>
        <v>1049.5</v>
      </c>
      <c r="J3" s="188"/>
      <c r="K3" s="10" t="s">
        <v>130</v>
      </c>
      <c r="L3" s="11">
        <v>52</v>
      </c>
      <c r="M3" s="11">
        <v>40</v>
      </c>
      <c r="N3" s="12">
        <f>52*40</f>
        <v>2080</v>
      </c>
    </row>
    <row r="4" spans="1:14">
      <c r="A4" s="189"/>
      <c r="B4" s="192" t="s">
        <v>117</v>
      </c>
      <c r="C4" s="193">
        <f>'M2022 BLS SALARY CHART (53_PCT)'!C22</f>
        <v>79415.232000000018</v>
      </c>
      <c r="D4" s="509" t="s">
        <v>494</v>
      </c>
      <c r="E4" s="188"/>
      <c r="F4" s="13" t="s">
        <v>131</v>
      </c>
      <c r="G4" s="14" t="s">
        <v>132</v>
      </c>
      <c r="H4" s="15" t="s">
        <v>104</v>
      </c>
      <c r="I4" s="16" t="s">
        <v>133</v>
      </c>
      <c r="J4" s="188"/>
      <c r="K4" s="17" t="s">
        <v>134</v>
      </c>
      <c r="L4" s="18"/>
      <c r="M4" s="19"/>
      <c r="N4" s="20"/>
    </row>
    <row r="5" spans="1:14">
      <c r="A5" s="189"/>
      <c r="B5" s="195" t="s">
        <v>194</v>
      </c>
      <c r="C5" s="193">
        <f>'M2022 BLS SALARY CHART (53_PCT)'!C8</f>
        <v>53206.566400000003</v>
      </c>
      <c r="D5" s="509" t="s">
        <v>494</v>
      </c>
      <c r="E5" s="188"/>
      <c r="F5" s="196" t="s">
        <v>117</v>
      </c>
      <c r="G5" s="197">
        <f>C4</f>
        <v>79415.232000000018</v>
      </c>
      <c r="H5" s="198">
        <f>C8</f>
        <v>5.5223880597014927E-2</v>
      </c>
      <c r="I5" s="199">
        <f>G5*H5</f>
        <v>4385.6172895522395</v>
      </c>
      <c r="J5" s="188"/>
      <c r="K5" s="21" t="s">
        <v>135</v>
      </c>
      <c r="L5" s="22">
        <v>3</v>
      </c>
      <c r="M5" s="23">
        <v>40</v>
      </c>
      <c r="N5" s="24">
        <f>L5*M5</f>
        <v>120</v>
      </c>
    </row>
    <row r="6" spans="1:14">
      <c r="A6" s="189"/>
      <c r="B6" s="200" t="s">
        <v>118</v>
      </c>
      <c r="C6" s="201">
        <f>'M2022 BLS SALARY CHART (53_PCT)'!C6</f>
        <v>41600</v>
      </c>
      <c r="D6" s="511" t="s">
        <v>494</v>
      </c>
      <c r="E6" s="188"/>
      <c r="F6" s="327" t="str">
        <f>B5</f>
        <v>Direct Care III</v>
      </c>
      <c r="G6" s="328">
        <f>C5</f>
        <v>53206.566400000003</v>
      </c>
      <c r="H6" s="329">
        <f>C9</f>
        <v>1</v>
      </c>
      <c r="I6" s="330">
        <f>H6*G6</f>
        <v>53206.566400000003</v>
      </c>
      <c r="J6" s="188"/>
      <c r="K6" s="681" t="s">
        <v>575</v>
      </c>
      <c r="L6" s="682">
        <v>2.2000000000000002</v>
      </c>
      <c r="M6" s="683">
        <v>40</v>
      </c>
      <c r="N6" s="684">
        <f>L6*M6</f>
        <v>88</v>
      </c>
    </row>
    <row r="7" spans="1:14">
      <c r="A7" s="189"/>
      <c r="B7" s="27"/>
      <c r="C7" s="203" t="s">
        <v>104</v>
      </c>
      <c r="D7" s="194"/>
      <c r="E7" s="188"/>
      <c r="F7" s="327" t="s">
        <v>118</v>
      </c>
      <c r="G7" s="331">
        <f>C6</f>
        <v>41600</v>
      </c>
      <c r="H7" s="329">
        <f>C10</f>
        <v>2.1641791044776121E-2</v>
      </c>
      <c r="I7" s="330">
        <f t="shared" ref="I7" si="0">G7*H7</f>
        <v>900.29850746268664</v>
      </c>
      <c r="J7" s="188"/>
      <c r="K7" s="28" t="s">
        <v>150</v>
      </c>
      <c r="L7" s="22">
        <v>47</v>
      </c>
      <c r="M7" s="23">
        <v>17.5</v>
      </c>
      <c r="N7" s="26">
        <f>L7*M7</f>
        <v>822.5</v>
      </c>
    </row>
    <row r="8" spans="1:14">
      <c r="A8" s="189"/>
      <c r="B8" s="29" t="str">
        <f>B4</f>
        <v>Management</v>
      </c>
      <c r="C8" s="204">
        <v>5.5223880597014927E-2</v>
      </c>
      <c r="D8" s="194" t="s">
        <v>152</v>
      </c>
      <c r="E8" s="188"/>
      <c r="F8" s="332" t="s">
        <v>105</v>
      </c>
      <c r="G8" s="333"/>
      <c r="H8" s="474">
        <v>1.076865671641791</v>
      </c>
      <c r="I8" s="475">
        <f>SUM(I5:I7)</f>
        <v>58492.482197014928</v>
      </c>
      <c r="J8" s="188"/>
      <c r="K8" s="30" t="s">
        <v>137</v>
      </c>
      <c r="L8" s="31"/>
      <c r="M8" s="32"/>
      <c r="N8" s="33"/>
    </row>
    <row r="9" spans="1:14" ht="15.75" thickBot="1">
      <c r="A9" s="189"/>
      <c r="B9" s="195" t="str">
        <f>B5</f>
        <v>Direct Care III</v>
      </c>
      <c r="C9" s="204">
        <v>1</v>
      </c>
      <c r="D9" s="77" t="s">
        <v>249</v>
      </c>
      <c r="E9" s="188"/>
      <c r="F9" s="339" t="s">
        <v>106</v>
      </c>
      <c r="G9" s="468">
        <f>C12</f>
        <v>0.27379999999999999</v>
      </c>
      <c r="H9" s="340"/>
      <c r="I9" s="341">
        <f>G9*I8</f>
        <v>16015.241625542687</v>
      </c>
      <c r="J9" s="188"/>
      <c r="K9" s="34" t="s">
        <v>138</v>
      </c>
      <c r="L9" s="35"/>
      <c r="M9" s="35"/>
      <c r="N9" s="36">
        <f>SUM(N4:N8)</f>
        <v>1030.5</v>
      </c>
    </row>
    <row r="10" spans="1:14" ht="16.5" thickTop="1" thickBot="1">
      <c r="A10" s="189"/>
      <c r="B10" s="200" t="str">
        <f>B6</f>
        <v>Support</v>
      </c>
      <c r="C10" s="205">
        <v>2.1641791044776121E-2</v>
      </c>
      <c r="D10" s="202" t="s">
        <v>152</v>
      </c>
      <c r="E10" s="188"/>
      <c r="F10" s="342" t="s">
        <v>108</v>
      </c>
      <c r="G10" s="343"/>
      <c r="H10" s="343"/>
      <c r="I10" s="476">
        <f>SUM(I8:I9)</f>
        <v>74507.723822557615</v>
      </c>
      <c r="J10" s="188"/>
      <c r="K10" s="37" t="s">
        <v>139</v>
      </c>
      <c r="L10" s="38"/>
      <c r="M10" s="38"/>
      <c r="N10" s="39">
        <f>N3-N9</f>
        <v>1049.5</v>
      </c>
    </row>
    <row r="11" spans="1:14" ht="16.5" thickTop="1" thickBot="1">
      <c r="A11" s="189"/>
      <c r="B11" s="744" t="s">
        <v>107</v>
      </c>
      <c r="C11" s="745"/>
      <c r="D11" s="206"/>
      <c r="E11" s="188"/>
      <c r="F11" s="327" t="s">
        <v>109</v>
      </c>
      <c r="G11" s="328"/>
      <c r="H11" s="336"/>
      <c r="I11" s="330">
        <f>C13</f>
        <v>6399.9109528049867</v>
      </c>
      <c r="J11" s="188"/>
      <c r="K11" s="40" t="s">
        <v>140</v>
      </c>
      <c r="L11" s="41"/>
      <c r="M11" s="41"/>
      <c r="N11" s="42">
        <v>1</v>
      </c>
    </row>
    <row r="12" spans="1:14" ht="24" thickBot="1">
      <c r="A12" s="189"/>
      <c r="B12" s="43" t="s">
        <v>110</v>
      </c>
      <c r="C12" s="207">
        <f>'M2022 BLS SALARY CHART (53_PCT)'!C38</f>
        <v>0.27379999999999999</v>
      </c>
      <c r="D12" s="676" t="s">
        <v>574</v>
      </c>
      <c r="E12" s="188"/>
      <c r="F12" s="327" t="s">
        <v>142</v>
      </c>
      <c r="G12" s="328"/>
      <c r="H12" s="336"/>
      <c r="I12" s="330">
        <f>C14</f>
        <v>8548.5977411167496</v>
      </c>
      <c r="J12" s="188"/>
      <c r="K12" s="44" t="s">
        <v>141</v>
      </c>
      <c r="L12" s="45"/>
      <c r="M12" s="46"/>
      <c r="N12" s="47">
        <f>N11*N10</f>
        <v>1049.5</v>
      </c>
    </row>
    <row r="13" spans="1:14">
      <c r="A13" s="189"/>
      <c r="B13" s="195" t="s">
        <v>160</v>
      </c>
      <c r="C13" s="193">
        <f>'BTL 2222 FY20'!D25</f>
        <v>6399.9109528049867</v>
      </c>
      <c r="D13" s="194" t="s">
        <v>495</v>
      </c>
      <c r="E13" s="188"/>
      <c r="F13" s="332" t="s">
        <v>113</v>
      </c>
      <c r="G13" s="349"/>
      <c r="H13" s="349"/>
      <c r="I13" s="475">
        <f>SUM(I10:I12)</f>
        <v>89456.232516479358</v>
      </c>
      <c r="J13" s="188"/>
      <c r="K13" s="188"/>
      <c r="L13" s="210"/>
      <c r="M13" s="210"/>
      <c r="N13" s="211"/>
    </row>
    <row r="14" spans="1:14" ht="28.5" customHeight="1">
      <c r="A14" s="189"/>
      <c r="B14" s="195" t="s">
        <v>161</v>
      </c>
      <c r="C14" s="193">
        <f>('BTL 2222 FY20'!AS30)*(1+2.31%)</f>
        <v>8548.5977411167496</v>
      </c>
      <c r="D14" s="295" t="s">
        <v>578</v>
      </c>
      <c r="E14" s="188"/>
      <c r="F14" s="327"/>
      <c r="G14" s="336"/>
      <c r="H14" s="336"/>
      <c r="I14" s="338"/>
      <c r="J14" s="188"/>
      <c r="K14" s="188"/>
      <c r="L14" s="210"/>
      <c r="M14" s="210"/>
      <c r="N14" s="212"/>
    </row>
    <row r="15" spans="1:14">
      <c r="A15" s="213"/>
      <c r="B15" s="200" t="s">
        <v>112</v>
      </c>
      <c r="C15" s="677">
        <f>'M2022 BLS SALARY CHART (53_PCT)'!C41</f>
        <v>0.12</v>
      </c>
      <c r="D15" s="678" t="s">
        <v>341</v>
      </c>
      <c r="E15" s="188"/>
      <c r="F15" s="327" t="s">
        <v>112</v>
      </c>
      <c r="G15" s="348">
        <f>C15</f>
        <v>0.12</v>
      </c>
      <c r="H15" s="336"/>
      <c r="I15" s="330">
        <f>G15*I13</f>
        <v>10734.747901977522</v>
      </c>
      <c r="J15" s="188"/>
      <c r="K15" s="188"/>
      <c r="L15" s="210"/>
      <c r="M15" s="210"/>
      <c r="N15" s="212"/>
    </row>
    <row r="16" spans="1:14" ht="25.15" customHeight="1" thickBot="1">
      <c r="A16" s="189"/>
      <c r="B16" s="679"/>
      <c r="C16" s="458"/>
      <c r="D16" s="680"/>
      <c r="E16" s="188"/>
      <c r="F16" s="342" t="s">
        <v>126</v>
      </c>
      <c r="G16" s="343"/>
      <c r="H16" s="343"/>
      <c r="I16" s="477">
        <f>I13+I15</f>
        <v>100190.98041845688</v>
      </c>
      <c r="J16" s="188"/>
      <c r="K16" s="188"/>
      <c r="L16" s="210"/>
      <c r="M16" s="210"/>
      <c r="N16" s="212"/>
    </row>
    <row r="17" spans="1:14" ht="16.5" thickTop="1" thickBot="1">
      <c r="A17" s="213"/>
      <c r="B17" s="320" t="s">
        <v>193</v>
      </c>
      <c r="C17" s="321">
        <f>'CAF FALL 2023'!CR30</f>
        <v>2.5758086673353865E-2</v>
      </c>
      <c r="D17" s="129" t="s">
        <v>472</v>
      </c>
      <c r="E17" s="188"/>
      <c r="F17" s="480" t="str">
        <f>B17</f>
        <v>CAF</v>
      </c>
      <c r="G17" s="481">
        <f>C17</f>
        <v>2.5758086673353865E-2</v>
      </c>
      <c r="H17" s="482"/>
      <c r="I17" s="483">
        <f>I16*G17</f>
        <v>2580.7279575069124</v>
      </c>
      <c r="J17" s="188"/>
      <c r="K17" s="188"/>
      <c r="L17" s="210"/>
      <c r="M17" s="210"/>
      <c r="N17" s="212"/>
    </row>
    <row r="18" spans="1:14">
      <c r="A18" s="213"/>
      <c r="B18" s="188"/>
      <c r="C18" s="214"/>
      <c r="D18" s="215"/>
      <c r="E18" s="188"/>
      <c r="F18" s="208" t="s">
        <v>126</v>
      </c>
      <c r="G18" s="311"/>
      <c r="H18" s="222"/>
      <c r="I18" s="478">
        <f>I17+I16</f>
        <v>102771.70837596379</v>
      </c>
      <c r="J18" s="188"/>
      <c r="K18" s="188"/>
      <c r="L18" s="210"/>
      <c r="M18" s="210"/>
      <c r="N18" s="212"/>
    </row>
    <row r="19" spans="1:14" ht="15.75" thickBot="1">
      <c r="A19" s="189"/>
      <c r="B19" s="233"/>
      <c r="C19" s="220"/>
      <c r="D19" s="231"/>
      <c r="E19" s="188"/>
      <c r="F19" s="224" t="s">
        <v>145</v>
      </c>
      <c r="G19" s="225"/>
      <c r="H19" s="226"/>
      <c r="I19" s="314">
        <f>I18/I3</f>
        <v>97.924448190532431</v>
      </c>
      <c r="J19" s="188"/>
      <c r="K19" s="188"/>
      <c r="L19" s="210"/>
      <c r="M19" s="210"/>
      <c r="N19" s="212"/>
    </row>
    <row r="20" spans="1:14">
      <c r="A20" s="189"/>
      <c r="B20" s="233"/>
      <c r="C20" s="220"/>
      <c r="D20" s="231"/>
      <c r="E20" s="188"/>
      <c r="F20" s="228"/>
      <c r="G20" s="229"/>
      <c r="H20" s="230"/>
      <c r="I20" s="48"/>
      <c r="J20" s="188"/>
      <c r="K20" s="188"/>
      <c r="L20" s="210"/>
      <c r="M20" s="210"/>
      <c r="N20" s="212"/>
    </row>
    <row r="21" spans="1:14" ht="13.9" customHeight="1">
      <c r="A21" s="189"/>
      <c r="B21" s="674"/>
      <c r="C21" s="223"/>
      <c r="D21" s="231"/>
      <c r="E21" s="188"/>
      <c r="F21" s="210"/>
      <c r="G21" s="210"/>
      <c r="H21" s="212"/>
      <c r="I21" s="463"/>
      <c r="J21" s="188"/>
      <c r="K21" s="188"/>
      <c r="L21" s="210"/>
      <c r="M21" s="210"/>
      <c r="N21" s="212"/>
    </row>
    <row r="22" spans="1:14">
      <c r="A22" s="189"/>
      <c r="B22" s="674"/>
      <c r="C22" s="223"/>
      <c r="D22" s="675"/>
      <c r="E22" s="188"/>
      <c r="F22" s="593"/>
      <c r="G22" s="593"/>
      <c r="H22" s="593"/>
      <c r="I22" s="479"/>
      <c r="J22" s="188"/>
      <c r="K22" s="188"/>
      <c r="L22" s="210"/>
      <c r="M22" s="210"/>
      <c r="N22" s="212"/>
    </row>
    <row r="23" spans="1:14">
      <c r="A23" s="189"/>
      <c r="B23" s="675"/>
      <c r="C23" s="231"/>
      <c r="D23" s="675"/>
      <c r="E23" s="188"/>
      <c r="F23" s="210"/>
      <c r="G23" s="210"/>
      <c r="H23" s="188"/>
    </row>
    <row r="24" spans="1:14">
      <c r="A24" s="189"/>
      <c r="B24" s="675"/>
      <c r="C24" s="231"/>
      <c r="D24" s="675"/>
      <c r="E24" s="188"/>
      <c r="F24" s="51"/>
      <c r="G24" s="237"/>
      <c r="H24" s="188"/>
      <c r="I24" s="463"/>
      <c r="K24" s="317"/>
    </row>
    <row r="25" spans="1:14">
      <c r="A25" s="189"/>
      <c r="B25" s="675"/>
      <c r="C25" s="231"/>
      <c r="D25" s="675"/>
      <c r="E25" s="188"/>
      <c r="F25" s="210"/>
      <c r="G25" s="239"/>
      <c r="H25" s="241"/>
      <c r="I25" s="610"/>
      <c r="K25" s="318"/>
      <c r="L25" s="242"/>
    </row>
    <row r="26" spans="1:14">
      <c r="A26" s="189"/>
      <c r="B26" s="675"/>
      <c r="C26" s="231"/>
      <c r="D26" s="675"/>
      <c r="E26" s="189"/>
      <c r="F26" s="210"/>
      <c r="G26" s="210"/>
      <c r="H26" s="188"/>
      <c r="I26" s="610"/>
    </row>
    <row r="27" spans="1:14">
      <c r="A27" s="189"/>
      <c r="B27" s="674"/>
      <c r="C27" s="231"/>
      <c r="D27" s="233"/>
      <c r="E27" s="189"/>
      <c r="F27" s="51"/>
      <c r="G27" s="237"/>
      <c r="H27" s="188"/>
    </row>
    <row r="28" spans="1:14" ht="13.5" customHeight="1">
      <c r="A28" s="189"/>
      <c r="B28" s="674"/>
      <c r="C28" s="231"/>
      <c r="D28" s="233"/>
      <c r="E28" s="189"/>
      <c r="F28" s="51"/>
      <c r="G28" s="237"/>
    </row>
    <row r="29" spans="1:14" ht="16.5" customHeight="1">
      <c r="A29" s="234"/>
      <c r="B29" s="674"/>
      <c r="C29" s="233"/>
      <c r="D29" s="233"/>
      <c r="E29" s="188"/>
    </row>
    <row r="30" spans="1:14">
      <c r="A30" s="234"/>
      <c r="B30" s="674"/>
      <c r="C30" s="233"/>
      <c r="D30" s="233"/>
      <c r="E30" s="188"/>
    </row>
    <row r="31" spans="1:14">
      <c r="B31" s="674"/>
      <c r="C31" s="233"/>
      <c r="D31" s="233"/>
    </row>
    <row r="32" spans="1:14">
      <c r="B32" s="188"/>
      <c r="C32" s="188"/>
      <c r="D32" s="188"/>
    </row>
  </sheetData>
  <mergeCells count="5">
    <mergeCell ref="B2:D2"/>
    <mergeCell ref="F2:I2"/>
    <mergeCell ref="B3:C3"/>
    <mergeCell ref="G3:H3"/>
    <mergeCell ref="B11:C11"/>
  </mergeCells>
  <pageMargins left="0.25" right="0.25" top="0.75" bottom="0.75" header="0.3" footer="0.3"/>
  <pageSetup scale="66" fitToHeight="0" orientation="landscape" r:id="rId1"/>
  <ignoredErrors>
    <ignoredError sqref="I6"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S300"/>
  <sheetViews>
    <sheetView workbookViewId="0">
      <selection activeCell="F29" sqref="F29"/>
    </sheetView>
  </sheetViews>
  <sheetFormatPr defaultColWidth="8.7109375" defaultRowHeight="15"/>
  <cols>
    <col min="1" max="1" width="40.7109375" customWidth="1"/>
    <col min="2" max="2" width="18.7109375" customWidth="1"/>
    <col min="4" max="4" width="18.7109375" customWidth="1"/>
    <col min="5" max="5" width="18.7109375" hidden="1" customWidth="1"/>
    <col min="6" max="6" width="13.28515625" customWidth="1"/>
    <col min="7" max="7" width="18.7109375" hidden="1" customWidth="1"/>
    <col min="8" max="8" width="12" customWidth="1"/>
    <col min="9" max="13" width="18.7109375" hidden="1" customWidth="1"/>
    <col min="14" max="14" width="18.7109375" customWidth="1"/>
    <col min="15" max="15" width="18.7109375" hidden="1" customWidth="1"/>
    <col min="16" max="16" width="18.7109375" customWidth="1"/>
    <col min="17" max="17" width="18.7109375" hidden="1" customWidth="1"/>
    <col min="18" max="18" width="13.140625" customWidth="1"/>
    <col min="19" max="19" width="18.7109375" hidden="1" customWidth="1"/>
    <col min="20" max="20" width="9.7109375" customWidth="1"/>
    <col min="21" max="35" width="18.7109375" hidden="1" customWidth="1"/>
    <col min="36" max="36" width="12.5703125" customWidth="1"/>
    <col min="37" max="37" width="18.7109375" hidden="1" customWidth="1"/>
    <col min="38" max="38" width="15.42578125" hidden="1" customWidth="1"/>
    <col min="39" max="39" width="18.7109375" hidden="1" customWidth="1"/>
    <col min="40" max="40" width="10.7109375" customWidth="1"/>
    <col min="41" max="43" width="18.7109375" hidden="1" customWidth="1"/>
    <col min="44" max="44" width="15" customWidth="1"/>
    <col min="45" max="45" width="14.5703125" customWidth="1"/>
    <col min="46" max="46" width="9.5703125" customWidth="1"/>
    <col min="47" max="47" width="10.85546875" customWidth="1"/>
    <col min="804" max="843" width="8.7109375" style="446"/>
    <col min="1044" max="1163" width="8.7109375" style="447"/>
  </cols>
  <sheetData>
    <row r="1" spans="1:47">
      <c r="A1" s="301">
        <v>10</v>
      </c>
      <c r="C1" s="293" t="s">
        <v>238</v>
      </c>
      <c r="E1" s="445">
        <f ca="1">IF(COUNT(E12:E300)=0,"-",AVERAGE(E12:OFFSET(E12,$A$1-1,0)))</f>
        <v>6404.5978821157332</v>
      </c>
      <c r="G1" s="445">
        <f ca="1">IF(COUNT(G12:G300)=0,"-",AVERAGE(G12:OFFSET(G12,$A$1-1,0)))</f>
        <v>6273.6514790938227</v>
      </c>
      <c r="I1" s="445">
        <f ca="1">IF(COUNT(I12:I300)=0,"-",AVERAGE(I12:OFFSET(I12,$A$1-1,0)))</f>
        <v>8871.1864406779659</v>
      </c>
      <c r="K1" s="445" t="e">
        <f ca="1">IF(COUNT(K12:K300)=0,"-",AVERAGE(K12:OFFSET(K12,$A$1-1,0)))</f>
        <v>#DIV/0!</v>
      </c>
      <c r="M1" s="445" t="e">
        <f ca="1">IF(COUNT(M12:M300)=0,"-",AVERAGE(M12:OFFSET(M12,$A$1-1,0)))</f>
        <v>#DIV/0!</v>
      </c>
      <c r="O1" s="445">
        <f ca="1">IF(COUNT(O12:O300)=0,"-",AVERAGE(O12:OFFSET(O12,$A$1-1,0)))</f>
        <v>223.27165381820234</v>
      </c>
      <c r="Q1" s="445">
        <f ca="1">IF(COUNT(Q12:Q300)=0,"-",AVERAGE(Q12:OFFSET(Q12,$A$1-1,0)))</f>
        <v>1573.4621398954696</v>
      </c>
      <c r="S1" s="445">
        <f ca="1">IF(COUNT(S12:S300)=0,"-",AVERAGE(S12:OFFSET(S12,$A$1-1,0)))</f>
        <v>435.1351351351351</v>
      </c>
      <c r="U1" s="445">
        <f ca="1">IF(COUNT(U12:U300)=0,"-",AVERAGE(U12:OFFSET(U12,$A$1-1,0)))</f>
        <v>78.523489932885909</v>
      </c>
      <c r="W1" s="445" t="e">
        <f ca="1">IF(COUNT(W12:W300)=0,"-",AVERAGE(W12:OFFSET(W12,$A$1-1,0)))</f>
        <v>#DIV/0!</v>
      </c>
      <c r="Y1" s="445" t="e">
        <f ca="1">IF(COUNT(Y12:Y300)=0,"-",AVERAGE(Y12:OFFSET(Y12,$A$1-1,0)))</f>
        <v>#DIV/0!</v>
      </c>
      <c r="AA1" s="445" t="e">
        <f ca="1">IF(COUNT(AA12:AA300)=0,"-",AVERAGE(AA12:OFFSET(AA12,$A$1-1,0)))</f>
        <v>#DIV/0!</v>
      </c>
      <c r="AC1" s="445" t="e">
        <f ca="1">IF(COUNT(AC12:AC300)=0,"-",AVERAGE(AC12:OFFSET(AC12,$A$1-1,0)))</f>
        <v>#DIV/0!</v>
      </c>
      <c r="AE1" s="445">
        <f ca="1">IF(COUNT(AE12:AE300)=0,"-",AVERAGE(AE12:OFFSET(AE12,$A$1-1,0)))</f>
        <v>828.69565217391312</v>
      </c>
      <c r="AG1" s="445" t="e">
        <f ca="1">IF(COUNT(AG12:AG300)=0,"-",AVERAGE(AG12:OFFSET(AG12,$A$1-1,0)))</f>
        <v>#DIV/0!</v>
      </c>
      <c r="AI1" s="445" t="str">
        <f ca="1">IF(COUNT(AI12:AI300)=0,"-",AVERAGE(AI12:OFFSET(AI12,$A$1-1,0)))</f>
        <v>-</v>
      </c>
      <c r="AK1" s="445">
        <f ca="1">IF(COUNT(AK12:AK300)=0,"-",AVERAGE(AK12:OFFSET(AK12,$A$1-1,0)))</f>
        <v>1847.0090200264203</v>
      </c>
      <c r="AM1" s="445" t="str">
        <f ca="1">IF(COUNT(AM12:AM300)=0,"-",AVERAGE(AM12:OFFSET(AM12,$A$1-1,0)))</f>
        <v>-</v>
      </c>
      <c r="AO1" s="445">
        <f ca="1">IF(COUNT(AO12:AO300)=0,"-",AVERAGE(AO12:OFFSET(AO12,$A$1-1,0)))</f>
        <v>1802.7027027027025</v>
      </c>
      <c r="AQ1" s="445">
        <f ca="1">IF(COUNT(AQ12:AQ300)=0,"-",AVERAGE(AQ12:OFFSET(AQ12,$A$1-1,0)))</f>
        <v>7176.4077911932345</v>
      </c>
    </row>
    <row r="2" spans="1:47">
      <c r="C2" s="293" t="s">
        <v>342</v>
      </c>
      <c r="E2" s="445">
        <f ca="1">IF(COUNT(E12:E300)=0,"-",E1-(2*_xlfn.STDEV.P(E12:OFFSET(E12,$A$1-1,0))))</f>
        <v>236.44966645952172</v>
      </c>
      <c r="G2" s="445">
        <f ca="1">IF(COUNT(G12:G300)=0,"-",G1-(2*_xlfn.STDEV.P(G12:OFFSET(G12,$A$1-1,0))))</f>
        <v>-14295.570389764118</v>
      </c>
      <c r="I2" s="445">
        <f ca="1">IF(COUNT(I12:I300)=0,"-",I1-(2*_xlfn.STDEV.P(I12:OFFSET(I12,$A$1-1,0))))</f>
        <v>8871.1864406779659</v>
      </c>
      <c r="K2" s="445" t="e">
        <f ca="1">IF(COUNT(K12:K300)=0,"-",K1-(2*_xlfn.STDEV.P(K12:OFFSET(K12,$A$1-1,0))))</f>
        <v>#DIV/0!</v>
      </c>
      <c r="M2" s="445" t="e">
        <f ca="1">IF(COUNT(M12:M300)=0,"-",M1-(2*_xlfn.STDEV.P(M12:OFFSET(M12,$A$1-1,0))))</f>
        <v>#DIV/0!</v>
      </c>
      <c r="O2" s="445">
        <f ca="1">IF(COUNT(O12:O300)=0,"-",O1-(2*_xlfn.STDEV.P(O12:OFFSET(O12,$A$1-1,0))))</f>
        <v>-203.32523375817172</v>
      </c>
      <c r="Q2" s="445">
        <f ca="1">IF(COUNT(Q12:Q300)=0,"-",Q1-(2*_xlfn.STDEV.P(Q12:OFFSET(Q12,$A$1-1,0))))</f>
        <v>86.539063166711458</v>
      </c>
      <c r="S2" s="445">
        <f ca="1">IF(COUNT(S12:S300)=0,"-",S1-(2*_xlfn.STDEV.P(S12:OFFSET(S12,$A$1-1,0))))</f>
        <v>435.1351351351351</v>
      </c>
      <c r="U2" s="445">
        <f ca="1">IF(COUNT(U12:U300)=0,"-",U1-(2*_xlfn.STDEV.P(U12:OFFSET(U12,$A$1-1,0))))</f>
        <v>78.523489932885909</v>
      </c>
      <c r="W2" s="445" t="e">
        <f ca="1">IF(COUNT(W12:W300)=0,"-",W1-(2*_xlfn.STDEV.P(W12:OFFSET(W12,$A$1-1,0))))</f>
        <v>#DIV/0!</v>
      </c>
      <c r="Y2" s="445" t="e">
        <f ca="1">IF(COUNT(Y12:Y300)=0,"-",Y1-(2*_xlfn.STDEV.P(Y12:OFFSET(Y12,$A$1-1,0))))</f>
        <v>#DIV/0!</v>
      </c>
      <c r="AA2" s="445" t="e">
        <f ca="1">IF(COUNT(AA12:AA300)=0,"-",AA1-(2*_xlfn.STDEV.P(AA12:OFFSET(AA12,$A$1-1,0))))</f>
        <v>#DIV/0!</v>
      </c>
      <c r="AC2" s="445" t="e">
        <f ca="1">IF(COUNT(AC12:AC300)=0,"-",AC1-(2*_xlfn.STDEV.P(AC12:OFFSET(AC12,$A$1-1,0))))</f>
        <v>#DIV/0!</v>
      </c>
      <c r="AE2" s="445">
        <f ca="1">IF(COUNT(AE12:AE300)=0,"-",AE1-(2*_xlfn.STDEV.P(AE12:OFFSET(AE12,$A$1-1,0))))</f>
        <v>828.69565217391312</v>
      </c>
      <c r="AG2" s="445" t="e">
        <f ca="1">IF(COUNT(AG12:AG300)=0,"-",AG1-(2*_xlfn.STDEV.P(AG12:OFFSET(AG12,$A$1-1,0))))</f>
        <v>#DIV/0!</v>
      </c>
      <c r="AI2" s="445" t="str">
        <f ca="1">IF(COUNT(AI12:AI300)=0,"-",AI1-(2*_xlfn.STDEV.P(AI12:OFFSET(AI12,$A$1-1,0))))</f>
        <v>-</v>
      </c>
      <c r="AK2" s="445">
        <f ca="1">IF(COUNT(AK12:AK300)=0,"-",AK1-(2*_xlfn.STDEV.P(AK12:OFFSET(AK12,$A$1-1,0))))</f>
        <v>-1754.0532210165525</v>
      </c>
      <c r="AM2" s="445" t="str">
        <f ca="1">IF(COUNT(AM12:AM300)=0,"-",AM1-(2*_xlfn.STDEV.P(AM12:OFFSET(AM12,$A$1-1,0))))</f>
        <v>-</v>
      </c>
      <c r="AO2" s="445">
        <f ca="1">IF(COUNT(AO12:AO300)=0,"-",AO1-(2*_xlfn.STDEV.P(AO12:OFFSET(AO12,$A$1-1,0))))</f>
        <v>1802.7027027027025</v>
      </c>
      <c r="AQ2" s="445">
        <f ca="1">IF(COUNT(AQ12:AQ300)=0,"-",AQ1-(2*_xlfn.STDEV.P(AQ12:OFFSET(AQ12,$A$1-1,0))))</f>
        <v>-15349.775837035178</v>
      </c>
    </row>
    <row r="3" spans="1:47">
      <c r="A3" s="734" t="s">
        <v>205</v>
      </c>
      <c r="C3" s="293" t="s">
        <v>343</v>
      </c>
      <c r="E3" s="445">
        <f ca="1">IF(COUNT(E12:E300)=0,"-",E1+(2*_xlfn.STDEV.P(E12:OFFSET(E12,$A$1-1,0))))</f>
        <v>12572.746097771946</v>
      </c>
      <c r="G3" s="445">
        <f ca="1">IF(COUNT(G12:G300)=0,"-",G1+(2*_xlfn.STDEV.P(G12:OFFSET(G12,$A$1-1,0))))</f>
        <v>26842.873347951765</v>
      </c>
      <c r="I3" s="445">
        <f ca="1">IF(COUNT(I12:I300)=0,"-",I1+(2*_xlfn.STDEV.P(I12:OFFSET(I12,$A$1-1,0))))</f>
        <v>8871.1864406779659</v>
      </c>
      <c r="K3" s="445" t="e">
        <f ca="1">IF(COUNT(K12:K300)=0,"-",K1+(2*_xlfn.STDEV.P(K12:OFFSET(K12,$A$1-1,0))))</f>
        <v>#DIV/0!</v>
      </c>
      <c r="M3" s="445" t="e">
        <f ca="1">IF(COUNT(M12:M300)=0,"-",M1+(2*_xlfn.STDEV.P(M12:OFFSET(M12,$A$1-1,0))))</f>
        <v>#DIV/0!</v>
      </c>
      <c r="O3" s="445">
        <f ca="1">IF(COUNT(O12:O300)=0,"-",O1+(2*_xlfn.STDEV.P(O12:OFFSET(O12,$A$1-1,0))))</f>
        <v>649.86854139457637</v>
      </c>
      <c r="Q3" s="445">
        <f ca="1">IF(COUNT(Q12:Q300)=0,"-",Q1+(2*_xlfn.STDEV.P(Q12:OFFSET(Q12,$A$1-1,0))))</f>
        <v>3060.3852166242277</v>
      </c>
      <c r="S3" s="445">
        <f ca="1">IF(COUNT(S12:S300)=0,"-",S1+(2*_xlfn.STDEV.P(S12:OFFSET(S12,$A$1-1,0))))</f>
        <v>435.1351351351351</v>
      </c>
      <c r="U3" s="445">
        <f ca="1">IF(COUNT(U12:U300)=0,"-",U1+(2*_xlfn.STDEV.P(U12:OFFSET(U12,$A$1-1,0))))</f>
        <v>78.523489932885909</v>
      </c>
      <c r="W3" s="445" t="e">
        <f ca="1">IF(COUNT(W12:W300)=0,"-",W1+(2*_xlfn.STDEV.P(W12:OFFSET(W12,$A$1-1,0))))</f>
        <v>#DIV/0!</v>
      </c>
      <c r="Y3" s="445" t="e">
        <f ca="1">IF(COUNT(Y12:Y300)=0,"-",Y1+(2*_xlfn.STDEV.P(Y12:OFFSET(Y12,$A$1-1,0))))</f>
        <v>#DIV/0!</v>
      </c>
      <c r="AA3" s="445" t="e">
        <f ca="1">IF(COUNT(AA12:AA300)=0,"-",AA1+(2*_xlfn.STDEV.P(AA12:OFFSET(AA12,$A$1-1,0))))</f>
        <v>#DIV/0!</v>
      </c>
      <c r="AC3" s="445" t="e">
        <f ca="1">IF(COUNT(AC12:AC300)=0,"-",AC1+(2*_xlfn.STDEV.P(AC12:OFFSET(AC12,$A$1-1,0))))</f>
        <v>#DIV/0!</v>
      </c>
      <c r="AE3" s="445">
        <f ca="1">IF(COUNT(AE12:AE300)=0,"-",AE1+(2*_xlfn.STDEV.P(AE12:OFFSET(AE12,$A$1-1,0))))</f>
        <v>828.69565217391312</v>
      </c>
      <c r="AG3" s="445" t="e">
        <f ca="1">IF(COUNT(AG12:AG300)=0,"-",AG1+(2*_xlfn.STDEV.P(AG12:OFFSET(AG12,$A$1-1,0))))</f>
        <v>#DIV/0!</v>
      </c>
      <c r="AI3" s="445" t="str">
        <f ca="1">IF(COUNT(AI12:AI300)=0,"-",AI1+(2*_xlfn.STDEV.P(AI12:OFFSET(AI12,$A$1-1,0))))</f>
        <v>-</v>
      </c>
      <c r="AK3" s="445">
        <f ca="1">IF(COUNT(AK12:AK300)=0,"-",AK1+(2*_xlfn.STDEV.P(AK12:OFFSET(AK12,$A$1-1,0))))</f>
        <v>5448.0712610693936</v>
      </c>
      <c r="AM3" s="445" t="str">
        <f ca="1">IF(COUNT(AM12:AM300)=0,"-",AM1+(2*_xlfn.STDEV.P(AM12:OFFSET(AM12,$A$1-1,0))))</f>
        <v>-</v>
      </c>
      <c r="AO3" s="445">
        <f ca="1">IF(COUNT(AO12:AO300)=0,"-",AO1+(2*_xlfn.STDEV.P(AO12:OFFSET(AO12,$A$1-1,0))))</f>
        <v>1802.7027027027025</v>
      </c>
      <c r="AQ3" s="445">
        <f ca="1">IF(COUNT(AQ12:AQ300)=0,"-",AQ1+(2*_xlfn.STDEV.P(AQ12:OFFSET(AQ12,$A$1-1,0))))</f>
        <v>29702.591419421646</v>
      </c>
    </row>
    <row r="4" spans="1:47">
      <c r="A4" s="734"/>
      <c r="C4" s="293" t="s">
        <v>344</v>
      </c>
      <c r="E4" s="448">
        <f ca="1">IF(COUNT(E12:E300)=0,"-",AVERAGEIFS(E12:E300, E12:E300, "&gt;="&amp;E2,E12:E300,"&lt;="&amp;E3))</f>
        <v>6404.5978821157332</v>
      </c>
      <c r="G4" s="448">
        <f ca="1">IF(COUNT(G12:G300)=0,"-",AVERAGEIFS(G12:G300, G12:G300, "&gt;="&amp;G2,G12:G300,"&lt;="&amp;G3))</f>
        <v>6273.6514790938227</v>
      </c>
      <c r="I4" s="448">
        <f ca="1">IF(COUNT(I12:I300)=0,"-",AVERAGEIFS(I12:I300, I12:I300, "&gt;="&amp;I2,I12:I300,"&lt;="&amp;I3))</f>
        <v>8871.1864406779659</v>
      </c>
      <c r="K4" s="448" t="e">
        <f ca="1">IF(COUNT(K12:K300)=0,"-",AVERAGEIFS(K12:K300, K12:K300, "&gt;="&amp;K2,K12:K300,"&lt;="&amp;K3))</f>
        <v>#DIV/0!</v>
      </c>
      <c r="M4" s="448" t="e">
        <f ca="1">IF(COUNT(M12:M300)=0,"-",AVERAGEIFS(M12:M300, M12:M300, "&gt;="&amp;M2,M12:M300,"&lt;="&amp;M3))</f>
        <v>#DIV/0!</v>
      </c>
      <c r="O4" s="448">
        <f ca="1">IF(COUNT(O12:O300)=0,"-",AVERAGEIFS(O12:O300, O12:O300, "&gt;="&amp;O2,O12:O300,"&lt;="&amp;O3))</f>
        <v>152.09433437626961</v>
      </c>
      <c r="Q4" s="448">
        <f ca="1">IF(COUNT(Q12:Q300)=0,"-",AVERAGEIFS(Q12:Q300, Q12:Q300, "&gt;="&amp;Q2,Q12:Q300,"&lt;="&amp;Q3))</f>
        <v>1573.4621398954696</v>
      </c>
      <c r="S4" s="448">
        <f ca="1">IF(COUNT(S12:S300)=0,"-",AVERAGEIFS(S12:S300, S12:S300, "&gt;="&amp;S2,S12:S300,"&lt;="&amp;S3))</f>
        <v>435.1351351351351</v>
      </c>
      <c r="U4" s="448">
        <f ca="1">IF(COUNT(U12:U300)=0,"-",AVERAGEIFS(U12:U300, U12:U300, "&gt;="&amp;U2,U12:U300,"&lt;="&amp;U3))</f>
        <v>78.523489932885909</v>
      </c>
      <c r="W4" s="448" t="e">
        <f ca="1">IF(COUNT(W12:W300)=0,"-",AVERAGEIFS(W12:W300, W12:W300, "&gt;="&amp;W2,W12:W300,"&lt;="&amp;W3))</f>
        <v>#DIV/0!</v>
      </c>
      <c r="Y4" s="448" t="e">
        <f ca="1">IF(COUNT(Y12:Y300)=0,"-",AVERAGEIFS(Y12:Y300, Y12:Y300, "&gt;="&amp;Y2,Y12:Y300,"&lt;="&amp;Y3))</f>
        <v>#DIV/0!</v>
      </c>
      <c r="AA4" s="448" t="e">
        <f ca="1">IF(COUNT(AA12:AA300)=0,"-",AVERAGEIFS(AA12:AA300, AA12:AA300, "&gt;="&amp;AA2,AA12:AA300,"&lt;="&amp;AA3))</f>
        <v>#DIV/0!</v>
      </c>
      <c r="AC4" s="448" t="e">
        <f ca="1">IF(COUNT(AC12:AC300)=0,"-",AVERAGEIFS(AC12:AC300, AC12:AC300, "&gt;="&amp;AC2,AC12:AC300,"&lt;="&amp;AC3))</f>
        <v>#DIV/0!</v>
      </c>
      <c r="AE4" s="448">
        <f ca="1">IF(COUNT(AE12:AE300)=0,"-",AVERAGEIFS(AE12:AE300, AE12:AE300, "&gt;="&amp;AE2,AE12:AE300,"&lt;="&amp;AE3))</f>
        <v>828.69565217391312</v>
      </c>
      <c r="AG4" s="448" t="e">
        <f ca="1">IF(COUNT(AG12:AG300)=0,"-",AVERAGEIFS(AG12:AG300, AG12:AG300, "&gt;="&amp;AG2,AG12:AG300,"&lt;="&amp;AG3))</f>
        <v>#DIV/0!</v>
      </c>
      <c r="AI4" s="448" t="str">
        <f>IF(COUNT(AI12:AI300)=0,"-",AVERAGEIFS(AI12:AI300, AI12:AI300, "&gt;="&amp;AI2,AI12:AI300,"&lt;="&amp;AI3))</f>
        <v>-</v>
      </c>
      <c r="AK4" s="448">
        <f ca="1">IF(COUNT(AK12:AK300)=0,"-",AVERAGEIFS(AK12:AK300, AK12:AK300, "&gt;="&amp;AK2,AK12:AK300,"&lt;="&amp;AK3))</f>
        <v>1847.0090200264203</v>
      </c>
      <c r="AM4" s="448" t="str">
        <f>IF(COUNT(AM12:AM300)=0,"-",AVERAGEIFS(AM12:AM300, AM12:AM300, "&gt;="&amp;AM2,AM12:AM300,"&lt;="&amp;AM3))</f>
        <v>-</v>
      </c>
      <c r="AO4" s="448">
        <f ca="1">IF(COUNT(AO12:AO300)=0,"-",AVERAGEIFS(AO12:AO300, AO12:AO300, "&gt;="&amp;AO2,AO12:AO300,"&lt;="&amp;AO3))</f>
        <v>1802.7027027027025</v>
      </c>
      <c r="AQ4" s="448">
        <f ca="1">IF(COUNT(AQ12:AQ300)=0,"-",AVERAGEIFS(AQ12:AQ300, AQ12:AQ300, "&gt;="&amp;AQ2,AQ12:AQ300,"&lt;="&amp;AQ3))</f>
        <v>3465.1235344708252</v>
      </c>
    </row>
    <row r="5" spans="1:47">
      <c r="A5" s="734"/>
      <c r="C5" s="293" t="s">
        <v>345</v>
      </c>
      <c r="E5" s="449">
        <f ca="1">IF(COUNT(E12:E300)=0,"-",SUMIFS(D12:D300,E12:E300,"&gt;="&amp;E2,E12:E300,"&lt;="&amp;E3)/SUMIFS($B12:$B300,E12:E300,"&gt;="&amp;E2,E12:E300,"&lt;="&amp;E3))</f>
        <v>6399.9109528049867</v>
      </c>
      <c r="G5" s="449">
        <f ca="1">IF(COUNT(G12:G300)=0,"-",SUMIFS(F12:F300,G12:G300,"&gt;="&amp;G2,G12:G300,"&lt;="&amp;G3)/SUMIFS($B12:$B300,G12:G300,"&gt;="&amp;G2,G12:G300,"&lt;="&amp;G3))</f>
        <v>3488.2352941176468</v>
      </c>
      <c r="I5" s="449">
        <f ca="1">IF(COUNT(I12:I300)=0,"-",SUMIFS(H12:H300,I12:I300,"&gt;="&amp;I2,I12:I300,"&lt;="&amp;I3)/SUMIFS($B12:$B300,I12:I300,"&gt;="&amp;I2,I12:I300,"&lt;="&amp;I3))</f>
        <v>8871.1864406779659</v>
      </c>
      <c r="K5" s="449" t="e">
        <f ca="1">IF(COUNT(K12:K300)=0,"-",SUMIFS(J12:J300,K12:K300,"&gt;="&amp;K2,K12:K300,"&lt;="&amp;K3)/SUMIFS($B12:$B300,K12:K300,"&gt;="&amp;K2,K12:K300,"&lt;="&amp;K3))</f>
        <v>#DIV/0!</v>
      </c>
      <c r="M5" s="449" t="e">
        <f ca="1">IF(COUNT(M12:M300)=0,"-",SUMIFS(L12:L300,M12:M300,"&gt;="&amp;M2,M12:M300,"&lt;="&amp;M3)/SUMIFS($B12:$B300,M12:M300,"&gt;="&amp;M2,M12:M300,"&lt;="&amp;M3))</f>
        <v>#DIV/0!</v>
      </c>
      <c r="O5" s="449">
        <f ca="1">IF(COUNT(O12:O300)=0,"-",SUMIFS(N12:N300,O12:O300,"&gt;="&amp;O2,O12:O300,"&lt;="&amp;O3)/SUMIFS($B12:$B300,O12:O300,"&gt;="&amp;O2,O12:O300,"&lt;="&amp;O3))</f>
        <v>129.01069518716579</v>
      </c>
      <c r="Q5" s="449">
        <f ca="1">IF(COUNT(Q12:Q300)=0,"-",SUMIFS(P12:P300,Q12:Q300,"&gt;="&amp;Q2,Q12:Q300,"&lt;="&amp;Q3)/SUMIFS($B12:$B300,Q12:Q300,"&gt;="&amp;Q2,Q12:Q300,"&lt;="&amp;Q3))</f>
        <v>1621.65820642978</v>
      </c>
      <c r="S5" s="449">
        <f ca="1">IF(COUNT(S12:S300)=0,"-",SUMIFS(R12:R300,S12:S300,"&gt;="&amp;S2,S12:S300,"&lt;="&amp;S3)/SUMIFS($B12:$B300,S12:S300,"&gt;="&amp;S2,S12:S300,"&lt;="&amp;S3))</f>
        <v>435.1351351351351</v>
      </c>
      <c r="U5" s="449">
        <f ca="1">IF(COUNT(U12:U300)=0,"-",SUMIFS(T12:T300,U12:U300,"&gt;="&amp;U2,U12:U300,"&lt;="&amp;U3)/SUMIFS($B12:$B300,U12:U300,"&gt;="&amp;U2,U12:U300,"&lt;="&amp;U3))</f>
        <v>78.523489932885909</v>
      </c>
      <c r="W5" s="449" t="e">
        <f ca="1">IF(COUNT(W12:W300)=0,"-",SUMIFS(V12:V300,W12:W300,"&gt;="&amp;W2,W12:W300,"&lt;="&amp;W3)/SUMIFS($B12:$B300,W12:W300,"&gt;="&amp;W2,W12:W300,"&lt;="&amp;W3))</f>
        <v>#DIV/0!</v>
      </c>
      <c r="Y5" s="449" t="e">
        <f ca="1">IF(COUNT(Y12:Y300)=0,"-",SUMIFS(X12:X300,Y12:Y300,"&gt;="&amp;Y2,Y12:Y300,"&lt;="&amp;Y3)/SUMIFS($B12:$B300,Y12:Y300,"&gt;="&amp;Y2,Y12:Y300,"&lt;="&amp;Y3))</f>
        <v>#DIV/0!</v>
      </c>
      <c r="AA5" s="449" t="e">
        <f ca="1">IF(COUNT(AA12:AA300)=0,"-",SUMIFS(Z12:Z300,AA12:AA300,"&gt;="&amp;AA2,AA12:AA300,"&lt;="&amp;AA3)/SUMIFS($B12:$B300,AA12:AA300,"&gt;="&amp;AA2,AA12:AA300,"&lt;="&amp;AA3))</f>
        <v>#DIV/0!</v>
      </c>
      <c r="AC5" s="449" t="e">
        <f ca="1">IF(COUNT(AC12:AC300)=0,"-",SUMIFS(AB12:AB300,AC12:AC300,"&gt;="&amp;AC2,AC12:AC300,"&lt;="&amp;AC3)/SUMIFS($B12:$B300,AC12:AC300,"&gt;="&amp;AC2,AC12:AC300,"&lt;="&amp;AC3))</f>
        <v>#DIV/0!</v>
      </c>
      <c r="AE5" s="449">
        <f ca="1">IF(COUNT(AE12:AE300)=0,"-",SUMIFS(AD12:AD300,AE12:AE300,"&gt;="&amp;AE2,AE12:AE300,"&lt;="&amp;AE3)/SUMIFS($B12:$B300,AE12:AE300,"&gt;="&amp;AE2,AE12:AE300,"&lt;="&amp;AE3))</f>
        <v>1657.3913043478262</v>
      </c>
      <c r="AG5" s="449" t="e">
        <f ca="1">IF(COUNT(AG12:AG300)=0,"-",SUMIFS(AF12:AF300,AG12:AG300,"&gt;="&amp;AG2,AG12:AG300,"&lt;="&amp;AG3)/SUMIFS($B12:$B300,AG12:AG300,"&gt;="&amp;AG2,AG12:AG300,"&lt;="&amp;AG3))</f>
        <v>#DIV/0!</v>
      </c>
      <c r="AI5" s="449" t="str">
        <f>IF(COUNT(AI12:AI300)=0,"-",SUMIFS(AH12:AH300,AI12:AI300,"&gt;="&amp;AI2,AI12:AI300,"&lt;="&amp;AI3)/SUMIFS($B12:$B300,AI12:AI300,"&gt;="&amp;AI2,AI12:AI300,"&lt;="&amp;AI3))</f>
        <v>-</v>
      </c>
      <c r="AK5" s="449">
        <f ca="1">IF(COUNT(AK12:AK300)=0,"-",SUMIFS(AJ12:AJ300,AK12:AK300,"&gt;="&amp;AK2,AK12:AK300,"&lt;="&amp;AK3)/SUMIFS($B12:$B300,AK12:AK300,"&gt;="&amp;AK2,AK12:AK300,"&lt;="&amp;AK3))</f>
        <v>1223.0524642289349</v>
      </c>
      <c r="AM5" s="449" t="str">
        <f>IF(COUNT(AM12:AM300)=0,"-",SUMIFS(AL12:AL300,AM12:AM300,"&gt;="&amp;AM2,AM12:AM300,"&lt;="&amp;AM3)/SUMIFS($B12:$B300,AM12:AM300,"&gt;="&amp;AM2,AM12:AM300,"&lt;="&amp;AM3))</f>
        <v>-</v>
      </c>
      <c r="AO5" s="449">
        <f ca="1">IF(COUNT(AO12:AO300)=0,"-",SUMIFS(AN12:AN300,AO12:AO300,"&gt;="&amp;AO2,AO12:AO300,"&lt;="&amp;AO3)/SUMIFS($B12:$B300,AO12:AO300,"&gt;="&amp;AO2,AO12:AO300,"&lt;="&amp;AO3))</f>
        <v>3605.405405405405</v>
      </c>
      <c r="AQ5" s="449">
        <f ca="1">IF(COUNT(AQ12:AQ300)=0,"-",SUMIFS(AP12:AP300,AQ12:AQ300,"&gt;="&amp;AQ2,AQ12:AQ300,"&lt;="&amp;AQ3)/SUMIFS($B12:$B300,AQ12:AQ300,"&gt;="&amp;AQ2,AQ12:AQ300,"&lt;="&amp;AQ3))</f>
        <v>3115.7613535173641</v>
      </c>
    </row>
    <row r="6" spans="1:47">
      <c r="A6" s="734"/>
      <c r="C6" s="293" t="s">
        <v>346</v>
      </c>
      <c r="E6" s="450">
        <f ca="1">IF(COUNT(E12:E300)=0,"-",SUMIFS(E12:E300, E12:E300, "&gt;="&amp;E2,E12:E300,"&lt;="&amp;E3)/($A$1-COUNTIF(E12:E300,"&lt;"&amp;E$2)-COUNTIF(E12:E300,"&gt;"&amp;E$3)))</f>
        <v>5764.1380939041601</v>
      </c>
      <c r="G6" s="450">
        <f ca="1">IF(COUNT(G12:G300)=0,"-",SUMIFS(G12:G300, G12:G300, "&gt;="&amp;G2,G12:G300,"&lt;="&amp;G3)/($A$1-COUNTIF(G12:G300,"&lt;"&amp;G$2)-COUNTIF(G12:G300,"&gt;"&amp;G$3)))</f>
        <v>3136.8257395469113</v>
      </c>
      <c r="I6" s="450">
        <f ca="1">IF(COUNT(I12:I300)=0,"-",SUMIFS(I12:I300, I12:I300, "&gt;="&amp;I2,I12:I300,"&lt;="&amp;I3)/($A$1-COUNTIF(I12:I300,"&lt;"&amp;I$2)-COUNTIF(I12:I300,"&gt;"&amp;I$3)))</f>
        <v>887.11864406779659</v>
      </c>
      <c r="K6" s="450">
        <f ca="1">IF(COUNT(K12:K300)=0,"-",SUMIFS(K12:K300, K12:K300, "&gt;="&amp;K2,K12:K300,"&lt;="&amp;K3)/($A$1-COUNTIF(K12:K300,"&lt;"&amp;K$2)-COUNTIF(K12:K300,"&gt;"&amp;K$3)))</f>
        <v>0</v>
      </c>
      <c r="M6" s="450">
        <f ca="1">IF(COUNT(M12:M300)=0,"-",SUMIFS(M12:M300, M12:M300, "&gt;="&amp;M2,M12:M300,"&lt;="&amp;M3)/($A$1-COUNTIF(M12:M300,"&lt;"&amp;M$2)-COUNTIF(M12:M300,"&gt;"&amp;M$3)))</f>
        <v>0</v>
      </c>
      <c r="O6" s="450">
        <f ca="1">IF(COUNT(O12:O300)=0,"-",SUMIFS(O12:O300, O12:O300, "&gt;="&amp;O2,O12:O300,"&lt;="&amp;O3)/($A$1-COUNTIF(O12:O300,"&lt;"&amp;O$2)-COUNTIF(O12:O300,"&gt;"&amp;O$3)))</f>
        <v>101.39622291751307</v>
      </c>
      <c r="Q6" s="450">
        <f ca="1">IF(COUNT(Q12:Q300)=0,"-",SUMIFS(Q12:Q300, Q12:Q300, "&gt;="&amp;Q2,Q12:Q300,"&lt;="&amp;Q3)/($A$1-COUNTIF(Q12:Q300,"&lt;"&amp;Q$2)-COUNTIF(Q12:Q300,"&gt;"&amp;Q$3)))</f>
        <v>1573.4621398954696</v>
      </c>
      <c r="S6" s="450">
        <f ca="1">IF(COUNT(S12:S300)=0,"-",SUMIFS(S12:S300, S12:S300, "&gt;="&amp;S2,S12:S300,"&lt;="&amp;S3)/($A$1-COUNTIF(S12:S300,"&lt;"&amp;S$2)-COUNTIF(S12:S300,"&gt;"&amp;S$3)))</f>
        <v>43.513513513513509</v>
      </c>
      <c r="U6" s="450">
        <f ca="1">IF(COUNT(U12:U300)=0,"-",SUMIFS(U12:U300, U12:U300, "&gt;="&amp;U2,U12:U300,"&lt;="&amp;U3)/($A$1-COUNTIF(U12:U300,"&lt;"&amp;U$2)-COUNTIF(U12:U300,"&gt;"&amp;U$3)))</f>
        <v>7.852348993288591</v>
      </c>
      <c r="W6" s="450">
        <f ca="1">IF(COUNT(W12:W300)=0,"-",SUMIFS(W12:W300, W12:W300, "&gt;="&amp;W2,W12:W300,"&lt;="&amp;W3)/($A$1-COUNTIF(W12:W300,"&lt;"&amp;W$2)-COUNTIF(W12:W300,"&gt;"&amp;W$3)))</f>
        <v>0</v>
      </c>
      <c r="Y6" s="450">
        <f ca="1">IF(COUNT(Y12:Y300)=0,"-",SUMIFS(Y12:Y300, Y12:Y300, "&gt;="&amp;Y2,Y12:Y300,"&lt;="&amp;Y3)/($A$1-COUNTIF(Y12:Y300,"&lt;"&amp;Y$2)-COUNTIF(Y12:Y300,"&gt;"&amp;Y$3)))</f>
        <v>0</v>
      </c>
      <c r="AA6" s="450">
        <f ca="1">IF(COUNT(AA12:AA300)=0,"-",SUMIFS(AA12:AA300, AA12:AA300, "&gt;="&amp;AA2,AA12:AA300,"&lt;="&amp;AA3)/($A$1-COUNTIF(AA12:AA300,"&lt;"&amp;AA$2)-COUNTIF(AA12:AA300,"&gt;"&amp;AA$3)))</f>
        <v>0</v>
      </c>
      <c r="AC6" s="450">
        <f ca="1">IF(COUNT(AC12:AC300)=0,"-",SUMIFS(AC12:AC300, AC12:AC300, "&gt;="&amp;AC2,AC12:AC300,"&lt;="&amp;AC3)/($A$1-COUNTIF(AC12:AC300,"&lt;"&amp;AC$2)-COUNTIF(AC12:AC300,"&gt;"&amp;AC$3)))</f>
        <v>0</v>
      </c>
      <c r="AE6" s="450">
        <f ca="1">IF(COUNT(AE12:AE300)=0,"-",SUMIFS(AE12:AE300, AE12:AE300, "&gt;="&amp;AE2,AE12:AE300,"&lt;="&amp;AE3)/($A$1-COUNTIF(AE12:AE300,"&lt;"&amp;AE$2)-COUNTIF(AE12:AE300,"&gt;"&amp;AE$3)))</f>
        <v>165.73913043478262</v>
      </c>
      <c r="AG6" s="450">
        <f ca="1">IF(COUNT(AG12:AG300)=0,"-",SUMIFS(AG12:AG300, AG12:AG300, "&gt;="&amp;AG2,AG12:AG300,"&lt;="&amp;AG3)/($A$1-COUNTIF(AG12:AG300,"&lt;"&amp;AG$2)-COUNTIF(AG12:AG300,"&gt;"&amp;AG$3)))</f>
        <v>0</v>
      </c>
      <c r="AI6" s="450" t="str">
        <f>IF(COUNT(AI12:AI300)=0,"-",SUMIFS(AI12:AI300, AI12:AI300, "&gt;="&amp;AI2,AI12:AI300,"&lt;="&amp;AI3)/($A$1-COUNTIF(AI12:AI300,"&lt;"&amp;AI$2)-COUNTIF(AI12:AI300,"&gt;"&amp;AI$3)))</f>
        <v>-</v>
      </c>
      <c r="AK6" s="450">
        <f ca="1">IF(COUNT(AK12:AK300)=0,"-",SUMIFS(AK12:AK300, AK12:AK300, "&gt;="&amp;AK2,AK12:AK300,"&lt;="&amp;AK3)/($A$1-COUNTIF(AK12:AK300,"&lt;"&amp;AK$2)-COUNTIF(AK12:AK300,"&gt;"&amp;AK$3)))</f>
        <v>1108.2054120158523</v>
      </c>
      <c r="AM6" s="450" t="str">
        <f>IF(COUNT(AM12:AM300)=0,"-",SUMIFS(AM12:AM300, AM12:AM300, "&gt;="&amp;AM2,AM12:AM300,"&lt;="&amp;AM3)/($A$1-COUNTIF(AM12:AM300,"&lt;"&amp;AM$2)-COUNTIF(AM12:AM300,"&gt;"&amp;AM$3)))</f>
        <v>-</v>
      </c>
      <c r="AO6" s="450">
        <f ca="1">IF(COUNT(AO12:AO300)=0,"-",SUMIFS(AO12:AO300, AO12:AO300, "&gt;="&amp;AO2,AO12:AO300,"&lt;="&amp;AO3)/($A$1-COUNTIF(AO12:AO300,"&lt;"&amp;AO$2)-COUNTIF(AO12:AO300,"&gt;"&amp;AO$3)))</f>
        <v>360.54054054054052</v>
      </c>
      <c r="AQ6" s="450">
        <f ca="1">IF(COUNT(AQ12:AQ300)=0,"-",SUMIFS(AQ12:AQ300, AQ12:AQ300, "&gt;="&amp;AQ2,AQ12:AQ300,"&lt;="&amp;AQ3)/($A$1-COUNTIF(AQ12:AQ300,"&lt;"&amp;AQ$2)-COUNTIF(AQ12:AQ300,"&gt;"&amp;AQ$3)))</f>
        <v>3898.2639762796784</v>
      </c>
    </row>
    <row r="9" spans="1:47">
      <c r="D9" s="299" t="s">
        <v>236</v>
      </c>
      <c r="E9" s="451"/>
      <c r="F9" s="460" t="s">
        <v>207</v>
      </c>
      <c r="G9" s="451"/>
      <c r="H9" s="460" t="s">
        <v>208</v>
      </c>
      <c r="I9" s="451"/>
      <c r="J9" s="299" t="s">
        <v>347</v>
      </c>
      <c r="K9" s="451"/>
      <c r="L9" s="299" t="s">
        <v>348</v>
      </c>
      <c r="M9" s="451"/>
      <c r="N9" s="460" t="s">
        <v>209</v>
      </c>
      <c r="O9" s="451"/>
      <c r="P9" s="460" t="s">
        <v>210</v>
      </c>
      <c r="Q9" s="451"/>
      <c r="R9" s="460" t="s">
        <v>211</v>
      </c>
      <c r="S9" s="451"/>
      <c r="T9" s="460" t="s">
        <v>212</v>
      </c>
      <c r="U9" s="451"/>
      <c r="V9" s="299" t="s">
        <v>349</v>
      </c>
      <c r="W9" s="451"/>
      <c r="X9" s="299" t="s">
        <v>350</v>
      </c>
      <c r="Y9" s="451"/>
      <c r="Z9" s="299" t="s">
        <v>351</v>
      </c>
      <c r="AA9" s="451"/>
      <c r="AB9" s="299" t="s">
        <v>352</v>
      </c>
      <c r="AC9" s="451"/>
      <c r="AD9" s="299" t="s">
        <v>353</v>
      </c>
      <c r="AE9" s="451"/>
      <c r="AF9" s="299" t="s">
        <v>354</v>
      </c>
      <c r="AG9" s="451"/>
      <c r="AH9" s="299" t="s">
        <v>355</v>
      </c>
      <c r="AI9" s="451"/>
      <c r="AJ9" s="460" t="s">
        <v>213</v>
      </c>
      <c r="AK9" s="451"/>
      <c r="AL9" s="460" t="s">
        <v>246</v>
      </c>
      <c r="AM9" s="451"/>
      <c r="AN9" s="460" t="s">
        <v>214</v>
      </c>
      <c r="AO9" s="451"/>
      <c r="AP9" s="299" t="s">
        <v>356</v>
      </c>
      <c r="AQ9" s="451"/>
      <c r="AR9" s="460" t="s">
        <v>215</v>
      </c>
      <c r="AS9" s="460" t="s">
        <v>216</v>
      </c>
      <c r="AT9" s="460" t="s">
        <v>217</v>
      </c>
      <c r="AU9" s="460" t="s">
        <v>218</v>
      </c>
    </row>
    <row r="10" spans="1:47" ht="75">
      <c r="A10" s="302"/>
      <c r="B10" s="303"/>
      <c r="D10" s="298" t="s">
        <v>237</v>
      </c>
      <c r="E10" s="452" t="str">
        <f>D10&amp;"
per FTE"</f>
        <v>Total Occupancy
per FTE</v>
      </c>
      <c r="F10" s="298" t="s">
        <v>219</v>
      </c>
      <c r="G10" s="452" t="str">
        <f>F10&amp;"
per FTE"</f>
        <v>Direct Care Consultant 201
per FTE</v>
      </c>
      <c r="H10" s="298" t="s">
        <v>220</v>
      </c>
      <c r="I10" s="452" t="str">
        <f>H10&amp;"
per FTE"</f>
        <v>Temporary Help 202
per FTE</v>
      </c>
      <c r="J10" s="298" t="s">
        <v>357</v>
      </c>
      <c r="K10" s="452" t="str">
        <f>J10&amp;"
per FTE"</f>
        <v>Clients and Caregivers Reimb./Stipends 203
per FTE</v>
      </c>
      <c r="L10" s="298" t="s">
        <v>358</v>
      </c>
      <c r="M10" s="452" t="str">
        <f>L10&amp;"
per FTE"</f>
        <v>Subcontracted Direct Care 206
per FTE</v>
      </c>
      <c r="N10" s="298" t="s">
        <v>221</v>
      </c>
      <c r="O10" s="452" t="str">
        <f>N10&amp;"
per FTE"</f>
        <v>Staff Training 204
per FTE</v>
      </c>
      <c r="P10" s="298" t="s">
        <v>222</v>
      </c>
      <c r="Q10" s="452" t="str">
        <f>P10&amp;"
per FTE"</f>
        <v>Staff Mileage / Travel 205
per FTE</v>
      </c>
      <c r="R10" s="298" t="s">
        <v>223</v>
      </c>
      <c r="S10" s="452" t="str">
        <f>R10&amp;"
per FTE"</f>
        <v>Meals 207
per FTE</v>
      </c>
      <c r="T10" s="298" t="s">
        <v>224</v>
      </c>
      <c r="U10" s="452" t="str">
        <f>T10&amp;"
per FTE"</f>
        <v>Client Transportation 208
per FTE</v>
      </c>
      <c r="V10" s="298" t="s">
        <v>359</v>
      </c>
      <c r="W10" s="452" t="str">
        <f>V10&amp;"
per FTE"</f>
        <v>Vehicle Expenses 208
per FTE</v>
      </c>
      <c r="X10" s="298" t="s">
        <v>360</v>
      </c>
      <c r="Y10" s="452" t="str">
        <f>X10&amp;"
per FTE"</f>
        <v>Vehicle Depreciation 208
per FTE</v>
      </c>
      <c r="Z10" s="298" t="s">
        <v>361</v>
      </c>
      <c r="AA10" s="452" t="str">
        <f>Z10&amp;"
per FTE"</f>
        <v>Incidental Medical /Medicine/Pharmacy 209
per FTE</v>
      </c>
      <c r="AB10" s="298" t="s">
        <v>362</v>
      </c>
      <c r="AC10" s="452" t="str">
        <f>AB10&amp;"
per FTE"</f>
        <v>Client Personal Allowances 211
per FTE</v>
      </c>
      <c r="AD10" s="298" t="s">
        <v>363</v>
      </c>
      <c r="AE10" s="452" t="str">
        <f>AD10&amp;"
per FTE"</f>
        <v>Provision Material Goods/Svs./Benefits 212
per FTE</v>
      </c>
      <c r="AF10" s="298" t="s">
        <v>364</v>
      </c>
      <c r="AG10" s="452" t="str">
        <f>AF10&amp;"
per FTE"</f>
        <v>Direct Client Wages 214
per FTE</v>
      </c>
      <c r="AH10" s="298" t="s">
        <v>365</v>
      </c>
      <c r="AI10" s="452" t="str">
        <f>AH10&amp;"
per FTE"</f>
        <v>Other Commercial Prod. &amp; Svs. 214
per FTE</v>
      </c>
      <c r="AJ10" s="298" t="s">
        <v>225</v>
      </c>
      <c r="AK10" s="452" t="str">
        <f>AJ10&amp;"
per FTE"</f>
        <v>Program Supplies &amp; Materials 215
per FTE</v>
      </c>
      <c r="AL10" s="298" t="s">
        <v>366</v>
      </c>
      <c r="AM10" s="452" t="str">
        <f>AL10&amp;"
per FTE"</f>
        <v>Non Charitable Expenses
per FTE</v>
      </c>
      <c r="AN10" s="298" t="s">
        <v>226</v>
      </c>
      <c r="AO10" s="452" t="str">
        <f>AN10&amp;"
per FTE"</f>
        <v>Other Expense
per FTE</v>
      </c>
      <c r="AP10" s="298" t="s">
        <v>367</v>
      </c>
      <c r="AQ10" s="452" t="str">
        <f>AP10&amp;"
per FTE"</f>
        <v>Total Other Program Expense
per FTE</v>
      </c>
      <c r="AR10" s="298" t="s">
        <v>227</v>
      </c>
      <c r="AS10" s="298" t="s">
        <v>228</v>
      </c>
      <c r="AT10" s="298" t="s">
        <v>229</v>
      </c>
      <c r="AU10" s="298" t="s">
        <v>230</v>
      </c>
    </row>
    <row r="11" spans="1:47">
      <c r="A11" s="299" t="s">
        <v>231</v>
      </c>
      <c r="B11" s="300" t="s">
        <v>232</v>
      </c>
      <c r="D11" s="299" t="s">
        <v>233</v>
      </c>
      <c r="E11" s="451"/>
      <c r="F11" s="299" t="s">
        <v>233</v>
      </c>
      <c r="G11" s="451"/>
      <c r="H11" s="299" t="s">
        <v>233</v>
      </c>
      <c r="I11" s="451"/>
      <c r="J11" s="299" t="s">
        <v>233</v>
      </c>
      <c r="K11" s="451"/>
      <c r="L11" s="299" t="s">
        <v>233</v>
      </c>
      <c r="M11" s="451"/>
      <c r="N11" s="299" t="s">
        <v>233</v>
      </c>
      <c r="O11" s="451"/>
      <c r="P11" s="299" t="s">
        <v>233</v>
      </c>
      <c r="Q11" s="451"/>
      <c r="R11" s="299" t="s">
        <v>233</v>
      </c>
      <c r="S11" s="451"/>
      <c r="T11" s="299" t="s">
        <v>233</v>
      </c>
      <c r="U11" s="451"/>
      <c r="V11" s="299" t="s">
        <v>233</v>
      </c>
      <c r="W11" s="451"/>
      <c r="X11" s="299" t="s">
        <v>233</v>
      </c>
      <c r="Y11" s="451"/>
      <c r="Z11" s="299" t="s">
        <v>233</v>
      </c>
      <c r="AA11" s="451"/>
      <c r="AB11" s="299" t="s">
        <v>233</v>
      </c>
      <c r="AC11" s="451"/>
      <c r="AD11" s="299" t="s">
        <v>233</v>
      </c>
      <c r="AE11" s="451"/>
      <c r="AF11" s="299" t="s">
        <v>233</v>
      </c>
      <c r="AG11" s="451"/>
      <c r="AH11" s="299" t="s">
        <v>233</v>
      </c>
      <c r="AI11" s="451"/>
      <c r="AJ11" s="299" t="s">
        <v>233</v>
      </c>
      <c r="AK11" s="451"/>
      <c r="AL11" s="299" t="s">
        <v>233</v>
      </c>
      <c r="AM11" s="451"/>
      <c r="AN11" s="299" t="s">
        <v>233</v>
      </c>
      <c r="AO11" s="451"/>
      <c r="AP11" s="299" t="s">
        <v>233</v>
      </c>
      <c r="AQ11" s="451"/>
      <c r="AR11" s="299" t="s">
        <v>233</v>
      </c>
      <c r="AS11" s="299" t="s">
        <v>233</v>
      </c>
      <c r="AT11" s="299" t="s">
        <v>233</v>
      </c>
      <c r="AU11" s="299" t="s">
        <v>233</v>
      </c>
    </row>
    <row r="12" spans="1:47">
      <c r="A12" s="299" t="s">
        <v>368</v>
      </c>
      <c r="B12" s="300">
        <v>1.22</v>
      </c>
      <c r="D12" s="453">
        <v>2992</v>
      </c>
      <c r="E12" s="454">
        <f>IF(OR($B12=0,D12=0),"",D12/$B12)</f>
        <v>2452.4590163934427</v>
      </c>
      <c r="F12" s="455"/>
      <c r="G12" s="454" t="str">
        <f>IF(OR($B12=0,F12=0),"",F12/$B12)</f>
        <v/>
      </c>
      <c r="H12" s="453"/>
      <c r="I12" s="454" t="str">
        <f>IF(OR($B12=0,H12=0),"",H12/$B12)</f>
        <v/>
      </c>
      <c r="J12" s="453"/>
      <c r="K12" s="454" t="str">
        <f>IF(OR($B12=0,J12=0),"",J12/$B12)</f>
        <v/>
      </c>
      <c r="L12" s="453"/>
      <c r="M12" s="454" t="str">
        <f>IF(OR($B12=0,L12=0),"",L12/$B12)</f>
        <v/>
      </c>
      <c r="N12" s="453">
        <v>84</v>
      </c>
      <c r="O12" s="454">
        <f>IF(OR($B12=0,N12=0),"",N12/$B12)</f>
        <v>68.852459016393439</v>
      </c>
      <c r="P12" s="453">
        <v>2493</v>
      </c>
      <c r="Q12" s="454">
        <f>IF(OR($B12=0,P12=0),"",P12/$B12)</f>
        <v>2043.4426229508197</v>
      </c>
      <c r="R12" s="453"/>
      <c r="S12" s="454" t="str">
        <f>IF(OR($B12=0,R12=0),"",R12/$B12)</f>
        <v/>
      </c>
      <c r="T12" s="453"/>
      <c r="U12" s="454" t="str">
        <f>IF(OR($B12=0,T12=0),"",T12/$B12)</f>
        <v/>
      </c>
      <c r="V12" s="453"/>
      <c r="W12" s="454" t="str">
        <f>IF(OR($B12=0,V12=0),"",V12/$B12)</f>
        <v/>
      </c>
      <c r="X12" s="453"/>
      <c r="Y12" s="454" t="str">
        <f>IF(OR($B12=0,X12=0),"",X12/$B12)</f>
        <v/>
      </c>
      <c r="Z12" s="453"/>
      <c r="AA12" s="454" t="str">
        <f>IF(OR($B12=0,Z12=0),"",Z12/$B12)</f>
        <v/>
      </c>
      <c r="AB12" s="453"/>
      <c r="AC12" s="454" t="str">
        <f>IF(OR($B12=0,AB12=0),"",AB12/$B12)</f>
        <v/>
      </c>
      <c r="AD12" s="453"/>
      <c r="AE12" s="454" t="str">
        <f>IF(OR($B12=0,AD12=0),"",AD12/$B12)</f>
        <v/>
      </c>
      <c r="AF12" s="453"/>
      <c r="AG12" s="454" t="str">
        <f>IF(OR($B12=0,AF12=0),"",AF12/$B12)</f>
        <v/>
      </c>
      <c r="AH12" s="453"/>
      <c r="AI12" s="454" t="str">
        <f>IF(OR($B12=0,AH12=0),"",AH12/$B12)</f>
        <v/>
      </c>
      <c r="AJ12" s="453"/>
      <c r="AK12" s="454" t="str">
        <f>IF(OR($B12=0,AJ12=0),"",AJ12/$B12)</f>
        <v/>
      </c>
      <c r="AL12" s="453"/>
      <c r="AM12" s="454" t="str">
        <f>IF(OR($B12=0,AL12=0),"",AL12/$B12)</f>
        <v/>
      </c>
      <c r="AN12" s="453"/>
      <c r="AO12" s="454" t="str">
        <f>IF(OR($B12=0,AN12=0),"",AN12/$B12)</f>
        <v/>
      </c>
      <c r="AP12" s="453">
        <v>2577</v>
      </c>
      <c r="AQ12" s="454">
        <f>IF(OR($B12=0,AP12=0),"",AP12/$B12)</f>
        <v>2112.2950819672133</v>
      </c>
      <c r="AR12" s="453">
        <v>221</v>
      </c>
      <c r="AS12" s="453">
        <v>447</v>
      </c>
      <c r="AT12" s="453"/>
      <c r="AU12" s="453">
        <v>1749</v>
      </c>
    </row>
    <row r="13" spans="1:47">
      <c r="A13" s="299" t="s">
        <v>369</v>
      </c>
      <c r="B13" s="300">
        <v>1.1599999999999999</v>
      </c>
      <c r="D13" s="453">
        <v>14316</v>
      </c>
      <c r="E13" s="454">
        <f t="shared" ref="E13:G76" si="0">IF(OR($B13=0,D13=0),"",D13/$B13)</f>
        <v>12341.379310344828</v>
      </c>
      <c r="F13" s="453">
        <v>4055</v>
      </c>
      <c r="G13" s="454">
        <f t="shared" si="0"/>
        <v>3495.6896551724139</v>
      </c>
      <c r="H13" s="453"/>
      <c r="I13" s="454" t="str">
        <f t="shared" ref="I13:I76" si="1">IF(OR($B13=0,H13=0),"",H13/$B13)</f>
        <v/>
      </c>
      <c r="J13" s="453"/>
      <c r="K13" s="454" t="str">
        <f t="shared" ref="K13:K76" si="2">IF(OR($B13=0,J13=0),"",J13/$B13)</f>
        <v/>
      </c>
      <c r="L13" s="453"/>
      <c r="M13" s="454" t="str">
        <f t="shared" ref="M13:M76" si="3">IF(OR($B13=0,L13=0),"",L13/$B13)</f>
        <v/>
      </c>
      <c r="N13" s="453">
        <v>479</v>
      </c>
      <c r="O13" s="454">
        <f t="shared" ref="O13:O76" si="4">IF(OR($B13=0,N13=0),"",N13/$B13)</f>
        <v>412.93103448275866</v>
      </c>
      <c r="P13" s="453">
        <v>2228</v>
      </c>
      <c r="Q13" s="454">
        <f t="shared" ref="Q13:Q76" si="5">IF(OR($B13=0,P13=0),"",P13/$B13)</f>
        <v>1920.6896551724139</v>
      </c>
      <c r="R13" s="453"/>
      <c r="S13" s="454" t="str">
        <f t="shared" ref="S13:S76" si="6">IF(OR($B13=0,R13=0),"",R13/$B13)</f>
        <v/>
      </c>
      <c r="T13" s="453"/>
      <c r="U13" s="454" t="str">
        <f t="shared" ref="U13:U76" si="7">IF(OR($B13=0,T13=0),"",T13/$B13)</f>
        <v/>
      </c>
      <c r="V13" s="453"/>
      <c r="W13" s="454" t="str">
        <f t="shared" ref="W13:W76" si="8">IF(OR($B13=0,V13=0),"",V13/$B13)</f>
        <v/>
      </c>
      <c r="X13" s="453"/>
      <c r="Y13" s="454" t="str">
        <f t="shared" ref="Y13:Y76" si="9">IF(OR($B13=0,X13=0),"",X13/$B13)</f>
        <v/>
      </c>
      <c r="Z13" s="453"/>
      <c r="AA13" s="454" t="str">
        <f t="shared" ref="AA13:AA76" si="10">IF(OR($B13=0,Z13=0),"",Z13/$B13)</f>
        <v/>
      </c>
      <c r="AB13" s="453"/>
      <c r="AC13" s="454" t="str">
        <f t="shared" ref="AC13:AC76" si="11">IF(OR($B13=0,AB13=0),"",AB13/$B13)</f>
        <v/>
      </c>
      <c r="AD13" s="453"/>
      <c r="AE13" s="454" t="str">
        <f t="shared" ref="AE13:AE76" si="12">IF(OR($B13=0,AD13=0),"",AD13/$B13)</f>
        <v/>
      </c>
      <c r="AF13" s="453"/>
      <c r="AG13" s="454" t="str">
        <f t="shared" ref="AG13:AG76" si="13">IF(OR($B13=0,AF13=0),"",AF13/$B13)</f>
        <v/>
      </c>
      <c r="AH13" s="453"/>
      <c r="AI13" s="454" t="str">
        <f t="shared" ref="AI13:AI76" si="14">IF(OR($B13=0,AH13=0),"",AH13/$B13)</f>
        <v/>
      </c>
      <c r="AJ13" s="453">
        <v>1264</v>
      </c>
      <c r="AK13" s="454">
        <f t="shared" ref="AK13:AK76" si="15">IF(OR($B13=0,AJ13=0),"",AJ13/$B13)</f>
        <v>1089.6551724137933</v>
      </c>
      <c r="AL13" s="453"/>
      <c r="AM13" s="454" t="str">
        <f t="shared" ref="AM13:AM76" si="16">IF(OR($B13=0,AL13=0),"",AL13/$B13)</f>
        <v/>
      </c>
      <c r="AN13" s="453"/>
      <c r="AO13" s="454" t="str">
        <f t="shared" ref="AO13:AO76" si="17">IF(OR($B13=0,AN13=0),"",AN13/$B13)</f>
        <v/>
      </c>
      <c r="AP13" s="453">
        <v>8026</v>
      </c>
      <c r="AQ13" s="454">
        <f t="shared" ref="AQ13:AQ76" si="18">IF(OR($B13=0,AP13=0),"",AP13/$B13)</f>
        <v>6918.9655172413795</v>
      </c>
      <c r="AR13" s="453">
        <v>6106</v>
      </c>
      <c r="AS13" s="453"/>
      <c r="AT13" s="453"/>
      <c r="AU13" s="453"/>
    </row>
    <row r="14" spans="1:47">
      <c r="A14" s="299" t="s">
        <v>370</v>
      </c>
      <c r="B14" s="300">
        <v>0.48</v>
      </c>
      <c r="D14" s="453">
        <v>2594</v>
      </c>
      <c r="E14" s="454">
        <f t="shared" si="0"/>
        <v>5404.166666666667</v>
      </c>
      <c r="F14" s="453"/>
      <c r="G14" s="454" t="str">
        <f t="shared" si="0"/>
        <v/>
      </c>
      <c r="H14" s="453"/>
      <c r="I14" s="454" t="str">
        <f t="shared" si="1"/>
        <v/>
      </c>
      <c r="J14" s="453"/>
      <c r="K14" s="454" t="str">
        <f t="shared" si="2"/>
        <v/>
      </c>
      <c r="L14" s="453"/>
      <c r="M14" s="454" t="str">
        <f t="shared" si="3"/>
        <v/>
      </c>
      <c r="N14" s="453">
        <v>97</v>
      </c>
      <c r="O14" s="454">
        <f t="shared" si="4"/>
        <v>202.08333333333334</v>
      </c>
      <c r="P14" s="453">
        <v>1029</v>
      </c>
      <c r="Q14" s="454">
        <f t="shared" si="5"/>
        <v>2143.75</v>
      </c>
      <c r="R14" s="453"/>
      <c r="S14" s="454" t="str">
        <f t="shared" si="6"/>
        <v/>
      </c>
      <c r="T14" s="453"/>
      <c r="U14" s="454" t="str">
        <f t="shared" si="7"/>
        <v/>
      </c>
      <c r="V14" s="453"/>
      <c r="W14" s="454" t="str">
        <f t="shared" si="8"/>
        <v/>
      </c>
      <c r="X14" s="453"/>
      <c r="Y14" s="454" t="str">
        <f t="shared" si="9"/>
        <v/>
      </c>
      <c r="Z14" s="453"/>
      <c r="AA14" s="454" t="str">
        <f t="shared" si="10"/>
        <v/>
      </c>
      <c r="AB14" s="453"/>
      <c r="AC14" s="454" t="str">
        <f t="shared" si="11"/>
        <v/>
      </c>
      <c r="AD14" s="453"/>
      <c r="AE14" s="454" t="str">
        <f t="shared" si="12"/>
        <v/>
      </c>
      <c r="AF14" s="453"/>
      <c r="AG14" s="454" t="str">
        <f t="shared" si="13"/>
        <v/>
      </c>
      <c r="AH14" s="453"/>
      <c r="AI14" s="454" t="str">
        <f t="shared" si="14"/>
        <v/>
      </c>
      <c r="AJ14" s="453">
        <v>1706</v>
      </c>
      <c r="AK14" s="454">
        <f t="shared" si="15"/>
        <v>3554.166666666667</v>
      </c>
      <c r="AL14" s="453"/>
      <c r="AM14" s="454" t="str">
        <f t="shared" si="16"/>
        <v/>
      </c>
      <c r="AN14" s="453"/>
      <c r="AO14" s="454" t="str">
        <f t="shared" si="17"/>
        <v/>
      </c>
      <c r="AP14" s="453">
        <v>2832</v>
      </c>
      <c r="AQ14" s="454">
        <f t="shared" si="18"/>
        <v>5900</v>
      </c>
      <c r="AR14" s="453"/>
      <c r="AS14" s="453"/>
      <c r="AT14" s="453"/>
      <c r="AU14" s="453"/>
    </row>
    <row r="15" spans="1:47">
      <c r="A15" s="299" t="s">
        <v>371</v>
      </c>
      <c r="B15" s="300">
        <v>1.17</v>
      </c>
      <c r="D15" s="453">
        <v>4222</v>
      </c>
      <c r="E15" s="454">
        <f t="shared" si="0"/>
        <v>3608.5470085470088</v>
      </c>
      <c r="F15" s="453">
        <v>1005</v>
      </c>
      <c r="G15" s="454">
        <f t="shared" si="0"/>
        <v>858.97435897435901</v>
      </c>
      <c r="H15" s="453"/>
      <c r="I15" s="454" t="str">
        <f t="shared" si="1"/>
        <v/>
      </c>
      <c r="J15" s="453"/>
      <c r="K15" s="454" t="str">
        <f t="shared" si="2"/>
        <v/>
      </c>
      <c r="L15" s="453"/>
      <c r="M15" s="454" t="str">
        <f t="shared" si="3"/>
        <v/>
      </c>
      <c r="N15" s="453">
        <v>189</v>
      </c>
      <c r="O15" s="454">
        <f t="shared" si="4"/>
        <v>161.53846153846155</v>
      </c>
      <c r="P15" s="453">
        <v>1721</v>
      </c>
      <c r="Q15" s="454">
        <f t="shared" si="5"/>
        <v>1470.9401709401711</v>
      </c>
      <c r="R15" s="453"/>
      <c r="S15" s="454" t="str">
        <f t="shared" si="6"/>
        <v/>
      </c>
      <c r="T15" s="453"/>
      <c r="U15" s="454" t="str">
        <f t="shared" si="7"/>
        <v/>
      </c>
      <c r="V15" s="453"/>
      <c r="W15" s="454" t="str">
        <f t="shared" si="8"/>
        <v/>
      </c>
      <c r="X15" s="453"/>
      <c r="Y15" s="454" t="str">
        <f t="shared" si="9"/>
        <v/>
      </c>
      <c r="Z15" s="453"/>
      <c r="AA15" s="454" t="str">
        <f t="shared" si="10"/>
        <v/>
      </c>
      <c r="AB15" s="453"/>
      <c r="AC15" s="454" t="str">
        <f t="shared" si="11"/>
        <v/>
      </c>
      <c r="AD15" s="453"/>
      <c r="AE15" s="454" t="str">
        <f t="shared" si="12"/>
        <v/>
      </c>
      <c r="AF15" s="453"/>
      <c r="AG15" s="454" t="str">
        <f t="shared" si="13"/>
        <v/>
      </c>
      <c r="AH15" s="453"/>
      <c r="AI15" s="454" t="str">
        <f t="shared" si="14"/>
        <v/>
      </c>
      <c r="AJ15" s="453">
        <v>1676</v>
      </c>
      <c r="AK15" s="454">
        <f t="shared" si="15"/>
        <v>1432.4786324786326</v>
      </c>
      <c r="AL15" s="453"/>
      <c r="AM15" s="454" t="str">
        <f t="shared" si="16"/>
        <v/>
      </c>
      <c r="AN15" s="453"/>
      <c r="AO15" s="454" t="str">
        <f t="shared" si="17"/>
        <v/>
      </c>
      <c r="AP15" s="453">
        <v>4591</v>
      </c>
      <c r="AQ15" s="454">
        <f t="shared" si="18"/>
        <v>3923.931623931624</v>
      </c>
      <c r="AR15" s="453">
        <v>11121</v>
      </c>
      <c r="AS15" s="453">
        <v>661</v>
      </c>
      <c r="AT15" s="453"/>
      <c r="AU15" s="453"/>
    </row>
    <row r="16" spans="1:47">
      <c r="A16" s="299" t="s">
        <v>372</v>
      </c>
      <c r="B16" s="300">
        <v>1.1100000000000001</v>
      </c>
      <c r="D16" s="453">
        <v>10574</v>
      </c>
      <c r="E16" s="454">
        <f t="shared" si="0"/>
        <v>9526.1261261261261</v>
      </c>
      <c r="F16" s="453"/>
      <c r="G16" s="454" t="str">
        <f t="shared" si="0"/>
        <v/>
      </c>
      <c r="H16" s="453"/>
      <c r="I16" s="454" t="str">
        <f t="shared" si="1"/>
        <v/>
      </c>
      <c r="J16" s="453"/>
      <c r="K16" s="454" t="str">
        <f t="shared" si="2"/>
        <v/>
      </c>
      <c r="L16" s="453"/>
      <c r="M16" s="454" t="str">
        <f t="shared" si="3"/>
        <v/>
      </c>
      <c r="N16" s="453"/>
      <c r="O16" s="454" t="str">
        <f t="shared" si="4"/>
        <v/>
      </c>
      <c r="P16" s="453">
        <v>966</v>
      </c>
      <c r="Q16" s="454">
        <f t="shared" si="5"/>
        <v>870.2702702702702</v>
      </c>
      <c r="R16" s="453">
        <v>483</v>
      </c>
      <c r="S16" s="454">
        <f t="shared" si="6"/>
        <v>435.1351351351351</v>
      </c>
      <c r="T16" s="453"/>
      <c r="U16" s="454" t="str">
        <f t="shared" si="7"/>
        <v/>
      </c>
      <c r="V16" s="453"/>
      <c r="W16" s="454" t="str">
        <f t="shared" si="8"/>
        <v/>
      </c>
      <c r="X16" s="453"/>
      <c r="Y16" s="454" t="str">
        <f t="shared" si="9"/>
        <v/>
      </c>
      <c r="Z16" s="453"/>
      <c r="AA16" s="454" t="str">
        <f t="shared" si="10"/>
        <v/>
      </c>
      <c r="AB16" s="453"/>
      <c r="AC16" s="454" t="str">
        <f t="shared" si="11"/>
        <v/>
      </c>
      <c r="AD16" s="453"/>
      <c r="AE16" s="454" t="str">
        <f t="shared" si="12"/>
        <v/>
      </c>
      <c r="AF16" s="453"/>
      <c r="AG16" s="454" t="str">
        <f t="shared" si="13"/>
        <v/>
      </c>
      <c r="AH16" s="453"/>
      <c r="AI16" s="454" t="str">
        <f t="shared" si="14"/>
        <v/>
      </c>
      <c r="AJ16" s="453"/>
      <c r="AK16" s="454" t="str">
        <f t="shared" si="15"/>
        <v/>
      </c>
      <c r="AL16" s="453"/>
      <c r="AM16" s="454" t="str">
        <f t="shared" si="16"/>
        <v/>
      </c>
      <c r="AN16" s="453">
        <v>2001</v>
      </c>
      <c r="AO16" s="454">
        <f t="shared" si="17"/>
        <v>1802.7027027027025</v>
      </c>
      <c r="AP16" s="453">
        <v>3450</v>
      </c>
      <c r="AQ16" s="454">
        <f t="shared" si="18"/>
        <v>3108.1081081081079</v>
      </c>
      <c r="AR16" s="453">
        <v>7103</v>
      </c>
      <c r="AS16" s="453"/>
      <c r="AT16" s="453"/>
      <c r="AU16" s="453"/>
    </row>
    <row r="17" spans="1:47">
      <c r="A17" s="299" t="s">
        <v>373</v>
      </c>
      <c r="B17" s="300">
        <v>1.71</v>
      </c>
      <c r="D17" s="453">
        <v>14609</v>
      </c>
      <c r="E17" s="454">
        <f t="shared" si="0"/>
        <v>8543.2748538011692</v>
      </c>
      <c r="F17" s="453">
        <v>491</v>
      </c>
      <c r="G17" s="454">
        <f t="shared" si="0"/>
        <v>287.13450292397664</v>
      </c>
      <c r="H17" s="453"/>
      <c r="I17" s="454" t="str">
        <f t="shared" si="1"/>
        <v/>
      </c>
      <c r="J17" s="453"/>
      <c r="K17" s="454" t="str">
        <f t="shared" si="2"/>
        <v/>
      </c>
      <c r="L17" s="453"/>
      <c r="M17" s="454" t="str">
        <f t="shared" si="3"/>
        <v/>
      </c>
      <c r="N17" s="453">
        <v>49</v>
      </c>
      <c r="O17" s="454">
        <f t="shared" si="4"/>
        <v>28.654970760233919</v>
      </c>
      <c r="P17" s="453">
        <v>1652</v>
      </c>
      <c r="Q17" s="454">
        <f t="shared" si="5"/>
        <v>966.0818713450293</v>
      </c>
      <c r="R17" s="453"/>
      <c r="S17" s="454" t="str">
        <f t="shared" si="6"/>
        <v/>
      </c>
      <c r="T17" s="453"/>
      <c r="U17" s="454" t="str">
        <f t="shared" si="7"/>
        <v/>
      </c>
      <c r="V17" s="453"/>
      <c r="W17" s="454" t="str">
        <f t="shared" si="8"/>
        <v/>
      </c>
      <c r="X17" s="453"/>
      <c r="Y17" s="454" t="str">
        <f t="shared" si="9"/>
        <v/>
      </c>
      <c r="Z17" s="453"/>
      <c r="AA17" s="454" t="str">
        <f t="shared" si="10"/>
        <v/>
      </c>
      <c r="AB17" s="453"/>
      <c r="AC17" s="454" t="str">
        <f t="shared" si="11"/>
        <v/>
      </c>
      <c r="AD17" s="453"/>
      <c r="AE17" s="454" t="str">
        <f t="shared" si="12"/>
        <v/>
      </c>
      <c r="AF17" s="453"/>
      <c r="AG17" s="454" t="str">
        <f t="shared" si="13"/>
        <v/>
      </c>
      <c r="AH17" s="453"/>
      <c r="AI17" s="454" t="str">
        <f t="shared" si="14"/>
        <v/>
      </c>
      <c r="AJ17" s="453"/>
      <c r="AK17" s="454" t="str">
        <f t="shared" si="15"/>
        <v/>
      </c>
      <c r="AL17" s="453"/>
      <c r="AM17" s="454" t="str">
        <f t="shared" si="16"/>
        <v/>
      </c>
      <c r="AN17" s="453"/>
      <c r="AO17" s="454" t="str">
        <f t="shared" si="17"/>
        <v/>
      </c>
      <c r="AP17" s="453">
        <v>2192</v>
      </c>
      <c r="AQ17" s="454">
        <f t="shared" si="18"/>
        <v>1281.8713450292398</v>
      </c>
      <c r="AR17" s="453">
        <v>250</v>
      </c>
      <c r="AS17" s="453">
        <v>287</v>
      </c>
      <c r="AT17" s="453"/>
      <c r="AU17" s="453">
        <v>3392</v>
      </c>
    </row>
    <row r="18" spans="1:47">
      <c r="A18" s="299" t="s">
        <v>374</v>
      </c>
      <c r="B18" s="300">
        <v>1.1499999999999999</v>
      </c>
      <c r="D18" s="453">
        <v>7973</v>
      </c>
      <c r="E18" s="454">
        <f t="shared" si="0"/>
        <v>6933.04347826087</v>
      </c>
      <c r="F18" s="453"/>
      <c r="G18" s="454" t="str">
        <f t="shared" si="0"/>
        <v/>
      </c>
      <c r="H18" s="453"/>
      <c r="I18" s="454" t="str">
        <f t="shared" si="1"/>
        <v/>
      </c>
      <c r="J18" s="453"/>
      <c r="K18" s="454" t="str">
        <f t="shared" si="2"/>
        <v/>
      </c>
      <c r="L18" s="453"/>
      <c r="M18" s="454" t="str">
        <f t="shared" si="3"/>
        <v/>
      </c>
      <c r="N18" s="453"/>
      <c r="O18" s="454" t="str">
        <f t="shared" si="4"/>
        <v/>
      </c>
      <c r="P18" s="453">
        <v>2076</v>
      </c>
      <c r="Q18" s="454">
        <f t="shared" si="5"/>
        <v>1805.217391304348</v>
      </c>
      <c r="R18" s="453"/>
      <c r="S18" s="454" t="str">
        <f t="shared" si="6"/>
        <v/>
      </c>
      <c r="T18" s="453"/>
      <c r="U18" s="454" t="str">
        <f t="shared" si="7"/>
        <v/>
      </c>
      <c r="V18" s="453"/>
      <c r="W18" s="454" t="str">
        <f t="shared" si="8"/>
        <v/>
      </c>
      <c r="X18" s="453"/>
      <c r="Y18" s="454" t="str">
        <f t="shared" si="9"/>
        <v/>
      </c>
      <c r="Z18" s="453"/>
      <c r="AA18" s="454" t="str">
        <f t="shared" si="10"/>
        <v/>
      </c>
      <c r="AB18" s="453"/>
      <c r="AC18" s="454" t="str">
        <f t="shared" si="11"/>
        <v/>
      </c>
      <c r="AD18" s="453">
        <v>953</v>
      </c>
      <c r="AE18" s="454">
        <f t="shared" si="12"/>
        <v>828.69565217391312</v>
      </c>
      <c r="AF18" s="453"/>
      <c r="AG18" s="454" t="str">
        <f t="shared" si="13"/>
        <v/>
      </c>
      <c r="AH18" s="453"/>
      <c r="AI18" s="454" t="str">
        <f t="shared" si="14"/>
        <v/>
      </c>
      <c r="AJ18" s="453">
        <v>47</v>
      </c>
      <c r="AK18" s="454">
        <f t="shared" si="15"/>
        <v>40.869565217391305</v>
      </c>
      <c r="AL18" s="453"/>
      <c r="AM18" s="454" t="str">
        <f t="shared" si="16"/>
        <v/>
      </c>
      <c r="AN18" s="453"/>
      <c r="AO18" s="454" t="str">
        <f t="shared" si="17"/>
        <v/>
      </c>
      <c r="AP18" s="453">
        <v>3076</v>
      </c>
      <c r="AQ18" s="454">
        <f t="shared" si="18"/>
        <v>2674.7826086956525</v>
      </c>
      <c r="AR18" s="453">
        <v>2754</v>
      </c>
      <c r="AS18" s="453">
        <v>219</v>
      </c>
      <c r="AT18" s="453"/>
      <c r="AU18" s="453"/>
    </row>
    <row r="19" spans="1:47">
      <c r="A19" s="299" t="s">
        <v>375</v>
      </c>
      <c r="B19" s="300">
        <v>0.59</v>
      </c>
      <c r="D19" s="453"/>
      <c r="E19" s="454" t="str">
        <f t="shared" si="0"/>
        <v/>
      </c>
      <c r="F19" s="453">
        <v>15750</v>
      </c>
      <c r="G19" s="454">
        <f t="shared" si="0"/>
        <v>26694.91525423729</v>
      </c>
      <c r="H19" s="453">
        <v>5234</v>
      </c>
      <c r="I19" s="454">
        <f t="shared" si="1"/>
        <v>8871.1864406779659</v>
      </c>
      <c r="J19" s="453"/>
      <c r="K19" s="454" t="str">
        <f t="shared" si="2"/>
        <v/>
      </c>
      <c r="L19" s="453"/>
      <c r="M19" s="454" t="str">
        <f t="shared" si="3"/>
        <v/>
      </c>
      <c r="N19" s="453"/>
      <c r="O19" s="454" t="str">
        <f t="shared" si="4"/>
        <v/>
      </c>
      <c r="P19" s="453">
        <v>64</v>
      </c>
      <c r="Q19" s="454">
        <f t="shared" si="5"/>
        <v>108.47457627118645</v>
      </c>
      <c r="R19" s="453"/>
      <c r="S19" s="454" t="str">
        <f t="shared" si="6"/>
        <v/>
      </c>
      <c r="T19" s="453"/>
      <c r="U19" s="454" t="str">
        <f t="shared" si="7"/>
        <v/>
      </c>
      <c r="V19" s="453"/>
      <c r="W19" s="454" t="str">
        <f t="shared" si="8"/>
        <v/>
      </c>
      <c r="X19" s="453"/>
      <c r="Y19" s="454" t="str">
        <f t="shared" si="9"/>
        <v/>
      </c>
      <c r="Z19" s="453"/>
      <c r="AA19" s="454" t="str">
        <f t="shared" si="10"/>
        <v/>
      </c>
      <c r="AB19" s="453"/>
      <c r="AC19" s="454" t="str">
        <f t="shared" si="11"/>
        <v/>
      </c>
      <c r="AD19" s="453"/>
      <c r="AE19" s="454" t="str">
        <f t="shared" si="12"/>
        <v/>
      </c>
      <c r="AF19" s="453"/>
      <c r="AG19" s="454" t="str">
        <f t="shared" si="13"/>
        <v/>
      </c>
      <c r="AH19" s="453"/>
      <c r="AI19" s="454" t="str">
        <f t="shared" si="14"/>
        <v/>
      </c>
      <c r="AJ19" s="453">
        <v>2893</v>
      </c>
      <c r="AK19" s="454">
        <f t="shared" si="15"/>
        <v>4903.3898305084749</v>
      </c>
      <c r="AL19" s="453"/>
      <c r="AM19" s="454" t="str">
        <f t="shared" si="16"/>
        <v/>
      </c>
      <c r="AN19" s="453"/>
      <c r="AO19" s="454" t="str">
        <f t="shared" si="17"/>
        <v/>
      </c>
      <c r="AP19" s="453">
        <v>23941</v>
      </c>
      <c r="AQ19" s="454">
        <f t="shared" si="18"/>
        <v>40577.966101694918</v>
      </c>
      <c r="AR19" s="453">
        <v>648</v>
      </c>
      <c r="AS19" s="453"/>
      <c r="AT19" s="453"/>
      <c r="AU19" s="453"/>
    </row>
    <row r="20" spans="1:47">
      <c r="A20" s="299" t="s">
        <v>376</v>
      </c>
      <c r="B20" s="300">
        <v>1.74</v>
      </c>
      <c r="D20" s="453">
        <v>9958</v>
      </c>
      <c r="E20" s="454">
        <f t="shared" si="0"/>
        <v>5722.9885057471265</v>
      </c>
      <c r="F20" s="453"/>
      <c r="G20" s="454" t="str">
        <f t="shared" si="0"/>
        <v/>
      </c>
      <c r="H20" s="453"/>
      <c r="I20" s="454" t="str">
        <f t="shared" si="1"/>
        <v/>
      </c>
      <c r="J20" s="453"/>
      <c r="K20" s="454" t="str">
        <f t="shared" si="2"/>
        <v/>
      </c>
      <c r="L20" s="453"/>
      <c r="M20" s="454" t="str">
        <f t="shared" si="3"/>
        <v/>
      </c>
      <c r="N20" s="453">
        <v>67</v>
      </c>
      <c r="O20" s="454">
        <f t="shared" si="4"/>
        <v>38.505747126436781</v>
      </c>
      <c r="P20" s="453">
        <v>2606</v>
      </c>
      <c r="Q20" s="454">
        <f t="shared" si="5"/>
        <v>1497.7011494252874</v>
      </c>
      <c r="R20" s="453"/>
      <c r="S20" s="454" t="str">
        <f t="shared" si="6"/>
        <v/>
      </c>
      <c r="T20" s="453"/>
      <c r="U20" s="454" t="str">
        <f t="shared" si="7"/>
        <v/>
      </c>
      <c r="V20" s="453"/>
      <c r="W20" s="454" t="str">
        <f t="shared" si="8"/>
        <v/>
      </c>
      <c r="X20" s="453"/>
      <c r="Y20" s="454" t="str">
        <f t="shared" si="9"/>
        <v/>
      </c>
      <c r="Z20" s="453"/>
      <c r="AA20" s="454" t="str">
        <f t="shared" si="10"/>
        <v/>
      </c>
      <c r="AB20" s="453"/>
      <c r="AC20" s="454" t="str">
        <f t="shared" si="11"/>
        <v/>
      </c>
      <c r="AD20" s="453"/>
      <c r="AE20" s="454" t="str">
        <f t="shared" si="12"/>
        <v/>
      </c>
      <c r="AF20" s="453"/>
      <c r="AG20" s="454" t="str">
        <f t="shared" si="13"/>
        <v/>
      </c>
      <c r="AH20" s="453"/>
      <c r="AI20" s="454" t="str">
        <f t="shared" si="14"/>
        <v/>
      </c>
      <c r="AJ20" s="453">
        <v>107</v>
      </c>
      <c r="AK20" s="454">
        <f t="shared" si="15"/>
        <v>61.494252873563219</v>
      </c>
      <c r="AL20" s="453"/>
      <c r="AM20" s="454" t="str">
        <f t="shared" si="16"/>
        <v/>
      </c>
      <c r="AN20" s="453"/>
      <c r="AO20" s="454" t="str">
        <f t="shared" si="17"/>
        <v/>
      </c>
      <c r="AP20" s="453">
        <v>2780</v>
      </c>
      <c r="AQ20" s="454">
        <f t="shared" si="18"/>
        <v>1597.7011494252874</v>
      </c>
      <c r="AR20" s="453">
        <v>1079</v>
      </c>
      <c r="AS20" s="453">
        <v>394</v>
      </c>
      <c r="AT20" s="453"/>
      <c r="AU20" s="453"/>
    </row>
    <row r="21" spans="1:47">
      <c r="A21" s="299" t="s">
        <v>377</v>
      </c>
      <c r="B21" s="300">
        <v>1.49</v>
      </c>
      <c r="D21" s="453">
        <v>4633</v>
      </c>
      <c r="E21" s="454">
        <f t="shared" si="0"/>
        <v>3109.3959731543623</v>
      </c>
      <c r="F21" s="453">
        <v>47</v>
      </c>
      <c r="G21" s="454">
        <f t="shared" si="0"/>
        <v>31.543624161073826</v>
      </c>
      <c r="H21" s="453"/>
      <c r="I21" s="454" t="str">
        <f t="shared" si="1"/>
        <v/>
      </c>
      <c r="J21" s="453"/>
      <c r="K21" s="454" t="str">
        <f t="shared" si="2"/>
        <v/>
      </c>
      <c r="L21" s="453"/>
      <c r="M21" s="454" t="str">
        <f t="shared" si="3"/>
        <v/>
      </c>
      <c r="N21" s="453">
        <v>969</v>
      </c>
      <c r="O21" s="454">
        <f t="shared" si="4"/>
        <v>650.33557046979865</v>
      </c>
      <c r="P21" s="453">
        <v>4333</v>
      </c>
      <c r="Q21" s="454">
        <f t="shared" si="5"/>
        <v>2908.0536912751677</v>
      </c>
      <c r="R21" s="453"/>
      <c r="S21" s="454" t="str">
        <f t="shared" si="6"/>
        <v/>
      </c>
      <c r="T21" s="453">
        <v>117</v>
      </c>
      <c r="U21" s="454">
        <f t="shared" si="7"/>
        <v>78.523489932885909</v>
      </c>
      <c r="V21" s="453"/>
      <c r="W21" s="454" t="str">
        <f t="shared" si="8"/>
        <v/>
      </c>
      <c r="X21" s="453"/>
      <c r="Y21" s="454" t="str">
        <f t="shared" si="9"/>
        <v/>
      </c>
      <c r="Z21" s="453"/>
      <c r="AA21" s="454" t="str">
        <f t="shared" si="10"/>
        <v/>
      </c>
      <c r="AB21" s="453"/>
      <c r="AC21" s="454" t="str">
        <f t="shared" si="11"/>
        <v/>
      </c>
      <c r="AD21" s="453"/>
      <c r="AE21" s="454" t="str">
        <f t="shared" si="12"/>
        <v/>
      </c>
      <c r="AF21" s="453"/>
      <c r="AG21" s="454" t="str">
        <f t="shared" si="13"/>
        <v/>
      </c>
      <c r="AH21" s="453"/>
      <c r="AI21" s="454" t="str">
        <f t="shared" si="14"/>
        <v/>
      </c>
      <c r="AJ21" s="453"/>
      <c r="AK21" s="454" t="str">
        <f t="shared" si="15"/>
        <v/>
      </c>
      <c r="AL21" s="453"/>
      <c r="AM21" s="454" t="str">
        <f t="shared" si="16"/>
        <v/>
      </c>
      <c r="AN21" s="453"/>
      <c r="AO21" s="454" t="str">
        <f t="shared" si="17"/>
        <v/>
      </c>
      <c r="AP21" s="453">
        <v>5466</v>
      </c>
      <c r="AQ21" s="454">
        <f t="shared" si="18"/>
        <v>3668.4563758389263</v>
      </c>
      <c r="AR21" s="453">
        <v>859</v>
      </c>
      <c r="AS21" s="453">
        <v>225</v>
      </c>
      <c r="AT21" s="453">
        <v>528</v>
      </c>
      <c r="AU21" s="453">
        <v>2742</v>
      </c>
    </row>
    <row r="22" spans="1:47">
      <c r="A22" s="464" t="s">
        <v>466</v>
      </c>
      <c r="B22">
        <f>SUM(B12:B21)</f>
        <v>11.82</v>
      </c>
      <c r="E22" s="454" t="str">
        <f t="shared" si="0"/>
        <v/>
      </c>
      <c r="G22" s="454" t="str">
        <f t="shared" si="0"/>
        <v/>
      </c>
      <c r="I22" s="454" t="str">
        <f t="shared" si="1"/>
        <v/>
      </c>
      <c r="K22" s="454" t="str">
        <f t="shared" si="2"/>
        <v/>
      </c>
      <c r="M22" s="454" t="str">
        <f t="shared" si="3"/>
        <v/>
      </c>
      <c r="O22" s="454" t="str">
        <f t="shared" si="4"/>
        <v/>
      </c>
      <c r="Q22" s="454" t="str">
        <f t="shared" si="5"/>
        <v/>
      </c>
      <c r="S22" s="454" t="str">
        <f t="shared" si="6"/>
        <v/>
      </c>
      <c r="U22" s="454" t="str">
        <f t="shared" si="7"/>
        <v/>
      </c>
      <c r="W22" s="454" t="str">
        <f t="shared" si="8"/>
        <v/>
      </c>
      <c r="Y22" s="454" t="str">
        <f t="shared" si="9"/>
        <v/>
      </c>
      <c r="AA22" s="454" t="str">
        <f t="shared" si="10"/>
        <v/>
      </c>
      <c r="AC22" s="454" t="str">
        <f t="shared" si="11"/>
        <v/>
      </c>
      <c r="AE22" s="454" t="str">
        <f t="shared" si="12"/>
        <v/>
      </c>
      <c r="AG22" s="454" t="str">
        <f t="shared" si="13"/>
        <v/>
      </c>
      <c r="AI22" s="454" t="str">
        <f t="shared" si="14"/>
        <v/>
      </c>
      <c r="AK22" s="454" t="str">
        <f t="shared" si="15"/>
        <v/>
      </c>
      <c r="AM22" s="454" t="str">
        <f t="shared" si="16"/>
        <v/>
      </c>
      <c r="AO22" s="454" t="str">
        <f t="shared" si="17"/>
        <v/>
      </c>
      <c r="AQ22" s="454" t="str">
        <f t="shared" si="18"/>
        <v/>
      </c>
    </row>
    <row r="23" spans="1:47">
      <c r="D23" s="445">
        <f>SUM(D12:D21)</f>
        <v>71871</v>
      </c>
      <c r="E23" s="454"/>
      <c r="G23" s="454" t="str">
        <f t="shared" si="0"/>
        <v/>
      </c>
      <c r="I23" s="454" t="str">
        <f t="shared" si="1"/>
        <v/>
      </c>
      <c r="K23" s="454" t="str">
        <f t="shared" si="2"/>
        <v/>
      </c>
      <c r="M23" s="454" t="str">
        <f t="shared" si="3"/>
        <v/>
      </c>
      <c r="O23" s="454" t="str">
        <f t="shared" si="4"/>
        <v/>
      </c>
      <c r="Q23" s="454" t="str">
        <f t="shared" si="5"/>
        <v/>
      </c>
      <c r="S23" s="454" t="str">
        <f t="shared" si="6"/>
        <v/>
      </c>
      <c r="U23" s="454" t="str">
        <f t="shared" si="7"/>
        <v/>
      </c>
      <c r="W23" s="454" t="str">
        <f t="shared" si="8"/>
        <v/>
      </c>
      <c r="Y23" s="454" t="str">
        <f t="shared" si="9"/>
        <v/>
      </c>
      <c r="AA23" s="454" t="str">
        <f t="shared" si="10"/>
        <v/>
      </c>
      <c r="AC23" s="454" t="str">
        <f t="shared" si="11"/>
        <v/>
      </c>
      <c r="AE23" s="454" t="str">
        <f t="shared" si="12"/>
        <v/>
      </c>
      <c r="AG23" s="454" t="str">
        <f t="shared" si="13"/>
        <v/>
      </c>
      <c r="AI23" s="454" t="str">
        <f t="shared" si="14"/>
        <v/>
      </c>
      <c r="AK23" s="454" t="str">
        <f t="shared" si="15"/>
        <v/>
      </c>
      <c r="AM23" s="454" t="str">
        <f t="shared" si="16"/>
        <v/>
      </c>
      <c r="AO23" s="454" t="str">
        <f t="shared" si="17"/>
        <v/>
      </c>
      <c r="AQ23" s="454" t="str">
        <f t="shared" si="18"/>
        <v/>
      </c>
    </row>
    <row r="24" spans="1:47">
      <c r="D24" s="445">
        <f>D23/B22</f>
        <v>6080.4568527918782</v>
      </c>
      <c r="E24" s="454"/>
      <c r="F24" s="467">
        <f>SUM(F13:F21)</f>
        <v>21348</v>
      </c>
      <c r="G24" s="467"/>
      <c r="H24" s="467">
        <f>SUM(H19)</f>
        <v>5234</v>
      </c>
      <c r="I24" s="467"/>
      <c r="J24" s="467">
        <f t="shared" ref="J24:AQ24" si="19">SUM(J13:J21)</f>
        <v>0</v>
      </c>
      <c r="K24" s="467">
        <f t="shared" si="19"/>
        <v>0</v>
      </c>
      <c r="L24" s="467">
        <f t="shared" si="19"/>
        <v>0</v>
      </c>
      <c r="M24" s="467">
        <f t="shared" si="19"/>
        <v>0</v>
      </c>
      <c r="N24" s="467">
        <f>SUM(N12:N21)</f>
        <v>1934</v>
      </c>
      <c r="O24" s="467"/>
      <c r="P24" s="467">
        <f>SUM(P12:P21)</f>
        <v>19168</v>
      </c>
      <c r="Q24" s="467"/>
      <c r="R24" s="467">
        <f t="shared" si="19"/>
        <v>483</v>
      </c>
      <c r="S24" s="467"/>
      <c r="T24" s="467">
        <f t="shared" si="19"/>
        <v>117</v>
      </c>
      <c r="U24" s="467"/>
      <c r="V24" s="467">
        <f t="shared" si="19"/>
        <v>0</v>
      </c>
      <c r="W24" s="467">
        <f t="shared" si="19"/>
        <v>0</v>
      </c>
      <c r="X24" s="467">
        <f t="shared" si="19"/>
        <v>0</v>
      </c>
      <c r="Y24" s="467">
        <f t="shared" si="19"/>
        <v>0</v>
      </c>
      <c r="Z24" s="467">
        <f t="shared" si="19"/>
        <v>0</v>
      </c>
      <c r="AA24" s="467">
        <f t="shared" si="19"/>
        <v>0</v>
      </c>
      <c r="AB24" s="467">
        <f t="shared" si="19"/>
        <v>0</v>
      </c>
      <c r="AC24" s="467">
        <f t="shared" si="19"/>
        <v>0</v>
      </c>
      <c r="AD24" s="467">
        <f t="shared" si="19"/>
        <v>953</v>
      </c>
      <c r="AE24" s="467">
        <f t="shared" si="19"/>
        <v>828.69565217391312</v>
      </c>
      <c r="AF24" s="467">
        <f t="shared" si="19"/>
        <v>0</v>
      </c>
      <c r="AG24" s="467">
        <f t="shared" si="19"/>
        <v>0</v>
      </c>
      <c r="AH24" s="467">
        <f t="shared" si="19"/>
        <v>0</v>
      </c>
      <c r="AI24" s="467"/>
      <c r="AJ24" s="467">
        <f>SUM(AJ13:AJ20)</f>
        <v>7693</v>
      </c>
      <c r="AK24" s="467"/>
      <c r="AL24" s="467">
        <f t="shared" si="19"/>
        <v>0</v>
      </c>
      <c r="AM24" s="467"/>
      <c r="AN24" s="467">
        <f t="shared" si="19"/>
        <v>2001</v>
      </c>
      <c r="AO24" s="467">
        <f t="shared" si="19"/>
        <v>1802.7027027027025</v>
      </c>
      <c r="AP24" s="467">
        <f t="shared" si="19"/>
        <v>56354</v>
      </c>
      <c r="AQ24" s="467">
        <f t="shared" si="19"/>
        <v>69651.782829965145</v>
      </c>
      <c r="AR24" s="467">
        <f>SUM(AR12:AR21)</f>
        <v>30141</v>
      </c>
      <c r="AS24" s="467">
        <f>SUM(AS12:AS21)</f>
        <v>2233</v>
      </c>
      <c r="AT24" s="467">
        <f>SUM(AT12:AT21)</f>
        <v>528</v>
      </c>
      <c r="AU24" s="467">
        <f>SUM(AU12:AU21)</f>
        <v>7883</v>
      </c>
    </row>
    <row r="25" spans="1:47">
      <c r="E25" s="454" t="str">
        <f t="shared" si="0"/>
        <v/>
      </c>
      <c r="G25" s="454" t="str">
        <f t="shared" si="0"/>
        <v/>
      </c>
      <c r="I25" s="454" t="str">
        <f t="shared" si="1"/>
        <v/>
      </c>
      <c r="K25" s="454" t="str">
        <f t="shared" si="2"/>
        <v/>
      </c>
      <c r="M25" s="454" t="str">
        <f t="shared" si="3"/>
        <v/>
      </c>
      <c r="O25" s="454" t="str">
        <f t="shared" si="4"/>
        <v/>
      </c>
      <c r="Q25" s="454" t="str">
        <f t="shared" si="5"/>
        <v/>
      </c>
      <c r="S25" s="454" t="str">
        <f t="shared" si="6"/>
        <v/>
      </c>
      <c r="U25" s="454" t="str">
        <f t="shared" si="7"/>
        <v/>
      </c>
      <c r="W25" s="454" t="str">
        <f t="shared" si="8"/>
        <v/>
      </c>
      <c r="Y25" s="454" t="str">
        <f t="shared" si="9"/>
        <v/>
      </c>
      <c r="AA25" s="454" t="str">
        <f t="shared" si="10"/>
        <v/>
      </c>
      <c r="AC25" s="454" t="str">
        <f t="shared" si="11"/>
        <v/>
      </c>
      <c r="AE25" s="454" t="str">
        <f t="shared" si="12"/>
        <v/>
      </c>
      <c r="AG25" s="454" t="str">
        <f t="shared" si="13"/>
        <v/>
      </c>
      <c r="AI25" s="454" t="str">
        <f t="shared" si="14"/>
        <v/>
      </c>
      <c r="AK25" s="454" t="str">
        <f t="shared" si="15"/>
        <v/>
      </c>
      <c r="AM25" s="454" t="str">
        <f t="shared" si="16"/>
        <v/>
      </c>
      <c r="AO25" s="454" t="str">
        <f t="shared" si="17"/>
        <v/>
      </c>
      <c r="AQ25" s="454" t="str">
        <f t="shared" si="18"/>
        <v/>
      </c>
    </row>
    <row r="26" spans="1:47">
      <c r="E26" s="454" t="str">
        <f t="shared" si="0"/>
        <v/>
      </c>
      <c r="F26" s="445"/>
      <c r="G26" s="454" t="str">
        <f t="shared" si="0"/>
        <v/>
      </c>
      <c r="I26" s="454" t="str">
        <f t="shared" si="1"/>
        <v/>
      </c>
      <c r="K26" s="454" t="str">
        <f t="shared" si="2"/>
        <v/>
      </c>
      <c r="M26" s="454" t="str">
        <f t="shared" si="3"/>
        <v/>
      </c>
      <c r="O26" s="454" t="str">
        <f t="shared" si="4"/>
        <v/>
      </c>
      <c r="P26" s="465" t="s">
        <v>465</v>
      </c>
      <c r="Q26" s="462" t="str">
        <f t="shared" si="5"/>
        <v/>
      </c>
      <c r="R26" s="466">
        <f>SUM(F24:AU24)</f>
        <v>228353.18118484176</v>
      </c>
      <c r="S26" s="454" t="str">
        <f t="shared" si="6"/>
        <v/>
      </c>
      <c r="U26" s="454" t="str">
        <f t="shared" si="7"/>
        <v/>
      </c>
      <c r="W26" s="454" t="str">
        <f t="shared" si="8"/>
        <v/>
      </c>
      <c r="Y26" s="454" t="str">
        <f t="shared" si="9"/>
        <v/>
      </c>
      <c r="AA26" s="454" t="str">
        <f t="shared" si="10"/>
        <v/>
      </c>
      <c r="AC26" s="454" t="str">
        <f t="shared" si="11"/>
        <v/>
      </c>
      <c r="AE26" s="454" t="str">
        <f t="shared" si="12"/>
        <v/>
      </c>
      <c r="AG26" s="454" t="str">
        <f t="shared" si="13"/>
        <v/>
      </c>
      <c r="AI26" s="454" t="str">
        <f t="shared" si="14"/>
        <v/>
      </c>
      <c r="AK26" s="454" t="str">
        <f t="shared" si="15"/>
        <v/>
      </c>
      <c r="AM26" s="454" t="str">
        <f t="shared" si="16"/>
        <v/>
      </c>
      <c r="AO26" s="454" t="str">
        <f t="shared" si="17"/>
        <v/>
      </c>
      <c r="AQ26" s="454" t="str">
        <f t="shared" si="18"/>
        <v/>
      </c>
      <c r="AR26" s="445"/>
      <c r="AS26" s="445"/>
      <c r="AT26" s="445"/>
      <c r="AU26" s="445"/>
    </row>
    <row r="27" spans="1:47">
      <c r="E27" s="454" t="str">
        <f t="shared" si="0"/>
        <v/>
      </c>
      <c r="F27" s="445"/>
      <c r="G27" s="454" t="str">
        <f t="shared" si="0"/>
        <v/>
      </c>
      <c r="I27" s="454" t="str">
        <f t="shared" si="1"/>
        <v/>
      </c>
      <c r="K27" s="454" t="str">
        <f t="shared" si="2"/>
        <v/>
      </c>
      <c r="M27" s="454" t="str">
        <f t="shared" si="3"/>
        <v/>
      </c>
      <c r="O27" s="454" t="str">
        <f t="shared" si="4"/>
        <v/>
      </c>
      <c r="P27" s="461" t="s">
        <v>101</v>
      </c>
      <c r="Q27" s="459" t="str">
        <f t="shared" si="5"/>
        <v/>
      </c>
      <c r="R27" s="470">
        <v>11.82</v>
      </c>
      <c r="S27" s="454" t="str">
        <f t="shared" si="6"/>
        <v/>
      </c>
      <c r="U27" s="454" t="str">
        <f t="shared" si="7"/>
        <v/>
      </c>
      <c r="W27" s="454" t="str">
        <f t="shared" si="8"/>
        <v/>
      </c>
      <c r="Y27" s="454" t="str">
        <f t="shared" si="9"/>
        <v/>
      </c>
      <c r="AA27" s="454" t="str">
        <f t="shared" si="10"/>
        <v/>
      </c>
      <c r="AC27" s="454" t="str">
        <f t="shared" si="11"/>
        <v/>
      </c>
      <c r="AE27" s="454" t="str">
        <f t="shared" si="12"/>
        <v/>
      </c>
      <c r="AG27" s="454" t="str">
        <f t="shared" si="13"/>
        <v/>
      </c>
      <c r="AI27" s="454" t="str">
        <f t="shared" si="14"/>
        <v/>
      </c>
      <c r="AK27" s="454" t="str">
        <f t="shared" si="15"/>
        <v/>
      </c>
      <c r="AM27" s="454" t="str">
        <f t="shared" si="16"/>
        <v/>
      </c>
      <c r="AO27" s="454" t="str">
        <f t="shared" si="17"/>
        <v/>
      </c>
      <c r="AQ27" s="454" t="str">
        <f t="shared" si="18"/>
        <v/>
      </c>
    </row>
    <row r="28" spans="1:47">
      <c r="E28" s="454" t="str">
        <f t="shared" si="0"/>
        <v/>
      </c>
      <c r="G28" s="454" t="str">
        <f t="shared" si="0"/>
        <v/>
      </c>
      <c r="I28" s="454" t="str">
        <f t="shared" si="1"/>
        <v/>
      </c>
      <c r="K28" s="454" t="str">
        <f t="shared" si="2"/>
        <v/>
      </c>
      <c r="M28" s="454" t="str">
        <f t="shared" si="3"/>
        <v/>
      </c>
      <c r="O28" s="454" t="str">
        <f t="shared" si="4"/>
        <v/>
      </c>
      <c r="P28" s="471" t="s">
        <v>467</v>
      </c>
      <c r="Q28" s="472" t="str">
        <f t="shared" si="5"/>
        <v/>
      </c>
      <c r="R28" s="473">
        <f>R26/R27</f>
        <v>19319.22006639947</v>
      </c>
      <c r="S28" s="454" t="str">
        <f t="shared" si="6"/>
        <v/>
      </c>
      <c r="U28" s="454" t="str">
        <f t="shared" si="7"/>
        <v/>
      </c>
      <c r="W28" s="454" t="str">
        <f t="shared" si="8"/>
        <v/>
      </c>
      <c r="Y28" s="454" t="str">
        <f t="shared" si="9"/>
        <v/>
      </c>
      <c r="AA28" s="454" t="str">
        <f t="shared" si="10"/>
        <v/>
      </c>
      <c r="AC28" s="454" t="str">
        <f t="shared" si="11"/>
        <v/>
      </c>
      <c r="AE28" s="454" t="str">
        <f t="shared" si="12"/>
        <v/>
      </c>
      <c r="AG28" s="454" t="str">
        <f t="shared" si="13"/>
        <v/>
      </c>
      <c r="AI28" s="454" t="str">
        <f t="shared" si="14"/>
        <v/>
      </c>
      <c r="AK28" s="454" t="str">
        <f t="shared" si="15"/>
        <v/>
      </c>
      <c r="AM28" s="454" t="str">
        <f t="shared" si="16"/>
        <v/>
      </c>
      <c r="AO28" s="454" t="str">
        <f t="shared" si="17"/>
        <v/>
      </c>
      <c r="AQ28" s="454" t="str">
        <f t="shared" si="18"/>
        <v/>
      </c>
    </row>
    <row r="29" spans="1:47">
      <c r="E29" s="454" t="str">
        <f t="shared" si="0"/>
        <v/>
      </c>
      <c r="F29" s="445"/>
      <c r="G29" s="454" t="str">
        <f t="shared" si="0"/>
        <v/>
      </c>
      <c r="I29" s="454" t="str">
        <f t="shared" si="1"/>
        <v/>
      </c>
      <c r="K29" s="454" t="str">
        <f t="shared" si="2"/>
        <v/>
      </c>
      <c r="M29" s="454" t="str">
        <f t="shared" si="3"/>
        <v/>
      </c>
      <c r="O29" s="454" t="str">
        <f t="shared" si="4"/>
        <v/>
      </c>
      <c r="Q29" s="454" t="str">
        <f t="shared" si="5"/>
        <v/>
      </c>
      <c r="S29" s="454" t="str">
        <f t="shared" si="6"/>
        <v/>
      </c>
      <c r="U29" s="454" t="str">
        <f t="shared" si="7"/>
        <v/>
      </c>
      <c r="W29" s="454" t="str">
        <f t="shared" si="8"/>
        <v/>
      </c>
      <c r="Y29" s="454" t="str">
        <f t="shared" si="9"/>
        <v/>
      </c>
      <c r="AA29" s="454" t="str">
        <f t="shared" si="10"/>
        <v/>
      </c>
      <c r="AC29" s="454" t="str">
        <f t="shared" si="11"/>
        <v/>
      </c>
      <c r="AE29" s="454" t="str">
        <f t="shared" si="12"/>
        <v/>
      </c>
      <c r="AG29" s="454" t="str">
        <f t="shared" si="13"/>
        <v/>
      </c>
      <c r="AI29" s="454" t="str">
        <f t="shared" si="14"/>
        <v/>
      </c>
      <c r="AK29" s="454" t="str">
        <f t="shared" si="15"/>
        <v/>
      </c>
      <c r="AM29" s="454" t="str">
        <f t="shared" si="16"/>
        <v/>
      </c>
      <c r="AO29" s="454" t="str">
        <f t="shared" si="17"/>
        <v/>
      </c>
      <c r="AQ29" s="454" t="str">
        <f t="shared" si="18"/>
        <v/>
      </c>
    </row>
    <row r="30" spans="1:47">
      <c r="E30" s="454" t="str">
        <f t="shared" si="0"/>
        <v/>
      </c>
      <c r="G30" s="454" t="str">
        <f t="shared" si="0"/>
        <v/>
      </c>
      <c r="I30" s="454" t="str">
        <f t="shared" si="1"/>
        <v/>
      </c>
      <c r="K30" s="454" t="str">
        <f t="shared" si="2"/>
        <v/>
      </c>
      <c r="M30" s="454" t="str">
        <f t="shared" si="3"/>
        <v/>
      </c>
      <c r="O30" s="454" t="str">
        <f t="shared" si="4"/>
        <v/>
      </c>
      <c r="Q30" s="454" t="str">
        <f t="shared" si="5"/>
        <v/>
      </c>
      <c r="S30" s="454" t="str">
        <f t="shared" si="6"/>
        <v/>
      </c>
      <c r="U30" s="454" t="str">
        <f t="shared" si="7"/>
        <v/>
      </c>
      <c r="W30" s="454" t="str">
        <f t="shared" si="8"/>
        <v/>
      </c>
      <c r="Y30" s="454" t="str">
        <f t="shared" si="9"/>
        <v/>
      </c>
      <c r="AA30" s="454" t="str">
        <f t="shared" si="10"/>
        <v/>
      </c>
      <c r="AC30" s="454" t="str">
        <f t="shared" si="11"/>
        <v/>
      </c>
      <c r="AE30" s="454" t="str">
        <f t="shared" si="12"/>
        <v/>
      </c>
      <c r="AG30" s="454" t="str">
        <f t="shared" si="13"/>
        <v/>
      </c>
      <c r="AI30" s="454" t="str">
        <f t="shared" si="14"/>
        <v/>
      </c>
      <c r="AK30" s="454" t="str">
        <f t="shared" si="15"/>
        <v/>
      </c>
      <c r="AM30" s="454" t="str">
        <f t="shared" si="16"/>
        <v/>
      </c>
      <c r="AO30" s="454" t="str">
        <f t="shared" si="17"/>
        <v/>
      </c>
      <c r="AQ30" s="454" t="str">
        <f t="shared" si="18"/>
        <v/>
      </c>
    </row>
    <row r="31" spans="1:47">
      <c r="E31" s="454" t="str">
        <f t="shared" si="0"/>
        <v/>
      </c>
      <c r="G31" s="454" t="str">
        <f t="shared" si="0"/>
        <v/>
      </c>
      <c r="I31" s="454" t="str">
        <f t="shared" si="1"/>
        <v/>
      </c>
      <c r="K31" s="454" t="str">
        <f t="shared" si="2"/>
        <v/>
      </c>
      <c r="M31" s="454" t="str">
        <f t="shared" si="3"/>
        <v/>
      </c>
      <c r="O31" s="454" t="str">
        <f t="shared" si="4"/>
        <v/>
      </c>
      <c r="Q31" s="454" t="str">
        <f t="shared" si="5"/>
        <v/>
      </c>
      <c r="S31" s="454" t="str">
        <f t="shared" si="6"/>
        <v/>
      </c>
      <c r="U31" s="454" t="str">
        <f t="shared" si="7"/>
        <v/>
      </c>
      <c r="W31" s="454" t="str">
        <f t="shared" si="8"/>
        <v/>
      </c>
      <c r="Y31" s="454" t="str">
        <f t="shared" si="9"/>
        <v/>
      </c>
      <c r="AA31" s="454" t="str">
        <f t="shared" si="10"/>
        <v/>
      </c>
      <c r="AC31" s="454" t="str">
        <f t="shared" si="11"/>
        <v/>
      </c>
      <c r="AE31" s="454" t="str">
        <f t="shared" si="12"/>
        <v/>
      </c>
      <c r="AG31" s="454" t="str">
        <f t="shared" si="13"/>
        <v/>
      </c>
      <c r="AI31" s="454" t="str">
        <f t="shared" si="14"/>
        <v/>
      </c>
      <c r="AK31" s="454" t="str">
        <f t="shared" si="15"/>
        <v/>
      </c>
      <c r="AM31" s="454" t="str">
        <f t="shared" si="16"/>
        <v/>
      </c>
      <c r="AO31" s="454" t="str">
        <f t="shared" si="17"/>
        <v/>
      </c>
      <c r="AQ31" s="454" t="str">
        <f t="shared" si="18"/>
        <v/>
      </c>
    </row>
    <row r="32" spans="1:47">
      <c r="E32" s="454" t="str">
        <f t="shared" si="0"/>
        <v/>
      </c>
      <c r="G32" s="454" t="str">
        <f t="shared" si="0"/>
        <v/>
      </c>
      <c r="I32" s="454" t="str">
        <f t="shared" si="1"/>
        <v/>
      </c>
      <c r="K32" s="454" t="str">
        <f t="shared" si="2"/>
        <v/>
      </c>
      <c r="M32" s="454" t="str">
        <f t="shared" si="3"/>
        <v/>
      </c>
      <c r="O32" s="454" t="str">
        <f t="shared" si="4"/>
        <v/>
      </c>
      <c r="Q32" s="454" t="str">
        <f t="shared" si="5"/>
        <v/>
      </c>
      <c r="S32" s="454" t="str">
        <f t="shared" si="6"/>
        <v/>
      </c>
      <c r="U32" s="454" t="str">
        <f t="shared" si="7"/>
        <v/>
      </c>
      <c r="W32" s="454" t="str">
        <f t="shared" si="8"/>
        <v/>
      </c>
      <c r="Y32" s="454" t="str">
        <f t="shared" si="9"/>
        <v/>
      </c>
      <c r="AA32" s="454" t="str">
        <f t="shared" si="10"/>
        <v/>
      </c>
      <c r="AC32" s="454" t="str">
        <f t="shared" si="11"/>
        <v/>
      </c>
      <c r="AE32" s="454" t="str">
        <f t="shared" si="12"/>
        <v/>
      </c>
      <c r="AG32" s="454" t="str">
        <f t="shared" si="13"/>
        <v/>
      </c>
      <c r="AI32" s="454" t="str">
        <f t="shared" si="14"/>
        <v/>
      </c>
      <c r="AK32" s="454" t="str">
        <f t="shared" si="15"/>
        <v/>
      </c>
      <c r="AM32" s="454" t="str">
        <f t="shared" si="16"/>
        <v/>
      </c>
      <c r="AO32" s="454" t="str">
        <f t="shared" si="17"/>
        <v/>
      </c>
      <c r="AQ32" s="454" t="str">
        <f t="shared" si="18"/>
        <v/>
      </c>
    </row>
    <row r="33" spans="5:43">
      <c r="E33" s="454" t="str">
        <f t="shared" si="0"/>
        <v/>
      </c>
      <c r="G33" s="454" t="str">
        <f t="shared" si="0"/>
        <v/>
      </c>
      <c r="I33" s="454" t="str">
        <f t="shared" si="1"/>
        <v/>
      </c>
      <c r="K33" s="454" t="str">
        <f t="shared" si="2"/>
        <v/>
      </c>
      <c r="M33" s="454" t="str">
        <f t="shared" si="3"/>
        <v/>
      </c>
      <c r="O33" s="454" t="str">
        <f t="shared" si="4"/>
        <v/>
      </c>
      <c r="Q33" s="454" t="str">
        <f t="shared" si="5"/>
        <v/>
      </c>
      <c r="S33" s="454" t="str">
        <f t="shared" si="6"/>
        <v/>
      </c>
      <c r="U33" s="454" t="str">
        <f t="shared" si="7"/>
        <v/>
      </c>
      <c r="W33" s="454" t="str">
        <f t="shared" si="8"/>
        <v/>
      </c>
      <c r="Y33" s="454" t="str">
        <f t="shared" si="9"/>
        <v/>
      </c>
      <c r="AA33" s="454" t="str">
        <f t="shared" si="10"/>
        <v/>
      </c>
      <c r="AC33" s="454" t="str">
        <f t="shared" si="11"/>
        <v/>
      </c>
      <c r="AE33" s="454" t="str">
        <f t="shared" si="12"/>
        <v/>
      </c>
      <c r="AG33" s="454" t="str">
        <f t="shared" si="13"/>
        <v/>
      </c>
      <c r="AI33" s="454" t="str">
        <f t="shared" si="14"/>
        <v/>
      </c>
      <c r="AK33" s="454" t="str">
        <f t="shared" si="15"/>
        <v/>
      </c>
      <c r="AM33" s="454" t="str">
        <f t="shared" si="16"/>
        <v/>
      </c>
      <c r="AO33" s="454" t="str">
        <f t="shared" si="17"/>
        <v/>
      </c>
      <c r="AQ33" s="454" t="str">
        <f t="shared" si="18"/>
        <v/>
      </c>
    </row>
    <row r="34" spans="5:43">
      <c r="E34" s="454" t="str">
        <f t="shared" si="0"/>
        <v/>
      </c>
      <c r="G34" s="454" t="str">
        <f t="shared" si="0"/>
        <v/>
      </c>
      <c r="I34" s="454" t="str">
        <f t="shared" si="1"/>
        <v/>
      </c>
      <c r="K34" s="454" t="str">
        <f t="shared" si="2"/>
        <v/>
      </c>
      <c r="M34" s="454" t="str">
        <f t="shared" si="3"/>
        <v/>
      </c>
      <c r="O34" s="454" t="str">
        <f t="shared" si="4"/>
        <v/>
      </c>
      <c r="Q34" s="454" t="str">
        <f t="shared" si="5"/>
        <v/>
      </c>
      <c r="S34" s="454" t="str">
        <f t="shared" si="6"/>
        <v/>
      </c>
      <c r="U34" s="454" t="str">
        <f t="shared" si="7"/>
        <v/>
      </c>
      <c r="W34" s="454" t="str">
        <f t="shared" si="8"/>
        <v/>
      </c>
      <c r="Y34" s="454" t="str">
        <f t="shared" si="9"/>
        <v/>
      </c>
      <c r="AA34" s="454" t="str">
        <f t="shared" si="10"/>
        <v/>
      </c>
      <c r="AC34" s="454" t="str">
        <f t="shared" si="11"/>
        <v/>
      </c>
      <c r="AE34" s="454" t="str">
        <f t="shared" si="12"/>
        <v/>
      </c>
      <c r="AG34" s="454" t="str">
        <f t="shared" si="13"/>
        <v/>
      </c>
      <c r="AI34" s="454" t="str">
        <f t="shared" si="14"/>
        <v/>
      </c>
      <c r="AK34" s="454" t="str">
        <f t="shared" si="15"/>
        <v/>
      </c>
      <c r="AM34" s="454" t="str">
        <f t="shared" si="16"/>
        <v/>
      </c>
      <c r="AO34" s="454" t="str">
        <f t="shared" si="17"/>
        <v/>
      </c>
      <c r="AQ34" s="454" t="str">
        <f t="shared" si="18"/>
        <v/>
      </c>
    </row>
    <row r="35" spans="5:43">
      <c r="E35" s="454" t="str">
        <f t="shared" si="0"/>
        <v/>
      </c>
      <c r="G35" s="454" t="str">
        <f t="shared" si="0"/>
        <v/>
      </c>
      <c r="I35" s="454" t="str">
        <f t="shared" si="1"/>
        <v/>
      </c>
      <c r="K35" s="454" t="str">
        <f t="shared" si="2"/>
        <v/>
      </c>
      <c r="M35" s="454" t="str">
        <f t="shared" si="3"/>
        <v/>
      </c>
      <c r="O35" s="454" t="str">
        <f t="shared" si="4"/>
        <v/>
      </c>
      <c r="Q35" s="454" t="str">
        <f t="shared" si="5"/>
        <v/>
      </c>
      <c r="S35" s="454" t="str">
        <f t="shared" si="6"/>
        <v/>
      </c>
      <c r="U35" s="454" t="str">
        <f t="shared" si="7"/>
        <v/>
      </c>
      <c r="W35" s="454" t="str">
        <f t="shared" si="8"/>
        <v/>
      </c>
      <c r="Y35" s="454" t="str">
        <f t="shared" si="9"/>
        <v/>
      </c>
      <c r="AA35" s="454" t="str">
        <f t="shared" si="10"/>
        <v/>
      </c>
      <c r="AC35" s="454" t="str">
        <f t="shared" si="11"/>
        <v/>
      </c>
      <c r="AE35" s="454" t="str">
        <f t="shared" si="12"/>
        <v/>
      </c>
      <c r="AG35" s="454" t="str">
        <f t="shared" si="13"/>
        <v/>
      </c>
      <c r="AI35" s="454" t="str">
        <f t="shared" si="14"/>
        <v/>
      </c>
      <c r="AK35" s="454" t="str">
        <f t="shared" si="15"/>
        <v/>
      </c>
      <c r="AM35" s="454" t="str">
        <f t="shared" si="16"/>
        <v/>
      </c>
      <c r="AO35" s="454" t="str">
        <f t="shared" si="17"/>
        <v/>
      </c>
      <c r="AQ35" s="454" t="str">
        <f t="shared" si="18"/>
        <v/>
      </c>
    </row>
    <row r="36" spans="5:43">
      <c r="E36" s="454" t="str">
        <f t="shared" si="0"/>
        <v/>
      </c>
      <c r="G36" s="454" t="str">
        <f t="shared" si="0"/>
        <v/>
      </c>
      <c r="I36" s="454" t="str">
        <f t="shared" si="1"/>
        <v/>
      </c>
      <c r="K36" s="454" t="str">
        <f t="shared" si="2"/>
        <v/>
      </c>
      <c r="M36" s="454" t="str">
        <f t="shared" si="3"/>
        <v/>
      </c>
      <c r="O36" s="454" t="str">
        <f t="shared" si="4"/>
        <v/>
      </c>
      <c r="Q36" s="454" t="str">
        <f t="shared" si="5"/>
        <v/>
      </c>
      <c r="S36" s="454" t="str">
        <f t="shared" si="6"/>
        <v/>
      </c>
      <c r="U36" s="454" t="str">
        <f t="shared" si="7"/>
        <v/>
      </c>
      <c r="W36" s="454" t="str">
        <f t="shared" si="8"/>
        <v/>
      </c>
      <c r="Y36" s="454" t="str">
        <f t="shared" si="9"/>
        <v/>
      </c>
      <c r="AA36" s="454" t="str">
        <f t="shared" si="10"/>
        <v/>
      </c>
      <c r="AC36" s="454" t="str">
        <f t="shared" si="11"/>
        <v/>
      </c>
      <c r="AE36" s="454" t="str">
        <f t="shared" si="12"/>
        <v/>
      </c>
      <c r="AG36" s="454" t="str">
        <f t="shared" si="13"/>
        <v/>
      </c>
      <c r="AI36" s="454" t="str">
        <f t="shared" si="14"/>
        <v/>
      </c>
      <c r="AK36" s="454" t="str">
        <f t="shared" si="15"/>
        <v/>
      </c>
      <c r="AM36" s="454" t="str">
        <f t="shared" si="16"/>
        <v/>
      </c>
      <c r="AO36" s="454" t="str">
        <f t="shared" si="17"/>
        <v/>
      </c>
      <c r="AQ36" s="454" t="str">
        <f t="shared" si="18"/>
        <v/>
      </c>
    </row>
    <row r="37" spans="5:43">
      <c r="E37" s="454" t="str">
        <f t="shared" si="0"/>
        <v/>
      </c>
      <c r="G37" s="454" t="str">
        <f t="shared" si="0"/>
        <v/>
      </c>
      <c r="I37" s="454" t="str">
        <f t="shared" si="1"/>
        <v/>
      </c>
      <c r="K37" s="454" t="str">
        <f t="shared" si="2"/>
        <v/>
      </c>
      <c r="M37" s="454" t="str">
        <f t="shared" si="3"/>
        <v/>
      </c>
      <c r="O37" s="454" t="str">
        <f t="shared" si="4"/>
        <v/>
      </c>
      <c r="Q37" s="454" t="str">
        <f t="shared" si="5"/>
        <v/>
      </c>
      <c r="S37" s="454" t="str">
        <f t="shared" si="6"/>
        <v/>
      </c>
      <c r="U37" s="454" t="str">
        <f t="shared" si="7"/>
        <v/>
      </c>
      <c r="W37" s="454" t="str">
        <f t="shared" si="8"/>
        <v/>
      </c>
      <c r="Y37" s="454" t="str">
        <f t="shared" si="9"/>
        <v/>
      </c>
      <c r="AA37" s="454" t="str">
        <f t="shared" si="10"/>
        <v/>
      </c>
      <c r="AC37" s="454" t="str">
        <f t="shared" si="11"/>
        <v/>
      </c>
      <c r="AE37" s="454" t="str">
        <f t="shared" si="12"/>
        <v/>
      </c>
      <c r="AG37" s="454" t="str">
        <f t="shared" si="13"/>
        <v/>
      </c>
      <c r="AI37" s="454" t="str">
        <f t="shared" si="14"/>
        <v/>
      </c>
      <c r="AK37" s="454" t="str">
        <f t="shared" si="15"/>
        <v/>
      </c>
      <c r="AM37" s="454" t="str">
        <f t="shared" si="16"/>
        <v/>
      </c>
      <c r="AO37" s="454" t="str">
        <f t="shared" si="17"/>
        <v/>
      </c>
      <c r="AQ37" s="454" t="str">
        <f t="shared" si="18"/>
        <v/>
      </c>
    </row>
    <row r="38" spans="5:43">
      <c r="E38" s="454" t="str">
        <f t="shared" si="0"/>
        <v/>
      </c>
      <c r="G38" s="454" t="str">
        <f t="shared" si="0"/>
        <v/>
      </c>
      <c r="I38" s="454" t="str">
        <f t="shared" si="1"/>
        <v/>
      </c>
      <c r="K38" s="454" t="str">
        <f t="shared" si="2"/>
        <v/>
      </c>
      <c r="M38" s="454" t="str">
        <f t="shared" si="3"/>
        <v/>
      </c>
      <c r="O38" s="454" t="str">
        <f t="shared" si="4"/>
        <v/>
      </c>
      <c r="Q38" s="454" t="str">
        <f t="shared" si="5"/>
        <v/>
      </c>
      <c r="S38" s="454" t="str">
        <f t="shared" si="6"/>
        <v/>
      </c>
      <c r="U38" s="454" t="str">
        <f t="shared" si="7"/>
        <v/>
      </c>
      <c r="W38" s="454" t="str">
        <f t="shared" si="8"/>
        <v/>
      </c>
      <c r="Y38" s="454" t="str">
        <f t="shared" si="9"/>
        <v/>
      </c>
      <c r="AA38" s="454" t="str">
        <f t="shared" si="10"/>
        <v/>
      </c>
      <c r="AC38" s="454" t="str">
        <f t="shared" si="11"/>
        <v/>
      </c>
      <c r="AE38" s="454" t="str">
        <f t="shared" si="12"/>
        <v/>
      </c>
      <c r="AG38" s="454" t="str">
        <f t="shared" si="13"/>
        <v/>
      </c>
      <c r="AI38" s="454" t="str">
        <f t="shared" si="14"/>
        <v/>
      </c>
      <c r="AK38" s="454" t="str">
        <f t="shared" si="15"/>
        <v/>
      </c>
      <c r="AM38" s="454" t="str">
        <f t="shared" si="16"/>
        <v/>
      </c>
      <c r="AO38" s="454" t="str">
        <f t="shared" si="17"/>
        <v/>
      </c>
      <c r="AQ38" s="454" t="str">
        <f t="shared" si="18"/>
        <v/>
      </c>
    </row>
    <row r="39" spans="5:43">
      <c r="E39" s="454" t="str">
        <f t="shared" si="0"/>
        <v/>
      </c>
      <c r="G39" s="454" t="str">
        <f t="shared" si="0"/>
        <v/>
      </c>
      <c r="I39" s="454" t="str">
        <f t="shared" si="1"/>
        <v/>
      </c>
      <c r="K39" s="454" t="str">
        <f t="shared" si="2"/>
        <v/>
      </c>
      <c r="M39" s="454" t="str">
        <f t="shared" si="3"/>
        <v/>
      </c>
      <c r="O39" s="454" t="str">
        <f t="shared" si="4"/>
        <v/>
      </c>
      <c r="Q39" s="454" t="str">
        <f t="shared" si="5"/>
        <v/>
      </c>
      <c r="S39" s="454" t="str">
        <f t="shared" si="6"/>
        <v/>
      </c>
      <c r="U39" s="454" t="str">
        <f t="shared" si="7"/>
        <v/>
      </c>
      <c r="W39" s="454" t="str">
        <f t="shared" si="8"/>
        <v/>
      </c>
      <c r="Y39" s="454" t="str">
        <f t="shared" si="9"/>
        <v/>
      </c>
      <c r="AA39" s="454" t="str">
        <f t="shared" si="10"/>
        <v/>
      </c>
      <c r="AC39" s="454" t="str">
        <f t="shared" si="11"/>
        <v/>
      </c>
      <c r="AE39" s="454" t="str">
        <f t="shared" si="12"/>
        <v/>
      </c>
      <c r="AG39" s="454" t="str">
        <f t="shared" si="13"/>
        <v/>
      </c>
      <c r="AI39" s="454" t="str">
        <f t="shared" si="14"/>
        <v/>
      </c>
      <c r="AK39" s="454" t="str">
        <f t="shared" si="15"/>
        <v/>
      </c>
      <c r="AM39" s="454" t="str">
        <f t="shared" si="16"/>
        <v/>
      </c>
      <c r="AO39" s="454" t="str">
        <f t="shared" si="17"/>
        <v/>
      </c>
      <c r="AQ39" s="454" t="str">
        <f t="shared" si="18"/>
        <v/>
      </c>
    </row>
    <row r="40" spans="5:43">
      <c r="E40" s="454" t="str">
        <f t="shared" si="0"/>
        <v/>
      </c>
      <c r="G40" s="454" t="str">
        <f t="shared" si="0"/>
        <v/>
      </c>
      <c r="I40" s="454" t="str">
        <f t="shared" si="1"/>
        <v/>
      </c>
      <c r="K40" s="454" t="str">
        <f t="shared" si="2"/>
        <v/>
      </c>
      <c r="M40" s="454" t="str">
        <f t="shared" si="3"/>
        <v/>
      </c>
      <c r="O40" s="454" t="str">
        <f t="shared" si="4"/>
        <v/>
      </c>
      <c r="Q40" s="454" t="str">
        <f t="shared" si="5"/>
        <v/>
      </c>
      <c r="S40" s="454" t="str">
        <f t="shared" si="6"/>
        <v/>
      </c>
      <c r="U40" s="454" t="str">
        <f t="shared" si="7"/>
        <v/>
      </c>
      <c r="W40" s="454" t="str">
        <f t="shared" si="8"/>
        <v/>
      </c>
      <c r="Y40" s="454" t="str">
        <f t="shared" si="9"/>
        <v/>
      </c>
      <c r="AA40" s="454" t="str">
        <f t="shared" si="10"/>
        <v/>
      </c>
      <c r="AC40" s="454" t="str">
        <f t="shared" si="11"/>
        <v/>
      </c>
      <c r="AE40" s="454" t="str">
        <f t="shared" si="12"/>
        <v/>
      </c>
      <c r="AG40" s="454" t="str">
        <f t="shared" si="13"/>
        <v/>
      </c>
      <c r="AI40" s="454" t="str">
        <f t="shared" si="14"/>
        <v/>
      </c>
      <c r="AK40" s="454" t="str">
        <f t="shared" si="15"/>
        <v/>
      </c>
      <c r="AM40" s="454" t="str">
        <f t="shared" si="16"/>
        <v/>
      </c>
      <c r="AO40" s="454" t="str">
        <f t="shared" si="17"/>
        <v/>
      </c>
      <c r="AQ40" s="454" t="str">
        <f t="shared" si="18"/>
        <v/>
      </c>
    </row>
    <row r="41" spans="5:43">
      <c r="E41" s="454" t="str">
        <f t="shared" si="0"/>
        <v/>
      </c>
      <c r="G41" s="454" t="str">
        <f t="shared" si="0"/>
        <v/>
      </c>
      <c r="I41" s="454" t="str">
        <f t="shared" si="1"/>
        <v/>
      </c>
      <c r="K41" s="454" t="str">
        <f t="shared" si="2"/>
        <v/>
      </c>
      <c r="M41" s="454" t="str">
        <f t="shared" si="3"/>
        <v/>
      </c>
      <c r="O41" s="454" t="str">
        <f t="shared" si="4"/>
        <v/>
      </c>
      <c r="Q41" s="454" t="str">
        <f t="shared" si="5"/>
        <v/>
      </c>
      <c r="S41" s="454" t="str">
        <f t="shared" si="6"/>
        <v/>
      </c>
      <c r="U41" s="454" t="str">
        <f t="shared" si="7"/>
        <v/>
      </c>
      <c r="W41" s="454" t="str">
        <f t="shared" si="8"/>
        <v/>
      </c>
      <c r="Y41" s="454" t="str">
        <f t="shared" si="9"/>
        <v/>
      </c>
      <c r="AA41" s="454" t="str">
        <f t="shared" si="10"/>
        <v/>
      </c>
      <c r="AC41" s="454" t="str">
        <f t="shared" si="11"/>
        <v/>
      </c>
      <c r="AE41" s="454" t="str">
        <f t="shared" si="12"/>
        <v/>
      </c>
      <c r="AG41" s="454" t="str">
        <f t="shared" si="13"/>
        <v/>
      </c>
      <c r="AI41" s="454" t="str">
        <f t="shared" si="14"/>
        <v/>
      </c>
      <c r="AK41" s="454" t="str">
        <f t="shared" si="15"/>
        <v/>
      </c>
      <c r="AM41" s="454" t="str">
        <f t="shared" si="16"/>
        <v/>
      </c>
      <c r="AO41" s="454" t="str">
        <f t="shared" si="17"/>
        <v/>
      </c>
      <c r="AQ41" s="454" t="str">
        <f t="shared" si="18"/>
        <v/>
      </c>
    </row>
    <row r="42" spans="5:43">
      <c r="E42" s="454" t="str">
        <f t="shared" si="0"/>
        <v/>
      </c>
      <c r="G42" s="454" t="str">
        <f t="shared" si="0"/>
        <v/>
      </c>
      <c r="I42" s="454" t="str">
        <f t="shared" si="1"/>
        <v/>
      </c>
      <c r="K42" s="454" t="str">
        <f t="shared" si="2"/>
        <v/>
      </c>
      <c r="M42" s="454" t="str">
        <f t="shared" si="3"/>
        <v/>
      </c>
      <c r="O42" s="454" t="str">
        <f t="shared" si="4"/>
        <v/>
      </c>
      <c r="Q42" s="454" t="str">
        <f t="shared" si="5"/>
        <v/>
      </c>
      <c r="S42" s="454" t="str">
        <f t="shared" si="6"/>
        <v/>
      </c>
      <c r="U42" s="454" t="str">
        <f t="shared" si="7"/>
        <v/>
      </c>
      <c r="W42" s="454" t="str">
        <f t="shared" si="8"/>
        <v/>
      </c>
      <c r="Y42" s="454" t="str">
        <f t="shared" si="9"/>
        <v/>
      </c>
      <c r="AA42" s="454" t="str">
        <f t="shared" si="10"/>
        <v/>
      </c>
      <c r="AC42" s="454" t="str">
        <f t="shared" si="11"/>
        <v/>
      </c>
      <c r="AE42" s="454" t="str">
        <f t="shared" si="12"/>
        <v/>
      </c>
      <c r="AG42" s="454" t="str">
        <f t="shared" si="13"/>
        <v/>
      </c>
      <c r="AI42" s="454" t="str">
        <f t="shared" si="14"/>
        <v/>
      </c>
      <c r="AK42" s="454" t="str">
        <f t="shared" si="15"/>
        <v/>
      </c>
      <c r="AM42" s="454" t="str">
        <f t="shared" si="16"/>
        <v/>
      </c>
      <c r="AO42" s="454" t="str">
        <f t="shared" si="17"/>
        <v/>
      </c>
      <c r="AQ42" s="454" t="str">
        <f t="shared" si="18"/>
        <v/>
      </c>
    </row>
    <row r="43" spans="5:43">
      <c r="E43" s="454" t="str">
        <f t="shared" si="0"/>
        <v/>
      </c>
      <c r="G43" s="454" t="str">
        <f t="shared" si="0"/>
        <v/>
      </c>
      <c r="I43" s="454" t="str">
        <f t="shared" si="1"/>
        <v/>
      </c>
      <c r="K43" s="454" t="str">
        <f t="shared" si="2"/>
        <v/>
      </c>
      <c r="M43" s="454" t="str">
        <f t="shared" si="3"/>
        <v/>
      </c>
      <c r="O43" s="454" t="str">
        <f t="shared" si="4"/>
        <v/>
      </c>
      <c r="Q43" s="454" t="str">
        <f t="shared" si="5"/>
        <v/>
      </c>
      <c r="S43" s="454" t="str">
        <f t="shared" si="6"/>
        <v/>
      </c>
      <c r="U43" s="454" t="str">
        <f t="shared" si="7"/>
        <v/>
      </c>
      <c r="W43" s="454" t="str">
        <f t="shared" si="8"/>
        <v/>
      </c>
      <c r="Y43" s="454" t="str">
        <f t="shared" si="9"/>
        <v/>
      </c>
      <c r="AA43" s="454" t="str">
        <f t="shared" si="10"/>
        <v/>
      </c>
      <c r="AC43" s="454" t="str">
        <f t="shared" si="11"/>
        <v/>
      </c>
      <c r="AE43" s="454" t="str">
        <f t="shared" si="12"/>
        <v/>
      </c>
      <c r="AG43" s="454" t="str">
        <f t="shared" si="13"/>
        <v/>
      </c>
      <c r="AI43" s="454" t="str">
        <f t="shared" si="14"/>
        <v/>
      </c>
      <c r="AK43" s="454" t="str">
        <f t="shared" si="15"/>
        <v/>
      </c>
      <c r="AM43" s="454" t="str">
        <f t="shared" si="16"/>
        <v/>
      </c>
      <c r="AO43" s="454" t="str">
        <f t="shared" si="17"/>
        <v/>
      </c>
      <c r="AQ43" s="454" t="str">
        <f t="shared" si="18"/>
        <v/>
      </c>
    </row>
    <row r="44" spans="5:43">
      <c r="E44" s="454" t="str">
        <f t="shared" si="0"/>
        <v/>
      </c>
      <c r="G44" s="454" t="str">
        <f t="shared" si="0"/>
        <v/>
      </c>
      <c r="I44" s="454" t="str">
        <f t="shared" si="1"/>
        <v/>
      </c>
      <c r="K44" s="454" t="str">
        <f t="shared" si="2"/>
        <v/>
      </c>
      <c r="M44" s="454" t="str">
        <f t="shared" si="3"/>
        <v/>
      </c>
      <c r="O44" s="454" t="str">
        <f t="shared" si="4"/>
        <v/>
      </c>
      <c r="Q44" s="454" t="str">
        <f t="shared" si="5"/>
        <v/>
      </c>
      <c r="S44" s="454" t="str">
        <f t="shared" si="6"/>
        <v/>
      </c>
      <c r="U44" s="454" t="str">
        <f t="shared" si="7"/>
        <v/>
      </c>
      <c r="W44" s="454" t="str">
        <f t="shared" si="8"/>
        <v/>
      </c>
      <c r="Y44" s="454" t="str">
        <f t="shared" si="9"/>
        <v/>
      </c>
      <c r="AA44" s="454" t="str">
        <f t="shared" si="10"/>
        <v/>
      </c>
      <c r="AC44" s="454" t="str">
        <f t="shared" si="11"/>
        <v/>
      </c>
      <c r="AE44" s="454" t="str">
        <f t="shared" si="12"/>
        <v/>
      </c>
      <c r="AG44" s="454" t="str">
        <f t="shared" si="13"/>
        <v/>
      </c>
      <c r="AI44" s="454" t="str">
        <f t="shared" si="14"/>
        <v/>
      </c>
      <c r="AK44" s="454" t="str">
        <f t="shared" si="15"/>
        <v/>
      </c>
      <c r="AM44" s="454" t="str">
        <f t="shared" si="16"/>
        <v/>
      </c>
      <c r="AO44" s="454" t="str">
        <f t="shared" si="17"/>
        <v/>
      </c>
      <c r="AQ44" s="454" t="str">
        <f t="shared" si="18"/>
        <v/>
      </c>
    </row>
    <row r="45" spans="5:43">
      <c r="E45" s="454" t="str">
        <f t="shared" si="0"/>
        <v/>
      </c>
      <c r="G45" s="454" t="str">
        <f t="shared" si="0"/>
        <v/>
      </c>
      <c r="I45" s="454" t="str">
        <f t="shared" si="1"/>
        <v/>
      </c>
      <c r="K45" s="454" t="str">
        <f t="shared" si="2"/>
        <v/>
      </c>
      <c r="M45" s="454" t="str">
        <f t="shared" si="3"/>
        <v/>
      </c>
      <c r="O45" s="454" t="str">
        <f t="shared" si="4"/>
        <v/>
      </c>
      <c r="Q45" s="454" t="str">
        <f t="shared" si="5"/>
        <v/>
      </c>
      <c r="S45" s="454" t="str">
        <f t="shared" si="6"/>
        <v/>
      </c>
      <c r="U45" s="454" t="str">
        <f t="shared" si="7"/>
        <v/>
      </c>
      <c r="W45" s="454" t="str">
        <f t="shared" si="8"/>
        <v/>
      </c>
      <c r="Y45" s="454" t="str">
        <f t="shared" si="9"/>
        <v/>
      </c>
      <c r="AA45" s="454" t="str">
        <f t="shared" si="10"/>
        <v/>
      </c>
      <c r="AC45" s="454" t="str">
        <f t="shared" si="11"/>
        <v/>
      </c>
      <c r="AE45" s="454" t="str">
        <f t="shared" si="12"/>
        <v/>
      </c>
      <c r="AG45" s="454" t="str">
        <f t="shared" si="13"/>
        <v/>
      </c>
      <c r="AI45" s="454" t="str">
        <f t="shared" si="14"/>
        <v/>
      </c>
      <c r="AK45" s="454" t="str">
        <f t="shared" si="15"/>
        <v/>
      </c>
      <c r="AM45" s="454" t="str">
        <f t="shared" si="16"/>
        <v/>
      </c>
      <c r="AO45" s="454" t="str">
        <f t="shared" si="17"/>
        <v/>
      </c>
      <c r="AQ45" s="454" t="str">
        <f t="shared" si="18"/>
        <v/>
      </c>
    </row>
    <row r="46" spans="5:43">
      <c r="E46" s="454" t="str">
        <f t="shared" si="0"/>
        <v/>
      </c>
      <c r="G46" s="454" t="str">
        <f t="shared" si="0"/>
        <v/>
      </c>
      <c r="I46" s="454" t="str">
        <f t="shared" si="1"/>
        <v/>
      </c>
      <c r="K46" s="454" t="str">
        <f t="shared" si="2"/>
        <v/>
      </c>
      <c r="M46" s="454" t="str">
        <f t="shared" si="3"/>
        <v/>
      </c>
      <c r="O46" s="454" t="str">
        <f t="shared" si="4"/>
        <v/>
      </c>
      <c r="Q46" s="454" t="str">
        <f t="shared" si="5"/>
        <v/>
      </c>
      <c r="S46" s="454" t="str">
        <f t="shared" si="6"/>
        <v/>
      </c>
      <c r="U46" s="454" t="str">
        <f t="shared" si="7"/>
        <v/>
      </c>
      <c r="W46" s="454" t="str">
        <f t="shared" si="8"/>
        <v/>
      </c>
      <c r="Y46" s="454" t="str">
        <f t="shared" si="9"/>
        <v/>
      </c>
      <c r="AA46" s="454" t="str">
        <f t="shared" si="10"/>
        <v/>
      </c>
      <c r="AC46" s="454" t="str">
        <f t="shared" si="11"/>
        <v/>
      </c>
      <c r="AE46" s="454" t="str">
        <f t="shared" si="12"/>
        <v/>
      </c>
      <c r="AG46" s="454" t="str">
        <f t="shared" si="13"/>
        <v/>
      </c>
      <c r="AI46" s="454" t="str">
        <f t="shared" si="14"/>
        <v/>
      </c>
      <c r="AK46" s="454" t="str">
        <f t="shared" si="15"/>
        <v/>
      </c>
      <c r="AM46" s="454" t="str">
        <f t="shared" si="16"/>
        <v/>
      </c>
      <c r="AO46" s="454" t="str">
        <f t="shared" si="17"/>
        <v/>
      </c>
      <c r="AQ46" s="454" t="str">
        <f t="shared" si="18"/>
        <v/>
      </c>
    </row>
    <row r="47" spans="5:43">
      <c r="E47" s="454" t="str">
        <f t="shared" si="0"/>
        <v/>
      </c>
      <c r="G47" s="454" t="str">
        <f t="shared" si="0"/>
        <v/>
      </c>
      <c r="I47" s="454" t="str">
        <f t="shared" si="1"/>
        <v/>
      </c>
      <c r="K47" s="454" t="str">
        <f t="shared" si="2"/>
        <v/>
      </c>
      <c r="M47" s="454" t="str">
        <f t="shared" si="3"/>
        <v/>
      </c>
      <c r="O47" s="454" t="str">
        <f t="shared" si="4"/>
        <v/>
      </c>
      <c r="Q47" s="454" t="str">
        <f t="shared" si="5"/>
        <v/>
      </c>
      <c r="S47" s="454" t="str">
        <f t="shared" si="6"/>
        <v/>
      </c>
      <c r="U47" s="454" t="str">
        <f t="shared" si="7"/>
        <v/>
      </c>
      <c r="W47" s="454" t="str">
        <f t="shared" si="8"/>
        <v/>
      </c>
      <c r="Y47" s="454" t="str">
        <f t="shared" si="9"/>
        <v/>
      </c>
      <c r="AA47" s="454" t="str">
        <f t="shared" si="10"/>
        <v/>
      </c>
      <c r="AC47" s="454" t="str">
        <f t="shared" si="11"/>
        <v/>
      </c>
      <c r="AE47" s="454" t="str">
        <f t="shared" si="12"/>
        <v/>
      </c>
      <c r="AG47" s="454" t="str">
        <f t="shared" si="13"/>
        <v/>
      </c>
      <c r="AI47" s="454" t="str">
        <f t="shared" si="14"/>
        <v/>
      </c>
      <c r="AK47" s="454" t="str">
        <f t="shared" si="15"/>
        <v/>
      </c>
      <c r="AM47" s="454" t="str">
        <f t="shared" si="16"/>
        <v/>
      </c>
      <c r="AO47" s="454" t="str">
        <f t="shared" si="17"/>
        <v/>
      </c>
      <c r="AQ47" s="454" t="str">
        <f t="shared" si="18"/>
        <v/>
      </c>
    </row>
    <row r="48" spans="5:43">
      <c r="E48" s="454" t="str">
        <f t="shared" si="0"/>
        <v/>
      </c>
      <c r="G48" s="454" t="str">
        <f t="shared" si="0"/>
        <v/>
      </c>
      <c r="I48" s="454" t="str">
        <f t="shared" si="1"/>
        <v/>
      </c>
      <c r="K48" s="454" t="str">
        <f t="shared" si="2"/>
        <v/>
      </c>
      <c r="M48" s="454" t="str">
        <f t="shared" si="3"/>
        <v/>
      </c>
      <c r="O48" s="454" t="str">
        <f t="shared" si="4"/>
        <v/>
      </c>
      <c r="Q48" s="454" t="str">
        <f t="shared" si="5"/>
        <v/>
      </c>
      <c r="S48" s="454" t="str">
        <f t="shared" si="6"/>
        <v/>
      </c>
      <c r="U48" s="454" t="str">
        <f t="shared" si="7"/>
        <v/>
      </c>
      <c r="W48" s="454" t="str">
        <f t="shared" si="8"/>
        <v/>
      </c>
      <c r="Y48" s="454" t="str">
        <f t="shared" si="9"/>
        <v/>
      </c>
      <c r="AA48" s="454" t="str">
        <f t="shared" si="10"/>
        <v/>
      </c>
      <c r="AC48" s="454" t="str">
        <f t="shared" si="11"/>
        <v/>
      </c>
      <c r="AE48" s="454" t="str">
        <f t="shared" si="12"/>
        <v/>
      </c>
      <c r="AG48" s="454" t="str">
        <f t="shared" si="13"/>
        <v/>
      </c>
      <c r="AI48" s="454" t="str">
        <f t="shared" si="14"/>
        <v/>
      </c>
      <c r="AK48" s="454" t="str">
        <f t="shared" si="15"/>
        <v/>
      </c>
      <c r="AM48" s="454" t="str">
        <f t="shared" si="16"/>
        <v/>
      </c>
      <c r="AO48" s="454" t="str">
        <f t="shared" si="17"/>
        <v/>
      </c>
      <c r="AQ48" s="454" t="str">
        <f t="shared" si="18"/>
        <v/>
      </c>
    </row>
    <row r="49" spans="5:43">
      <c r="E49" s="454" t="str">
        <f t="shared" si="0"/>
        <v/>
      </c>
      <c r="G49" s="454" t="str">
        <f t="shared" si="0"/>
        <v/>
      </c>
      <c r="I49" s="454" t="str">
        <f t="shared" si="1"/>
        <v/>
      </c>
      <c r="K49" s="454" t="str">
        <f t="shared" si="2"/>
        <v/>
      </c>
      <c r="M49" s="454" t="str">
        <f t="shared" si="3"/>
        <v/>
      </c>
      <c r="O49" s="454" t="str">
        <f t="shared" si="4"/>
        <v/>
      </c>
      <c r="Q49" s="454" t="str">
        <f t="shared" si="5"/>
        <v/>
      </c>
      <c r="S49" s="454" t="str">
        <f t="shared" si="6"/>
        <v/>
      </c>
      <c r="U49" s="454" t="str">
        <f t="shared" si="7"/>
        <v/>
      </c>
      <c r="W49" s="454" t="str">
        <f t="shared" si="8"/>
        <v/>
      </c>
      <c r="Y49" s="454" t="str">
        <f t="shared" si="9"/>
        <v/>
      </c>
      <c r="AA49" s="454" t="str">
        <f t="shared" si="10"/>
        <v/>
      </c>
      <c r="AC49" s="454" t="str">
        <f t="shared" si="11"/>
        <v/>
      </c>
      <c r="AE49" s="454" t="str">
        <f t="shared" si="12"/>
        <v/>
      </c>
      <c r="AG49" s="454" t="str">
        <f t="shared" si="13"/>
        <v/>
      </c>
      <c r="AI49" s="454" t="str">
        <f t="shared" si="14"/>
        <v/>
      </c>
      <c r="AK49" s="454" t="str">
        <f t="shared" si="15"/>
        <v/>
      </c>
      <c r="AM49" s="454" t="str">
        <f t="shared" si="16"/>
        <v/>
      </c>
      <c r="AO49" s="454" t="str">
        <f t="shared" si="17"/>
        <v/>
      </c>
      <c r="AQ49" s="454" t="str">
        <f t="shared" si="18"/>
        <v/>
      </c>
    </row>
    <row r="50" spans="5:43">
      <c r="E50" s="454" t="str">
        <f t="shared" si="0"/>
        <v/>
      </c>
      <c r="G50" s="454" t="str">
        <f t="shared" si="0"/>
        <v/>
      </c>
      <c r="I50" s="454" t="str">
        <f t="shared" si="1"/>
        <v/>
      </c>
      <c r="K50" s="454" t="str">
        <f t="shared" si="2"/>
        <v/>
      </c>
      <c r="M50" s="454" t="str">
        <f t="shared" si="3"/>
        <v/>
      </c>
      <c r="O50" s="454" t="str">
        <f t="shared" si="4"/>
        <v/>
      </c>
      <c r="Q50" s="454" t="str">
        <f t="shared" si="5"/>
        <v/>
      </c>
      <c r="S50" s="454" t="str">
        <f t="shared" si="6"/>
        <v/>
      </c>
      <c r="U50" s="454" t="str">
        <f t="shared" si="7"/>
        <v/>
      </c>
      <c r="W50" s="454" t="str">
        <f t="shared" si="8"/>
        <v/>
      </c>
      <c r="Y50" s="454" t="str">
        <f t="shared" si="9"/>
        <v/>
      </c>
      <c r="AA50" s="454" t="str">
        <f t="shared" si="10"/>
        <v/>
      </c>
      <c r="AC50" s="454" t="str">
        <f t="shared" si="11"/>
        <v/>
      </c>
      <c r="AE50" s="454" t="str">
        <f t="shared" si="12"/>
        <v/>
      </c>
      <c r="AG50" s="454" t="str">
        <f t="shared" si="13"/>
        <v/>
      </c>
      <c r="AI50" s="454" t="str">
        <f t="shared" si="14"/>
        <v/>
      </c>
      <c r="AK50" s="454" t="str">
        <f t="shared" si="15"/>
        <v/>
      </c>
      <c r="AM50" s="454" t="str">
        <f t="shared" si="16"/>
        <v/>
      </c>
      <c r="AO50" s="454" t="str">
        <f t="shared" si="17"/>
        <v/>
      </c>
      <c r="AQ50" s="454" t="str">
        <f t="shared" si="18"/>
        <v/>
      </c>
    </row>
    <row r="51" spans="5:43">
      <c r="E51" s="454" t="str">
        <f t="shared" si="0"/>
        <v/>
      </c>
      <c r="G51" s="454" t="str">
        <f t="shared" si="0"/>
        <v/>
      </c>
      <c r="I51" s="454" t="str">
        <f t="shared" si="1"/>
        <v/>
      </c>
      <c r="K51" s="454" t="str">
        <f t="shared" si="2"/>
        <v/>
      </c>
      <c r="M51" s="454" t="str">
        <f t="shared" si="3"/>
        <v/>
      </c>
      <c r="O51" s="454" t="str">
        <f t="shared" si="4"/>
        <v/>
      </c>
      <c r="Q51" s="454" t="str">
        <f t="shared" si="5"/>
        <v/>
      </c>
      <c r="S51" s="454" t="str">
        <f t="shared" si="6"/>
        <v/>
      </c>
      <c r="U51" s="454" t="str">
        <f t="shared" si="7"/>
        <v/>
      </c>
      <c r="W51" s="454" t="str">
        <f t="shared" si="8"/>
        <v/>
      </c>
      <c r="Y51" s="454" t="str">
        <f t="shared" si="9"/>
        <v/>
      </c>
      <c r="AA51" s="454" t="str">
        <f t="shared" si="10"/>
        <v/>
      </c>
      <c r="AC51" s="454" t="str">
        <f t="shared" si="11"/>
        <v/>
      </c>
      <c r="AE51" s="454" t="str">
        <f t="shared" si="12"/>
        <v/>
      </c>
      <c r="AG51" s="454" t="str">
        <f t="shared" si="13"/>
        <v/>
      </c>
      <c r="AI51" s="454" t="str">
        <f t="shared" si="14"/>
        <v/>
      </c>
      <c r="AK51" s="454" t="str">
        <f t="shared" si="15"/>
        <v/>
      </c>
      <c r="AM51" s="454" t="str">
        <f t="shared" si="16"/>
        <v/>
      </c>
      <c r="AO51" s="454" t="str">
        <f t="shared" si="17"/>
        <v/>
      </c>
      <c r="AQ51" s="454" t="str">
        <f t="shared" si="18"/>
        <v/>
      </c>
    </row>
    <row r="52" spans="5:43">
      <c r="E52" s="454" t="str">
        <f t="shared" si="0"/>
        <v/>
      </c>
      <c r="G52" s="454" t="str">
        <f t="shared" si="0"/>
        <v/>
      </c>
      <c r="I52" s="454" t="str">
        <f t="shared" si="1"/>
        <v/>
      </c>
      <c r="K52" s="454" t="str">
        <f t="shared" si="2"/>
        <v/>
      </c>
      <c r="M52" s="454" t="str">
        <f t="shared" si="3"/>
        <v/>
      </c>
      <c r="O52" s="454" t="str">
        <f t="shared" si="4"/>
        <v/>
      </c>
      <c r="Q52" s="454" t="str">
        <f t="shared" si="5"/>
        <v/>
      </c>
      <c r="S52" s="454" t="str">
        <f t="shared" si="6"/>
        <v/>
      </c>
      <c r="U52" s="454" t="str">
        <f t="shared" si="7"/>
        <v/>
      </c>
      <c r="W52" s="454" t="str">
        <f t="shared" si="8"/>
        <v/>
      </c>
      <c r="Y52" s="454" t="str">
        <f t="shared" si="9"/>
        <v/>
      </c>
      <c r="AA52" s="454" t="str">
        <f t="shared" si="10"/>
        <v/>
      </c>
      <c r="AC52" s="454" t="str">
        <f t="shared" si="11"/>
        <v/>
      </c>
      <c r="AE52" s="454" t="str">
        <f t="shared" si="12"/>
        <v/>
      </c>
      <c r="AG52" s="454" t="str">
        <f t="shared" si="13"/>
        <v/>
      </c>
      <c r="AI52" s="454" t="str">
        <f t="shared" si="14"/>
        <v/>
      </c>
      <c r="AK52" s="454" t="str">
        <f t="shared" si="15"/>
        <v/>
      </c>
      <c r="AM52" s="454" t="str">
        <f t="shared" si="16"/>
        <v/>
      </c>
      <c r="AO52" s="454" t="str">
        <f t="shared" si="17"/>
        <v/>
      </c>
      <c r="AQ52" s="454" t="str">
        <f t="shared" si="18"/>
        <v/>
      </c>
    </row>
    <row r="53" spans="5:43">
      <c r="E53" s="454" t="str">
        <f t="shared" si="0"/>
        <v/>
      </c>
      <c r="G53" s="454" t="str">
        <f t="shared" si="0"/>
        <v/>
      </c>
      <c r="I53" s="454" t="str">
        <f t="shared" si="1"/>
        <v/>
      </c>
      <c r="K53" s="454" t="str">
        <f t="shared" si="2"/>
        <v/>
      </c>
      <c r="M53" s="454" t="str">
        <f t="shared" si="3"/>
        <v/>
      </c>
      <c r="O53" s="454" t="str">
        <f t="shared" si="4"/>
        <v/>
      </c>
      <c r="Q53" s="454" t="str">
        <f t="shared" si="5"/>
        <v/>
      </c>
      <c r="S53" s="454" t="str">
        <f t="shared" si="6"/>
        <v/>
      </c>
      <c r="U53" s="454" t="str">
        <f t="shared" si="7"/>
        <v/>
      </c>
      <c r="W53" s="454" t="str">
        <f t="shared" si="8"/>
        <v/>
      </c>
      <c r="Y53" s="454" t="str">
        <f t="shared" si="9"/>
        <v/>
      </c>
      <c r="AA53" s="454" t="str">
        <f t="shared" si="10"/>
        <v/>
      </c>
      <c r="AC53" s="454" t="str">
        <f t="shared" si="11"/>
        <v/>
      </c>
      <c r="AE53" s="454" t="str">
        <f t="shared" si="12"/>
        <v/>
      </c>
      <c r="AG53" s="454" t="str">
        <f t="shared" si="13"/>
        <v/>
      </c>
      <c r="AI53" s="454" t="str">
        <f t="shared" si="14"/>
        <v/>
      </c>
      <c r="AK53" s="454" t="str">
        <f t="shared" si="15"/>
        <v/>
      </c>
      <c r="AM53" s="454" t="str">
        <f t="shared" si="16"/>
        <v/>
      </c>
      <c r="AO53" s="454" t="str">
        <f t="shared" si="17"/>
        <v/>
      </c>
      <c r="AQ53" s="454" t="str">
        <f t="shared" si="18"/>
        <v/>
      </c>
    </row>
    <row r="54" spans="5:43">
      <c r="E54" s="454" t="str">
        <f t="shared" si="0"/>
        <v/>
      </c>
      <c r="G54" s="454" t="str">
        <f t="shared" si="0"/>
        <v/>
      </c>
      <c r="I54" s="454" t="str">
        <f t="shared" si="1"/>
        <v/>
      </c>
      <c r="K54" s="454" t="str">
        <f t="shared" si="2"/>
        <v/>
      </c>
      <c r="M54" s="454" t="str">
        <f t="shared" si="3"/>
        <v/>
      </c>
      <c r="O54" s="454" t="str">
        <f t="shared" si="4"/>
        <v/>
      </c>
      <c r="Q54" s="454" t="str">
        <f t="shared" si="5"/>
        <v/>
      </c>
      <c r="S54" s="454" t="str">
        <f t="shared" si="6"/>
        <v/>
      </c>
      <c r="U54" s="454" t="str">
        <f t="shared" si="7"/>
        <v/>
      </c>
      <c r="W54" s="454" t="str">
        <f t="shared" si="8"/>
        <v/>
      </c>
      <c r="Y54" s="454" t="str">
        <f t="shared" si="9"/>
        <v/>
      </c>
      <c r="AA54" s="454" t="str">
        <f t="shared" si="10"/>
        <v/>
      </c>
      <c r="AC54" s="454" t="str">
        <f t="shared" si="11"/>
        <v/>
      </c>
      <c r="AE54" s="454" t="str">
        <f t="shared" si="12"/>
        <v/>
      </c>
      <c r="AG54" s="454" t="str">
        <f t="shared" si="13"/>
        <v/>
      </c>
      <c r="AI54" s="454" t="str">
        <f t="shared" si="14"/>
        <v/>
      </c>
      <c r="AK54" s="454" t="str">
        <f t="shared" si="15"/>
        <v/>
      </c>
      <c r="AM54" s="454" t="str">
        <f t="shared" si="16"/>
        <v/>
      </c>
      <c r="AO54" s="454" t="str">
        <f t="shared" si="17"/>
        <v/>
      </c>
      <c r="AQ54" s="454" t="str">
        <f t="shared" si="18"/>
        <v/>
      </c>
    </row>
    <row r="55" spans="5:43">
      <c r="E55" s="454" t="str">
        <f t="shared" si="0"/>
        <v/>
      </c>
      <c r="G55" s="454" t="str">
        <f t="shared" si="0"/>
        <v/>
      </c>
      <c r="I55" s="454" t="str">
        <f t="shared" si="1"/>
        <v/>
      </c>
      <c r="K55" s="454" t="str">
        <f t="shared" si="2"/>
        <v/>
      </c>
      <c r="M55" s="454" t="str">
        <f t="shared" si="3"/>
        <v/>
      </c>
      <c r="O55" s="454" t="str">
        <f t="shared" si="4"/>
        <v/>
      </c>
      <c r="Q55" s="454" t="str">
        <f t="shared" si="5"/>
        <v/>
      </c>
      <c r="S55" s="454" t="str">
        <f t="shared" si="6"/>
        <v/>
      </c>
      <c r="U55" s="454" t="str">
        <f t="shared" si="7"/>
        <v/>
      </c>
      <c r="W55" s="454" t="str">
        <f t="shared" si="8"/>
        <v/>
      </c>
      <c r="Y55" s="454" t="str">
        <f t="shared" si="9"/>
        <v/>
      </c>
      <c r="AA55" s="454" t="str">
        <f t="shared" si="10"/>
        <v/>
      </c>
      <c r="AC55" s="454" t="str">
        <f t="shared" si="11"/>
        <v/>
      </c>
      <c r="AE55" s="454" t="str">
        <f t="shared" si="12"/>
        <v/>
      </c>
      <c r="AG55" s="454" t="str">
        <f t="shared" si="13"/>
        <v/>
      </c>
      <c r="AI55" s="454" t="str">
        <f t="shared" si="14"/>
        <v/>
      </c>
      <c r="AK55" s="454" t="str">
        <f t="shared" si="15"/>
        <v/>
      </c>
      <c r="AM55" s="454" t="str">
        <f t="shared" si="16"/>
        <v/>
      </c>
      <c r="AO55" s="454" t="str">
        <f t="shared" si="17"/>
        <v/>
      </c>
      <c r="AQ55" s="454" t="str">
        <f t="shared" si="18"/>
        <v/>
      </c>
    </row>
    <row r="56" spans="5:43">
      <c r="E56" s="454" t="str">
        <f t="shared" si="0"/>
        <v/>
      </c>
      <c r="G56" s="454" t="str">
        <f t="shared" si="0"/>
        <v/>
      </c>
      <c r="I56" s="454" t="str">
        <f t="shared" si="1"/>
        <v/>
      </c>
      <c r="K56" s="454" t="str">
        <f t="shared" si="2"/>
        <v/>
      </c>
      <c r="M56" s="454" t="str">
        <f t="shared" si="3"/>
        <v/>
      </c>
      <c r="O56" s="454" t="str">
        <f t="shared" si="4"/>
        <v/>
      </c>
      <c r="Q56" s="454" t="str">
        <f t="shared" si="5"/>
        <v/>
      </c>
      <c r="S56" s="454" t="str">
        <f t="shared" si="6"/>
        <v/>
      </c>
      <c r="U56" s="454" t="str">
        <f t="shared" si="7"/>
        <v/>
      </c>
      <c r="W56" s="454" t="str">
        <f t="shared" si="8"/>
        <v/>
      </c>
      <c r="Y56" s="454" t="str">
        <f t="shared" si="9"/>
        <v/>
      </c>
      <c r="AA56" s="454" t="str">
        <f t="shared" si="10"/>
        <v/>
      </c>
      <c r="AC56" s="454" t="str">
        <f t="shared" si="11"/>
        <v/>
      </c>
      <c r="AE56" s="454" t="str">
        <f t="shared" si="12"/>
        <v/>
      </c>
      <c r="AG56" s="454" t="str">
        <f t="shared" si="13"/>
        <v/>
      </c>
      <c r="AI56" s="454" t="str">
        <f t="shared" si="14"/>
        <v/>
      </c>
      <c r="AK56" s="454" t="str">
        <f t="shared" si="15"/>
        <v/>
      </c>
      <c r="AM56" s="454" t="str">
        <f t="shared" si="16"/>
        <v/>
      </c>
      <c r="AO56" s="454" t="str">
        <f t="shared" si="17"/>
        <v/>
      </c>
      <c r="AQ56" s="454" t="str">
        <f t="shared" si="18"/>
        <v/>
      </c>
    </row>
    <row r="57" spans="5:43">
      <c r="E57" s="454" t="str">
        <f t="shared" si="0"/>
        <v/>
      </c>
      <c r="G57" s="454" t="str">
        <f t="shared" si="0"/>
        <v/>
      </c>
      <c r="I57" s="454" t="str">
        <f t="shared" si="1"/>
        <v/>
      </c>
      <c r="K57" s="454" t="str">
        <f t="shared" si="2"/>
        <v/>
      </c>
      <c r="M57" s="454" t="str">
        <f t="shared" si="3"/>
        <v/>
      </c>
      <c r="O57" s="454" t="str">
        <f t="shared" si="4"/>
        <v/>
      </c>
      <c r="Q57" s="454" t="str">
        <f t="shared" si="5"/>
        <v/>
      </c>
      <c r="S57" s="454" t="str">
        <f t="shared" si="6"/>
        <v/>
      </c>
      <c r="U57" s="454" t="str">
        <f t="shared" si="7"/>
        <v/>
      </c>
      <c r="W57" s="454" t="str">
        <f t="shared" si="8"/>
        <v/>
      </c>
      <c r="Y57" s="454" t="str">
        <f t="shared" si="9"/>
        <v/>
      </c>
      <c r="AA57" s="454" t="str">
        <f t="shared" si="10"/>
        <v/>
      </c>
      <c r="AC57" s="454" t="str">
        <f t="shared" si="11"/>
        <v/>
      </c>
      <c r="AE57" s="454" t="str">
        <f t="shared" si="12"/>
        <v/>
      </c>
      <c r="AG57" s="454" t="str">
        <f t="shared" si="13"/>
        <v/>
      </c>
      <c r="AI57" s="454" t="str">
        <f t="shared" si="14"/>
        <v/>
      </c>
      <c r="AK57" s="454" t="str">
        <f t="shared" si="15"/>
        <v/>
      </c>
      <c r="AM57" s="454" t="str">
        <f t="shared" si="16"/>
        <v/>
      </c>
      <c r="AO57" s="454" t="str">
        <f t="shared" si="17"/>
        <v/>
      </c>
      <c r="AQ57" s="454" t="str">
        <f t="shared" si="18"/>
        <v/>
      </c>
    </row>
    <row r="58" spans="5:43">
      <c r="E58" s="454" t="str">
        <f t="shared" si="0"/>
        <v/>
      </c>
      <c r="G58" s="454" t="str">
        <f t="shared" si="0"/>
        <v/>
      </c>
      <c r="I58" s="454" t="str">
        <f t="shared" si="1"/>
        <v/>
      </c>
      <c r="K58" s="454" t="str">
        <f t="shared" si="2"/>
        <v/>
      </c>
      <c r="M58" s="454" t="str">
        <f t="shared" si="3"/>
        <v/>
      </c>
      <c r="O58" s="454" t="str">
        <f t="shared" si="4"/>
        <v/>
      </c>
      <c r="Q58" s="454" t="str">
        <f t="shared" si="5"/>
        <v/>
      </c>
      <c r="S58" s="454" t="str">
        <f t="shared" si="6"/>
        <v/>
      </c>
      <c r="U58" s="454" t="str">
        <f t="shared" si="7"/>
        <v/>
      </c>
      <c r="W58" s="454" t="str">
        <f t="shared" si="8"/>
        <v/>
      </c>
      <c r="Y58" s="454" t="str">
        <f t="shared" si="9"/>
        <v/>
      </c>
      <c r="AA58" s="454" t="str">
        <f t="shared" si="10"/>
        <v/>
      </c>
      <c r="AC58" s="454" t="str">
        <f t="shared" si="11"/>
        <v/>
      </c>
      <c r="AE58" s="454" t="str">
        <f t="shared" si="12"/>
        <v/>
      </c>
      <c r="AG58" s="454" t="str">
        <f t="shared" si="13"/>
        <v/>
      </c>
      <c r="AI58" s="454" t="str">
        <f t="shared" si="14"/>
        <v/>
      </c>
      <c r="AK58" s="454" t="str">
        <f t="shared" si="15"/>
        <v/>
      </c>
      <c r="AM58" s="454" t="str">
        <f t="shared" si="16"/>
        <v/>
      </c>
      <c r="AO58" s="454" t="str">
        <f t="shared" si="17"/>
        <v/>
      </c>
      <c r="AQ58" s="454" t="str">
        <f t="shared" si="18"/>
        <v/>
      </c>
    </row>
    <row r="59" spans="5:43">
      <c r="E59" s="454" t="str">
        <f t="shared" si="0"/>
        <v/>
      </c>
      <c r="G59" s="454" t="str">
        <f t="shared" si="0"/>
        <v/>
      </c>
      <c r="I59" s="454" t="str">
        <f t="shared" si="1"/>
        <v/>
      </c>
      <c r="K59" s="454" t="str">
        <f t="shared" si="2"/>
        <v/>
      </c>
      <c r="M59" s="454" t="str">
        <f t="shared" si="3"/>
        <v/>
      </c>
      <c r="O59" s="454" t="str">
        <f t="shared" si="4"/>
        <v/>
      </c>
      <c r="Q59" s="454" t="str">
        <f t="shared" si="5"/>
        <v/>
      </c>
      <c r="S59" s="454" t="str">
        <f t="shared" si="6"/>
        <v/>
      </c>
      <c r="U59" s="454" t="str">
        <f t="shared" si="7"/>
        <v/>
      </c>
      <c r="W59" s="454" t="str">
        <f t="shared" si="8"/>
        <v/>
      </c>
      <c r="Y59" s="454" t="str">
        <f t="shared" si="9"/>
        <v/>
      </c>
      <c r="AA59" s="454" t="str">
        <f t="shared" si="10"/>
        <v/>
      </c>
      <c r="AC59" s="454" t="str">
        <f t="shared" si="11"/>
        <v/>
      </c>
      <c r="AE59" s="454" t="str">
        <f t="shared" si="12"/>
        <v/>
      </c>
      <c r="AG59" s="454" t="str">
        <f t="shared" si="13"/>
        <v/>
      </c>
      <c r="AI59" s="454" t="str">
        <f t="shared" si="14"/>
        <v/>
      </c>
      <c r="AK59" s="454" t="str">
        <f t="shared" si="15"/>
        <v/>
      </c>
      <c r="AM59" s="454" t="str">
        <f t="shared" si="16"/>
        <v/>
      </c>
      <c r="AO59" s="454" t="str">
        <f t="shared" si="17"/>
        <v/>
      </c>
      <c r="AQ59" s="454" t="str">
        <f t="shared" si="18"/>
        <v/>
      </c>
    </row>
    <row r="60" spans="5:43">
      <c r="E60" s="454" t="str">
        <f t="shared" si="0"/>
        <v/>
      </c>
      <c r="G60" s="454" t="str">
        <f t="shared" si="0"/>
        <v/>
      </c>
      <c r="I60" s="454" t="str">
        <f t="shared" si="1"/>
        <v/>
      </c>
      <c r="K60" s="454" t="str">
        <f t="shared" si="2"/>
        <v/>
      </c>
      <c r="M60" s="454" t="str">
        <f t="shared" si="3"/>
        <v/>
      </c>
      <c r="O60" s="454" t="str">
        <f t="shared" si="4"/>
        <v/>
      </c>
      <c r="Q60" s="454" t="str">
        <f t="shared" si="5"/>
        <v/>
      </c>
      <c r="S60" s="454" t="str">
        <f t="shared" si="6"/>
        <v/>
      </c>
      <c r="U60" s="454" t="str">
        <f t="shared" si="7"/>
        <v/>
      </c>
      <c r="W60" s="454" t="str">
        <f t="shared" si="8"/>
        <v/>
      </c>
      <c r="Y60" s="454" t="str">
        <f t="shared" si="9"/>
        <v/>
      </c>
      <c r="AA60" s="454" t="str">
        <f t="shared" si="10"/>
        <v/>
      </c>
      <c r="AC60" s="454" t="str">
        <f t="shared" si="11"/>
        <v/>
      </c>
      <c r="AE60" s="454" t="str">
        <f t="shared" si="12"/>
        <v/>
      </c>
      <c r="AG60" s="454" t="str">
        <f t="shared" si="13"/>
        <v/>
      </c>
      <c r="AI60" s="454" t="str">
        <f t="shared" si="14"/>
        <v/>
      </c>
      <c r="AK60" s="454" t="str">
        <f t="shared" si="15"/>
        <v/>
      </c>
      <c r="AM60" s="454" t="str">
        <f t="shared" si="16"/>
        <v/>
      </c>
      <c r="AO60" s="454" t="str">
        <f t="shared" si="17"/>
        <v/>
      </c>
      <c r="AQ60" s="454" t="str">
        <f t="shared" si="18"/>
        <v/>
      </c>
    </row>
    <row r="61" spans="5:43">
      <c r="E61" s="454" t="str">
        <f t="shared" si="0"/>
        <v/>
      </c>
      <c r="G61" s="454" t="str">
        <f t="shared" si="0"/>
        <v/>
      </c>
      <c r="I61" s="454" t="str">
        <f t="shared" si="1"/>
        <v/>
      </c>
      <c r="K61" s="454" t="str">
        <f t="shared" si="2"/>
        <v/>
      </c>
      <c r="M61" s="454" t="str">
        <f t="shared" si="3"/>
        <v/>
      </c>
      <c r="O61" s="454" t="str">
        <f t="shared" si="4"/>
        <v/>
      </c>
      <c r="Q61" s="454" t="str">
        <f t="shared" si="5"/>
        <v/>
      </c>
      <c r="S61" s="454" t="str">
        <f t="shared" si="6"/>
        <v/>
      </c>
      <c r="U61" s="454" t="str">
        <f t="shared" si="7"/>
        <v/>
      </c>
      <c r="W61" s="454" t="str">
        <f t="shared" si="8"/>
        <v/>
      </c>
      <c r="Y61" s="454" t="str">
        <f t="shared" si="9"/>
        <v/>
      </c>
      <c r="AA61" s="454" t="str">
        <f t="shared" si="10"/>
        <v/>
      </c>
      <c r="AC61" s="454" t="str">
        <f t="shared" si="11"/>
        <v/>
      </c>
      <c r="AE61" s="454" t="str">
        <f t="shared" si="12"/>
        <v/>
      </c>
      <c r="AG61" s="454" t="str">
        <f t="shared" si="13"/>
        <v/>
      </c>
      <c r="AI61" s="454" t="str">
        <f t="shared" si="14"/>
        <v/>
      </c>
      <c r="AK61" s="454" t="str">
        <f t="shared" si="15"/>
        <v/>
      </c>
      <c r="AM61" s="454" t="str">
        <f t="shared" si="16"/>
        <v/>
      </c>
      <c r="AO61" s="454" t="str">
        <f t="shared" si="17"/>
        <v/>
      </c>
      <c r="AQ61" s="454" t="str">
        <f t="shared" si="18"/>
        <v/>
      </c>
    </row>
    <row r="62" spans="5:43">
      <c r="E62" s="454" t="str">
        <f t="shared" si="0"/>
        <v/>
      </c>
      <c r="G62" s="454" t="str">
        <f t="shared" si="0"/>
        <v/>
      </c>
      <c r="I62" s="454" t="str">
        <f t="shared" si="1"/>
        <v/>
      </c>
      <c r="K62" s="454" t="str">
        <f t="shared" si="2"/>
        <v/>
      </c>
      <c r="M62" s="454" t="str">
        <f t="shared" si="3"/>
        <v/>
      </c>
      <c r="O62" s="454" t="str">
        <f t="shared" si="4"/>
        <v/>
      </c>
      <c r="Q62" s="454" t="str">
        <f t="shared" si="5"/>
        <v/>
      </c>
      <c r="S62" s="454" t="str">
        <f t="shared" si="6"/>
        <v/>
      </c>
      <c r="U62" s="454" t="str">
        <f t="shared" si="7"/>
        <v/>
      </c>
      <c r="W62" s="454" t="str">
        <f t="shared" si="8"/>
        <v/>
      </c>
      <c r="Y62" s="454" t="str">
        <f t="shared" si="9"/>
        <v/>
      </c>
      <c r="AA62" s="454" t="str">
        <f t="shared" si="10"/>
        <v/>
      </c>
      <c r="AC62" s="454" t="str">
        <f t="shared" si="11"/>
        <v/>
      </c>
      <c r="AE62" s="454" t="str">
        <f t="shared" si="12"/>
        <v/>
      </c>
      <c r="AG62" s="454" t="str">
        <f t="shared" si="13"/>
        <v/>
      </c>
      <c r="AI62" s="454" t="str">
        <f t="shared" si="14"/>
        <v/>
      </c>
      <c r="AK62" s="454" t="str">
        <f t="shared" si="15"/>
        <v/>
      </c>
      <c r="AM62" s="454" t="str">
        <f t="shared" si="16"/>
        <v/>
      </c>
      <c r="AO62" s="454" t="str">
        <f t="shared" si="17"/>
        <v/>
      </c>
      <c r="AQ62" s="454" t="str">
        <f t="shared" si="18"/>
        <v/>
      </c>
    </row>
    <row r="63" spans="5:43">
      <c r="E63" s="454" t="str">
        <f t="shared" si="0"/>
        <v/>
      </c>
      <c r="G63" s="454" t="str">
        <f t="shared" si="0"/>
        <v/>
      </c>
      <c r="I63" s="454" t="str">
        <f t="shared" si="1"/>
        <v/>
      </c>
      <c r="K63" s="454" t="str">
        <f t="shared" si="2"/>
        <v/>
      </c>
      <c r="M63" s="454" t="str">
        <f t="shared" si="3"/>
        <v/>
      </c>
      <c r="O63" s="454" t="str">
        <f t="shared" si="4"/>
        <v/>
      </c>
      <c r="Q63" s="454" t="str">
        <f t="shared" si="5"/>
        <v/>
      </c>
      <c r="S63" s="454" t="str">
        <f t="shared" si="6"/>
        <v/>
      </c>
      <c r="U63" s="454" t="str">
        <f t="shared" si="7"/>
        <v/>
      </c>
      <c r="W63" s="454" t="str">
        <f t="shared" si="8"/>
        <v/>
      </c>
      <c r="Y63" s="454" t="str">
        <f t="shared" si="9"/>
        <v/>
      </c>
      <c r="AA63" s="454" t="str">
        <f t="shared" si="10"/>
        <v/>
      </c>
      <c r="AC63" s="454" t="str">
        <f t="shared" si="11"/>
        <v/>
      </c>
      <c r="AE63" s="454" t="str">
        <f t="shared" si="12"/>
        <v/>
      </c>
      <c r="AG63" s="454" t="str">
        <f t="shared" si="13"/>
        <v/>
      </c>
      <c r="AI63" s="454" t="str">
        <f t="shared" si="14"/>
        <v/>
      </c>
      <c r="AK63" s="454" t="str">
        <f t="shared" si="15"/>
        <v/>
      </c>
      <c r="AM63" s="454" t="str">
        <f t="shared" si="16"/>
        <v/>
      </c>
      <c r="AO63" s="454" t="str">
        <f t="shared" si="17"/>
        <v/>
      </c>
      <c r="AQ63" s="454" t="str">
        <f t="shared" si="18"/>
        <v/>
      </c>
    </row>
    <row r="64" spans="5:43">
      <c r="E64" s="454" t="str">
        <f t="shared" si="0"/>
        <v/>
      </c>
      <c r="G64" s="454" t="str">
        <f t="shared" si="0"/>
        <v/>
      </c>
      <c r="I64" s="454" t="str">
        <f t="shared" si="1"/>
        <v/>
      </c>
      <c r="K64" s="454" t="str">
        <f t="shared" si="2"/>
        <v/>
      </c>
      <c r="M64" s="454" t="str">
        <f t="shared" si="3"/>
        <v/>
      </c>
      <c r="O64" s="454" t="str">
        <f t="shared" si="4"/>
        <v/>
      </c>
      <c r="Q64" s="454" t="str">
        <f t="shared" si="5"/>
        <v/>
      </c>
      <c r="S64" s="454" t="str">
        <f t="shared" si="6"/>
        <v/>
      </c>
      <c r="U64" s="454" t="str">
        <f t="shared" si="7"/>
        <v/>
      </c>
      <c r="W64" s="454" t="str">
        <f t="shared" si="8"/>
        <v/>
      </c>
      <c r="Y64" s="454" t="str">
        <f t="shared" si="9"/>
        <v/>
      </c>
      <c r="AA64" s="454" t="str">
        <f t="shared" si="10"/>
        <v/>
      </c>
      <c r="AC64" s="454" t="str">
        <f t="shared" si="11"/>
        <v/>
      </c>
      <c r="AE64" s="454" t="str">
        <f t="shared" si="12"/>
        <v/>
      </c>
      <c r="AG64" s="454" t="str">
        <f t="shared" si="13"/>
        <v/>
      </c>
      <c r="AI64" s="454" t="str">
        <f t="shared" si="14"/>
        <v/>
      </c>
      <c r="AK64" s="454" t="str">
        <f t="shared" si="15"/>
        <v/>
      </c>
      <c r="AM64" s="454" t="str">
        <f t="shared" si="16"/>
        <v/>
      </c>
      <c r="AO64" s="454" t="str">
        <f t="shared" si="17"/>
        <v/>
      </c>
      <c r="AQ64" s="454" t="str">
        <f t="shared" si="18"/>
        <v/>
      </c>
    </row>
    <row r="65" spans="5:43">
      <c r="E65" s="454" t="str">
        <f t="shared" si="0"/>
        <v/>
      </c>
      <c r="G65" s="454" t="str">
        <f t="shared" si="0"/>
        <v/>
      </c>
      <c r="I65" s="454" t="str">
        <f t="shared" si="1"/>
        <v/>
      </c>
      <c r="K65" s="454" t="str">
        <f t="shared" si="2"/>
        <v/>
      </c>
      <c r="M65" s="454" t="str">
        <f t="shared" si="3"/>
        <v/>
      </c>
      <c r="O65" s="454" t="str">
        <f t="shared" si="4"/>
        <v/>
      </c>
      <c r="Q65" s="454" t="str">
        <f t="shared" si="5"/>
        <v/>
      </c>
      <c r="S65" s="454" t="str">
        <f t="shared" si="6"/>
        <v/>
      </c>
      <c r="U65" s="454" t="str">
        <f t="shared" si="7"/>
        <v/>
      </c>
      <c r="W65" s="454" t="str">
        <f t="shared" si="8"/>
        <v/>
      </c>
      <c r="Y65" s="454" t="str">
        <f t="shared" si="9"/>
        <v/>
      </c>
      <c r="AA65" s="454" t="str">
        <f t="shared" si="10"/>
        <v/>
      </c>
      <c r="AC65" s="454" t="str">
        <f t="shared" si="11"/>
        <v/>
      </c>
      <c r="AE65" s="454" t="str">
        <f t="shared" si="12"/>
        <v/>
      </c>
      <c r="AG65" s="454" t="str">
        <f t="shared" si="13"/>
        <v/>
      </c>
      <c r="AI65" s="454" t="str">
        <f t="shared" si="14"/>
        <v/>
      </c>
      <c r="AK65" s="454" t="str">
        <f t="shared" si="15"/>
        <v/>
      </c>
      <c r="AM65" s="454" t="str">
        <f t="shared" si="16"/>
        <v/>
      </c>
      <c r="AO65" s="454" t="str">
        <f t="shared" si="17"/>
        <v/>
      </c>
      <c r="AQ65" s="454" t="str">
        <f t="shared" si="18"/>
        <v/>
      </c>
    </row>
    <row r="66" spans="5:43">
      <c r="E66" s="454" t="str">
        <f t="shared" si="0"/>
        <v/>
      </c>
      <c r="G66" s="454" t="str">
        <f t="shared" si="0"/>
        <v/>
      </c>
      <c r="I66" s="454" t="str">
        <f t="shared" si="1"/>
        <v/>
      </c>
      <c r="K66" s="454" t="str">
        <f t="shared" si="2"/>
        <v/>
      </c>
      <c r="M66" s="454" t="str">
        <f t="shared" si="3"/>
        <v/>
      </c>
      <c r="O66" s="454" t="str">
        <f t="shared" si="4"/>
        <v/>
      </c>
      <c r="Q66" s="454" t="str">
        <f t="shared" si="5"/>
        <v/>
      </c>
      <c r="S66" s="454" t="str">
        <f t="shared" si="6"/>
        <v/>
      </c>
      <c r="U66" s="454" t="str">
        <f t="shared" si="7"/>
        <v/>
      </c>
      <c r="W66" s="454" t="str">
        <f t="shared" si="8"/>
        <v/>
      </c>
      <c r="Y66" s="454" t="str">
        <f t="shared" si="9"/>
        <v/>
      </c>
      <c r="AA66" s="454" t="str">
        <f t="shared" si="10"/>
        <v/>
      </c>
      <c r="AC66" s="454" t="str">
        <f t="shared" si="11"/>
        <v/>
      </c>
      <c r="AE66" s="454" t="str">
        <f t="shared" si="12"/>
        <v/>
      </c>
      <c r="AG66" s="454" t="str">
        <f t="shared" si="13"/>
        <v/>
      </c>
      <c r="AI66" s="454" t="str">
        <f t="shared" si="14"/>
        <v/>
      </c>
      <c r="AK66" s="454" t="str">
        <f t="shared" si="15"/>
        <v/>
      </c>
      <c r="AM66" s="454" t="str">
        <f t="shared" si="16"/>
        <v/>
      </c>
      <c r="AO66" s="454" t="str">
        <f t="shared" si="17"/>
        <v/>
      </c>
      <c r="AQ66" s="454" t="str">
        <f t="shared" si="18"/>
        <v/>
      </c>
    </row>
    <row r="67" spans="5:43">
      <c r="E67" s="454" t="str">
        <f t="shared" si="0"/>
        <v/>
      </c>
      <c r="G67" s="454" t="str">
        <f t="shared" si="0"/>
        <v/>
      </c>
      <c r="I67" s="454" t="str">
        <f t="shared" si="1"/>
        <v/>
      </c>
      <c r="K67" s="454" t="str">
        <f t="shared" si="2"/>
        <v/>
      </c>
      <c r="M67" s="454" t="str">
        <f t="shared" si="3"/>
        <v/>
      </c>
      <c r="O67" s="454" t="str">
        <f t="shared" si="4"/>
        <v/>
      </c>
      <c r="Q67" s="454" t="str">
        <f t="shared" si="5"/>
        <v/>
      </c>
      <c r="S67" s="454" t="str">
        <f t="shared" si="6"/>
        <v/>
      </c>
      <c r="U67" s="454" t="str">
        <f t="shared" si="7"/>
        <v/>
      </c>
      <c r="W67" s="454" t="str">
        <f t="shared" si="8"/>
        <v/>
      </c>
      <c r="Y67" s="454" t="str">
        <f t="shared" si="9"/>
        <v/>
      </c>
      <c r="AA67" s="454" t="str">
        <f t="shared" si="10"/>
        <v/>
      </c>
      <c r="AC67" s="454" t="str">
        <f t="shared" si="11"/>
        <v/>
      </c>
      <c r="AE67" s="454" t="str">
        <f t="shared" si="12"/>
        <v/>
      </c>
      <c r="AG67" s="454" t="str">
        <f t="shared" si="13"/>
        <v/>
      </c>
      <c r="AI67" s="454" t="str">
        <f t="shared" si="14"/>
        <v/>
      </c>
      <c r="AK67" s="454" t="str">
        <f t="shared" si="15"/>
        <v/>
      </c>
      <c r="AM67" s="454" t="str">
        <f t="shared" si="16"/>
        <v/>
      </c>
      <c r="AO67" s="454" t="str">
        <f t="shared" si="17"/>
        <v/>
      </c>
      <c r="AQ67" s="454" t="str">
        <f t="shared" si="18"/>
        <v/>
      </c>
    </row>
    <row r="68" spans="5:43">
      <c r="E68" s="454" t="str">
        <f t="shared" si="0"/>
        <v/>
      </c>
      <c r="G68" s="454" t="str">
        <f t="shared" si="0"/>
        <v/>
      </c>
      <c r="I68" s="454" t="str">
        <f t="shared" si="1"/>
        <v/>
      </c>
      <c r="K68" s="454" t="str">
        <f t="shared" si="2"/>
        <v/>
      </c>
      <c r="M68" s="454" t="str">
        <f t="shared" si="3"/>
        <v/>
      </c>
      <c r="O68" s="454" t="str">
        <f t="shared" si="4"/>
        <v/>
      </c>
      <c r="Q68" s="454" t="str">
        <f t="shared" si="5"/>
        <v/>
      </c>
      <c r="S68" s="454" t="str">
        <f t="shared" si="6"/>
        <v/>
      </c>
      <c r="U68" s="454" t="str">
        <f t="shared" si="7"/>
        <v/>
      </c>
      <c r="W68" s="454" t="str">
        <f t="shared" si="8"/>
        <v/>
      </c>
      <c r="Y68" s="454" t="str">
        <f t="shared" si="9"/>
        <v/>
      </c>
      <c r="AA68" s="454" t="str">
        <f t="shared" si="10"/>
        <v/>
      </c>
      <c r="AC68" s="454" t="str">
        <f t="shared" si="11"/>
        <v/>
      </c>
      <c r="AE68" s="454" t="str">
        <f t="shared" si="12"/>
        <v/>
      </c>
      <c r="AG68" s="454" t="str">
        <f t="shared" si="13"/>
        <v/>
      </c>
      <c r="AI68" s="454" t="str">
        <f t="shared" si="14"/>
        <v/>
      </c>
      <c r="AK68" s="454" t="str">
        <f t="shared" si="15"/>
        <v/>
      </c>
      <c r="AM68" s="454" t="str">
        <f t="shared" si="16"/>
        <v/>
      </c>
      <c r="AO68" s="454" t="str">
        <f t="shared" si="17"/>
        <v/>
      </c>
      <c r="AQ68" s="454" t="str">
        <f t="shared" si="18"/>
        <v/>
      </c>
    </row>
    <row r="69" spans="5:43">
      <c r="E69" s="454" t="str">
        <f t="shared" si="0"/>
        <v/>
      </c>
      <c r="G69" s="454" t="str">
        <f t="shared" si="0"/>
        <v/>
      </c>
      <c r="I69" s="454" t="str">
        <f t="shared" si="1"/>
        <v/>
      </c>
      <c r="K69" s="454" t="str">
        <f t="shared" si="2"/>
        <v/>
      </c>
      <c r="M69" s="454" t="str">
        <f t="shared" si="3"/>
        <v/>
      </c>
      <c r="O69" s="454" t="str">
        <f t="shared" si="4"/>
        <v/>
      </c>
      <c r="Q69" s="454" t="str">
        <f t="shared" si="5"/>
        <v/>
      </c>
      <c r="S69" s="454" t="str">
        <f t="shared" si="6"/>
        <v/>
      </c>
      <c r="U69" s="454" t="str">
        <f t="shared" si="7"/>
        <v/>
      </c>
      <c r="W69" s="454" t="str">
        <f t="shared" si="8"/>
        <v/>
      </c>
      <c r="Y69" s="454" t="str">
        <f t="shared" si="9"/>
        <v/>
      </c>
      <c r="AA69" s="454" t="str">
        <f t="shared" si="10"/>
        <v/>
      </c>
      <c r="AC69" s="454" t="str">
        <f t="shared" si="11"/>
        <v/>
      </c>
      <c r="AE69" s="454" t="str">
        <f t="shared" si="12"/>
        <v/>
      </c>
      <c r="AG69" s="454" t="str">
        <f t="shared" si="13"/>
        <v/>
      </c>
      <c r="AI69" s="454" t="str">
        <f t="shared" si="14"/>
        <v/>
      </c>
      <c r="AK69" s="454" t="str">
        <f t="shared" si="15"/>
        <v/>
      </c>
      <c r="AM69" s="454" t="str">
        <f t="shared" si="16"/>
        <v/>
      </c>
      <c r="AO69" s="454" t="str">
        <f t="shared" si="17"/>
        <v/>
      </c>
      <c r="AQ69" s="454" t="str">
        <f t="shared" si="18"/>
        <v/>
      </c>
    </row>
    <row r="70" spans="5:43">
      <c r="E70" s="454" t="str">
        <f t="shared" si="0"/>
        <v/>
      </c>
      <c r="G70" s="454" t="str">
        <f t="shared" si="0"/>
        <v/>
      </c>
      <c r="I70" s="454" t="str">
        <f t="shared" si="1"/>
        <v/>
      </c>
      <c r="K70" s="454" t="str">
        <f t="shared" si="2"/>
        <v/>
      </c>
      <c r="M70" s="454" t="str">
        <f t="shared" si="3"/>
        <v/>
      </c>
      <c r="O70" s="454" t="str">
        <f t="shared" si="4"/>
        <v/>
      </c>
      <c r="Q70" s="454" t="str">
        <f t="shared" si="5"/>
        <v/>
      </c>
      <c r="S70" s="454" t="str">
        <f t="shared" si="6"/>
        <v/>
      </c>
      <c r="U70" s="454" t="str">
        <f t="shared" si="7"/>
        <v/>
      </c>
      <c r="W70" s="454" t="str">
        <f t="shared" si="8"/>
        <v/>
      </c>
      <c r="Y70" s="454" t="str">
        <f t="shared" si="9"/>
        <v/>
      </c>
      <c r="AA70" s="454" t="str">
        <f t="shared" si="10"/>
        <v/>
      </c>
      <c r="AC70" s="454" t="str">
        <f t="shared" si="11"/>
        <v/>
      </c>
      <c r="AE70" s="454" t="str">
        <f t="shared" si="12"/>
        <v/>
      </c>
      <c r="AG70" s="454" t="str">
        <f t="shared" si="13"/>
        <v/>
      </c>
      <c r="AI70" s="454" t="str">
        <f t="shared" si="14"/>
        <v/>
      </c>
      <c r="AK70" s="454" t="str">
        <f t="shared" si="15"/>
        <v/>
      </c>
      <c r="AM70" s="454" t="str">
        <f t="shared" si="16"/>
        <v/>
      </c>
      <c r="AO70" s="454" t="str">
        <f t="shared" si="17"/>
        <v/>
      </c>
      <c r="AQ70" s="454" t="str">
        <f t="shared" si="18"/>
        <v/>
      </c>
    </row>
    <row r="71" spans="5:43">
      <c r="E71" s="454" t="str">
        <f t="shared" si="0"/>
        <v/>
      </c>
      <c r="G71" s="454" t="str">
        <f t="shared" si="0"/>
        <v/>
      </c>
      <c r="I71" s="454" t="str">
        <f t="shared" si="1"/>
        <v/>
      </c>
      <c r="K71" s="454" t="str">
        <f t="shared" si="2"/>
        <v/>
      </c>
      <c r="M71" s="454" t="str">
        <f t="shared" si="3"/>
        <v/>
      </c>
      <c r="O71" s="454" t="str">
        <f t="shared" si="4"/>
        <v/>
      </c>
      <c r="Q71" s="454" t="str">
        <f t="shared" si="5"/>
        <v/>
      </c>
      <c r="S71" s="454" t="str">
        <f t="shared" si="6"/>
        <v/>
      </c>
      <c r="U71" s="454" t="str">
        <f t="shared" si="7"/>
        <v/>
      </c>
      <c r="W71" s="454" t="str">
        <f t="shared" si="8"/>
        <v/>
      </c>
      <c r="Y71" s="454" t="str">
        <f t="shared" si="9"/>
        <v/>
      </c>
      <c r="AA71" s="454" t="str">
        <f t="shared" si="10"/>
        <v/>
      </c>
      <c r="AC71" s="454" t="str">
        <f t="shared" si="11"/>
        <v/>
      </c>
      <c r="AE71" s="454" t="str">
        <f t="shared" si="12"/>
        <v/>
      </c>
      <c r="AG71" s="454" t="str">
        <f t="shared" si="13"/>
        <v/>
      </c>
      <c r="AI71" s="454" t="str">
        <f t="shared" si="14"/>
        <v/>
      </c>
      <c r="AK71" s="454" t="str">
        <f t="shared" si="15"/>
        <v/>
      </c>
      <c r="AM71" s="454" t="str">
        <f t="shared" si="16"/>
        <v/>
      </c>
      <c r="AO71" s="454" t="str">
        <f t="shared" si="17"/>
        <v/>
      </c>
      <c r="AQ71" s="454" t="str">
        <f t="shared" si="18"/>
        <v/>
      </c>
    </row>
    <row r="72" spans="5:43">
      <c r="E72" s="454" t="str">
        <f t="shared" si="0"/>
        <v/>
      </c>
      <c r="G72" s="454" t="str">
        <f t="shared" si="0"/>
        <v/>
      </c>
      <c r="I72" s="454" t="str">
        <f t="shared" si="1"/>
        <v/>
      </c>
      <c r="K72" s="454" t="str">
        <f t="shared" si="2"/>
        <v/>
      </c>
      <c r="M72" s="454" t="str">
        <f t="shared" si="3"/>
        <v/>
      </c>
      <c r="O72" s="454" t="str">
        <f t="shared" si="4"/>
        <v/>
      </c>
      <c r="Q72" s="454" t="str">
        <f t="shared" si="5"/>
        <v/>
      </c>
      <c r="S72" s="454" t="str">
        <f t="shared" si="6"/>
        <v/>
      </c>
      <c r="U72" s="454" t="str">
        <f t="shared" si="7"/>
        <v/>
      </c>
      <c r="W72" s="454" t="str">
        <f t="shared" si="8"/>
        <v/>
      </c>
      <c r="Y72" s="454" t="str">
        <f t="shared" si="9"/>
        <v/>
      </c>
      <c r="AA72" s="454" t="str">
        <f t="shared" si="10"/>
        <v/>
      </c>
      <c r="AC72" s="454" t="str">
        <f t="shared" si="11"/>
        <v/>
      </c>
      <c r="AE72" s="454" t="str">
        <f t="shared" si="12"/>
        <v/>
      </c>
      <c r="AG72" s="454" t="str">
        <f t="shared" si="13"/>
        <v/>
      </c>
      <c r="AI72" s="454" t="str">
        <f t="shared" si="14"/>
        <v/>
      </c>
      <c r="AK72" s="454" t="str">
        <f t="shared" si="15"/>
        <v/>
      </c>
      <c r="AM72" s="454" t="str">
        <f t="shared" si="16"/>
        <v/>
      </c>
      <c r="AO72" s="454" t="str">
        <f t="shared" si="17"/>
        <v/>
      </c>
      <c r="AQ72" s="454" t="str">
        <f t="shared" si="18"/>
        <v/>
      </c>
    </row>
    <row r="73" spans="5:43">
      <c r="E73" s="454" t="str">
        <f t="shared" si="0"/>
        <v/>
      </c>
      <c r="G73" s="454" t="str">
        <f t="shared" si="0"/>
        <v/>
      </c>
      <c r="I73" s="454" t="str">
        <f t="shared" si="1"/>
        <v/>
      </c>
      <c r="K73" s="454" t="str">
        <f t="shared" si="2"/>
        <v/>
      </c>
      <c r="M73" s="454" t="str">
        <f t="shared" si="3"/>
        <v/>
      </c>
      <c r="O73" s="454" t="str">
        <f t="shared" si="4"/>
        <v/>
      </c>
      <c r="Q73" s="454" t="str">
        <f t="shared" si="5"/>
        <v/>
      </c>
      <c r="S73" s="454" t="str">
        <f t="shared" si="6"/>
        <v/>
      </c>
      <c r="U73" s="454" t="str">
        <f t="shared" si="7"/>
        <v/>
      </c>
      <c r="W73" s="454" t="str">
        <f t="shared" si="8"/>
        <v/>
      </c>
      <c r="Y73" s="454" t="str">
        <f t="shared" si="9"/>
        <v/>
      </c>
      <c r="AA73" s="454" t="str">
        <f t="shared" si="10"/>
        <v/>
      </c>
      <c r="AC73" s="454" t="str">
        <f t="shared" si="11"/>
        <v/>
      </c>
      <c r="AE73" s="454" t="str">
        <f t="shared" si="12"/>
        <v/>
      </c>
      <c r="AG73" s="454" t="str">
        <f t="shared" si="13"/>
        <v/>
      </c>
      <c r="AI73" s="454" t="str">
        <f t="shared" si="14"/>
        <v/>
      </c>
      <c r="AK73" s="454" t="str">
        <f t="shared" si="15"/>
        <v/>
      </c>
      <c r="AM73" s="454" t="str">
        <f t="shared" si="16"/>
        <v/>
      </c>
      <c r="AO73" s="454" t="str">
        <f t="shared" si="17"/>
        <v/>
      </c>
      <c r="AQ73" s="454" t="str">
        <f t="shared" si="18"/>
        <v/>
      </c>
    </row>
    <row r="74" spans="5:43">
      <c r="E74" s="454" t="str">
        <f t="shared" si="0"/>
        <v/>
      </c>
      <c r="G74" s="454" t="str">
        <f t="shared" si="0"/>
        <v/>
      </c>
      <c r="I74" s="454" t="str">
        <f t="shared" si="1"/>
        <v/>
      </c>
      <c r="K74" s="454" t="str">
        <f t="shared" si="2"/>
        <v/>
      </c>
      <c r="M74" s="454" t="str">
        <f t="shared" si="3"/>
        <v/>
      </c>
      <c r="O74" s="454" t="str">
        <f t="shared" si="4"/>
        <v/>
      </c>
      <c r="Q74" s="454" t="str">
        <f t="shared" si="5"/>
        <v/>
      </c>
      <c r="S74" s="454" t="str">
        <f t="shared" si="6"/>
        <v/>
      </c>
      <c r="U74" s="454" t="str">
        <f t="shared" si="7"/>
        <v/>
      </c>
      <c r="W74" s="454" t="str">
        <f t="shared" si="8"/>
        <v/>
      </c>
      <c r="Y74" s="454" t="str">
        <f t="shared" si="9"/>
        <v/>
      </c>
      <c r="AA74" s="454" t="str">
        <f t="shared" si="10"/>
        <v/>
      </c>
      <c r="AC74" s="454" t="str">
        <f t="shared" si="11"/>
        <v/>
      </c>
      <c r="AE74" s="454" t="str">
        <f t="shared" si="12"/>
        <v/>
      </c>
      <c r="AG74" s="454" t="str">
        <f t="shared" si="13"/>
        <v/>
      </c>
      <c r="AI74" s="454" t="str">
        <f t="shared" si="14"/>
        <v/>
      </c>
      <c r="AK74" s="454" t="str">
        <f t="shared" si="15"/>
        <v/>
      </c>
      <c r="AM74" s="454" t="str">
        <f t="shared" si="16"/>
        <v/>
      </c>
      <c r="AO74" s="454" t="str">
        <f t="shared" si="17"/>
        <v/>
      </c>
      <c r="AQ74" s="454" t="str">
        <f t="shared" si="18"/>
        <v/>
      </c>
    </row>
    <row r="75" spans="5:43">
      <c r="E75" s="454" t="str">
        <f t="shared" si="0"/>
        <v/>
      </c>
      <c r="G75" s="454" t="str">
        <f t="shared" si="0"/>
        <v/>
      </c>
      <c r="I75" s="454" t="str">
        <f t="shared" si="1"/>
        <v/>
      </c>
      <c r="K75" s="454" t="str">
        <f t="shared" si="2"/>
        <v/>
      </c>
      <c r="M75" s="454" t="str">
        <f t="shared" si="3"/>
        <v/>
      </c>
      <c r="O75" s="454" t="str">
        <f t="shared" si="4"/>
        <v/>
      </c>
      <c r="Q75" s="454" t="str">
        <f t="shared" si="5"/>
        <v/>
      </c>
      <c r="S75" s="454" t="str">
        <f t="shared" si="6"/>
        <v/>
      </c>
      <c r="U75" s="454" t="str">
        <f t="shared" si="7"/>
        <v/>
      </c>
      <c r="W75" s="454" t="str">
        <f t="shared" si="8"/>
        <v/>
      </c>
      <c r="Y75" s="454" t="str">
        <f t="shared" si="9"/>
        <v/>
      </c>
      <c r="AA75" s="454" t="str">
        <f t="shared" si="10"/>
        <v/>
      </c>
      <c r="AC75" s="454" t="str">
        <f t="shared" si="11"/>
        <v/>
      </c>
      <c r="AE75" s="454" t="str">
        <f t="shared" si="12"/>
        <v/>
      </c>
      <c r="AG75" s="454" t="str">
        <f t="shared" si="13"/>
        <v/>
      </c>
      <c r="AI75" s="454" t="str">
        <f t="shared" si="14"/>
        <v/>
      </c>
      <c r="AK75" s="454" t="str">
        <f t="shared" si="15"/>
        <v/>
      </c>
      <c r="AM75" s="454" t="str">
        <f t="shared" si="16"/>
        <v/>
      </c>
      <c r="AO75" s="454" t="str">
        <f t="shared" si="17"/>
        <v/>
      </c>
      <c r="AQ75" s="454" t="str">
        <f t="shared" si="18"/>
        <v/>
      </c>
    </row>
    <row r="76" spans="5:43">
      <c r="E76" s="454" t="str">
        <f t="shared" si="0"/>
        <v/>
      </c>
      <c r="G76" s="454" t="str">
        <f t="shared" si="0"/>
        <v/>
      </c>
      <c r="I76" s="454" t="str">
        <f t="shared" si="1"/>
        <v/>
      </c>
      <c r="K76" s="454" t="str">
        <f t="shared" si="2"/>
        <v/>
      </c>
      <c r="M76" s="454" t="str">
        <f t="shared" si="3"/>
        <v/>
      </c>
      <c r="O76" s="454" t="str">
        <f t="shared" si="4"/>
        <v/>
      </c>
      <c r="Q76" s="454" t="str">
        <f t="shared" si="5"/>
        <v/>
      </c>
      <c r="S76" s="454" t="str">
        <f t="shared" si="6"/>
        <v/>
      </c>
      <c r="U76" s="454" t="str">
        <f t="shared" si="7"/>
        <v/>
      </c>
      <c r="W76" s="454" t="str">
        <f t="shared" si="8"/>
        <v/>
      </c>
      <c r="Y76" s="454" t="str">
        <f t="shared" si="9"/>
        <v/>
      </c>
      <c r="AA76" s="454" t="str">
        <f t="shared" si="10"/>
        <v/>
      </c>
      <c r="AC76" s="454" t="str">
        <f t="shared" si="11"/>
        <v/>
      </c>
      <c r="AE76" s="454" t="str">
        <f t="shared" si="12"/>
        <v/>
      </c>
      <c r="AG76" s="454" t="str">
        <f t="shared" si="13"/>
        <v/>
      </c>
      <c r="AI76" s="454" t="str">
        <f t="shared" si="14"/>
        <v/>
      </c>
      <c r="AK76" s="454" t="str">
        <f t="shared" si="15"/>
        <v/>
      </c>
      <c r="AM76" s="454" t="str">
        <f t="shared" si="16"/>
        <v/>
      </c>
      <c r="AO76" s="454" t="str">
        <f t="shared" si="17"/>
        <v/>
      </c>
      <c r="AQ76" s="454" t="str">
        <f t="shared" si="18"/>
        <v/>
      </c>
    </row>
    <row r="77" spans="5:43">
      <c r="E77" s="454" t="str">
        <f t="shared" ref="E77:G140" si="20">IF(OR($B77=0,D77=0),"",D77/$B77)</f>
        <v/>
      </c>
      <c r="G77" s="454" t="str">
        <f t="shared" si="20"/>
        <v/>
      </c>
      <c r="I77" s="454" t="str">
        <f t="shared" ref="I77:I140" si="21">IF(OR($B77=0,H77=0),"",H77/$B77)</f>
        <v/>
      </c>
      <c r="K77" s="454" t="str">
        <f t="shared" ref="K77:K140" si="22">IF(OR($B77=0,J77=0),"",J77/$B77)</f>
        <v/>
      </c>
      <c r="M77" s="454" t="str">
        <f t="shared" ref="M77:M140" si="23">IF(OR($B77=0,L77=0),"",L77/$B77)</f>
        <v/>
      </c>
      <c r="O77" s="454" t="str">
        <f t="shared" ref="O77:O140" si="24">IF(OR($B77=0,N77=0),"",N77/$B77)</f>
        <v/>
      </c>
      <c r="Q77" s="454" t="str">
        <f t="shared" ref="Q77:Q140" si="25">IF(OR($B77=0,P77=0),"",P77/$B77)</f>
        <v/>
      </c>
      <c r="S77" s="454" t="str">
        <f t="shared" ref="S77:S140" si="26">IF(OR($B77=0,R77=0),"",R77/$B77)</f>
        <v/>
      </c>
      <c r="U77" s="454" t="str">
        <f t="shared" ref="U77:U140" si="27">IF(OR($B77=0,T77=0),"",T77/$B77)</f>
        <v/>
      </c>
      <c r="W77" s="454" t="str">
        <f t="shared" ref="W77:W140" si="28">IF(OR($B77=0,V77=0),"",V77/$B77)</f>
        <v/>
      </c>
      <c r="Y77" s="454" t="str">
        <f t="shared" ref="Y77:Y140" si="29">IF(OR($B77=0,X77=0),"",X77/$B77)</f>
        <v/>
      </c>
      <c r="AA77" s="454" t="str">
        <f t="shared" ref="AA77:AA140" si="30">IF(OR($B77=0,Z77=0),"",Z77/$B77)</f>
        <v/>
      </c>
      <c r="AC77" s="454" t="str">
        <f t="shared" ref="AC77:AC140" si="31">IF(OR($B77=0,AB77=0),"",AB77/$B77)</f>
        <v/>
      </c>
      <c r="AE77" s="454" t="str">
        <f t="shared" ref="AE77:AE140" si="32">IF(OR($B77=0,AD77=0),"",AD77/$B77)</f>
        <v/>
      </c>
      <c r="AG77" s="454" t="str">
        <f t="shared" ref="AG77:AG140" si="33">IF(OR($B77=0,AF77=0),"",AF77/$B77)</f>
        <v/>
      </c>
      <c r="AI77" s="454" t="str">
        <f t="shared" ref="AI77:AI140" si="34">IF(OR($B77=0,AH77=0),"",AH77/$B77)</f>
        <v/>
      </c>
      <c r="AK77" s="454" t="str">
        <f t="shared" ref="AK77:AK140" si="35">IF(OR($B77=0,AJ77=0),"",AJ77/$B77)</f>
        <v/>
      </c>
      <c r="AM77" s="454" t="str">
        <f t="shared" ref="AM77:AM140" si="36">IF(OR($B77=0,AL77=0),"",AL77/$B77)</f>
        <v/>
      </c>
      <c r="AO77" s="454" t="str">
        <f t="shared" ref="AO77:AO140" si="37">IF(OR($B77=0,AN77=0),"",AN77/$B77)</f>
        <v/>
      </c>
      <c r="AQ77" s="454" t="str">
        <f t="shared" ref="AQ77:AQ140" si="38">IF(OR($B77=0,AP77=0),"",AP77/$B77)</f>
        <v/>
      </c>
    </row>
    <row r="78" spans="5:43">
      <c r="E78" s="454" t="str">
        <f t="shared" si="20"/>
        <v/>
      </c>
      <c r="G78" s="454" t="str">
        <f t="shared" si="20"/>
        <v/>
      </c>
      <c r="I78" s="454" t="str">
        <f t="shared" si="21"/>
        <v/>
      </c>
      <c r="K78" s="454" t="str">
        <f t="shared" si="22"/>
        <v/>
      </c>
      <c r="M78" s="454" t="str">
        <f t="shared" si="23"/>
        <v/>
      </c>
      <c r="O78" s="454" t="str">
        <f t="shared" si="24"/>
        <v/>
      </c>
      <c r="Q78" s="454" t="str">
        <f t="shared" si="25"/>
        <v/>
      </c>
      <c r="S78" s="454" t="str">
        <f t="shared" si="26"/>
        <v/>
      </c>
      <c r="U78" s="454" t="str">
        <f t="shared" si="27"/>
        <v/>
      </c>
      <c r="W78" s="454" t="str">
        <f t="shared" si="28"/>
        <v/>
      </c>
      <c r="Y78" s="454" t="str">
        <f t="shared" si="29"/>
        <v/>
      </c>
      <c r="AA78" s="454" t="str">
        <f t="shared" si="30"/>
        <v/>
      </c>
      <c r="AC78" s="454" t="str">
        <f t="shared" si="31"/>
        <v/>
      </c>
      <c r="AE78" s="454" t="str">
        <f t="shared" si="32"/>
        <v/>
      </c>
      <c r="AG78" s="454" t="str">
        <f t="shared" si="33"/>
        <v/>
      </c>
      <c r="AI78" s="454" t="str">
        <f t="shared" si="34"/>
        <v/>
      </c>
      <c r="AK78" s="454" t="str">
        <f t="shared" si="35"/>
        <v/>
      </c>
      <c r="AM78" s="454" t="str">
        <f t="shared" si="36"/>
        <v/>
      </c>
      <c r="AO78" s="454" t="str">
        <f t="shared" si="37"/>
        <v/>
      </c>
      <c r="AQ78" s="454" t="str">
        <f t="shared" si="38"/>
        <v/>
      </c>
    </row>
    <row r="79" spans="5:43">
      <c r="E79" s="454" t="str">
        <f t="shared" si="20"/>
        <v/>
      </c>
      <c r="G79" s="454" t="str">
        <f t="shared" si="20"/>
        <v/>
      </c>
      <c r="I79" s="454" t="str">
        <f t="shared" si="21"/>
        <v/>
      </c>
      <c r="K79" s="454" t="str">
        <f t="shared" si="22"/>
        <v/>
      </c>
      <c r="M79" s="454" t="str">
        <f t="shared" si="23"/>
        <v/>
      </c>
      <c r="O79" s="454" t="str">
        <f t="shared" si="24"/>
        <v/>
      </c>
      <c r="Q79" s="454" t="str">
        <f t="shared" si="25"/>
        <v/>
      </c>
      <c r="S79" s="454" t="str">
        <f t="shared" si="26"/>
        <v/>
      </c>
      <c r="U79" s="454" t="str">
        <f t="shared" si="27"/>
        <v/>
      </c>
      <c r="W79" s="454" t="str">
        <f t="shared" si="28"/>
        <v/>
      </c>
      <c r="Y79" s="454" t="str">
        <f t="shared" si="29"/>
        <v/>
      </c>
      <c r="AA79" s="454" t="str">
        <f t="shared" si="30"/>
        <v/>
      </c>
      <c r="AC79" s="454" t="str">
        <f t="shared" si="31"/>
        <v/>
      </c>
      <c r="AE79" s="454" t="str">
        <f t="shared" si="32"/>
        <v/>
      </c>
      <c r="AG79" s="454" t="str">
        <f t="shared" si="33"/>
        <v/>
      </c>
      <c r="AI79" s="454" t="str">
        <f t="shared" si="34"/>
        <v/>
      </c>
      <c r="AK79" s="454" t="str">
        <f t="shared" si="35"/>
        <v/>
      </c>
      <c r="AM79" s="454" t="str">
        <f t="shared" si="36"/>
        <v/>
      </c>
      <c r="AO79" s="454" t="str">
        <f t="shared" si="37"/>
        <v/>
      </c>
      <c r="AQ79" s="454" t="str">
        <f t="shared" si="38"/>
        <v/>
      </c>
    </row>
    <row r="80" spans="5:43">
      <c r="E80" s="454" t="str">
        <f t="shared" si="20"/>
        <v/>
      </c>
      <c r="G80" s="454" t="str">
        <f t="shared" si="20"/>
        <v/>
      </c>
      <c r="I80" s="454" t="str">
        <f t="shared" si="21"/>
        <v/>
      </c>
      <c r="K80" s="454" t="str">
        <f t="shared" si="22"/>
        <v/>
      </c>
      <c r="M80" s="454" t="str">
        <f t="shared" si="23"/>
        <v/>
      </c>
      <c r="O80" s="454" t="str">
        <f t="shared" si="24"/>
        <v/>
      </c>
      <c r="Q80" s="454" t="str">
        <f t="shared" si="25"/>
        <v/>
      </c>
      <c r="S80" s="454" t="str">
        <f t="shared" si="26"/>
        <v/>
      </c>
      <c r="U80" s="454" t="str">
        <f t="shared" si="27"/>
        <v/>
      </c>
      <c r="W80" s="454" t="str">
        <f t="shared" si="28"/>
        <v/>
      </c>
      <c r="Y80" s="454" t="str">
        <f t="shared" si="29"/>
        <v/>
      </c>
      <c r="AA80" s="454" t="str">
        <f t="shared" si="30"/>
        <v/>
      </c>
      <c r="AC80" s="454" t="str">
        <f t="shared" si="31"/>
        <v/>
      </c>
      <c r="AE80" s="454" t="str">
        <f t="shared" si="32"/>
        <v/>
      </c>
      <c r="AG80" s="454" t="str">
        <f t="shared" si="33"/>
        <v/>
      </c>
      <c r="AI80" s="454" t="str">
        <f t="shared" si="34"/>
        <v/>
      </c>
      <c r="AK80" s="454" t="str">
        <f t="shared" si="35"/>
        <v/>
      </c>
      <c r="AM80" s="454" t="str">
        <f t="shared" si="36"/>
        <v/>
      </c>
      <c r="AO80" s="454" t="str">
        <f t="shared" si="37"/>
        <v/>
      </c>
      <c r="AQ80" s="454" t="str">
        <f t="shared" si="38"/>
        <v/>
      </c>
    </row>
    <row r="81" spans="5:43">
      <c r="E81" s="454" t="str">
        <f t="shared" si="20"/>
        <v/>
      </c>
      <c r="G81" s="454" t="str">
        <f t="shared" si="20"/>
        <v/>
      </c>
      <c r="I81" s="454" t="str">
        <f t="shared" si="21"/>
        <v/>
      </c>
      <c r="K81" s="454" t="str">
        <f t="shared" si="22"/>
        <v/>
      </c>
      <c r="M81" s="454" t="str">
        <f t="shared" si="23"/>
        <v/>
      </c>
      <c r="O81" s="454" t="str">
        <f t="shared" si="24"/>
        <v/>
      </c>
      <c r="Q81" s="454" t="str">
        <f t="shared" si="25"/>
        <v/>
      </c>
      <c r="S81" s="454" t="str">
        <f t="shared" si="26"/>
        <v/>
      </c>
      <c r="U81" s="454" t="str">
        <f t="shared" si="27"/>
        <v/>
      </c>
      <c r="W81" s="454" t="str">
        <f t="shared" si="28"/>
        <v/>
      </c>
      <c r="Y81" s="454" t="str">
        <f t="shared" si="29"/>
        <v/>
      </c>
      <c r="AA81" s="454" t="str">
        <f t="shared" si="30"/>
        <v/>
      </c>
      <c r="AC81" s="454" t="str">
        <f t="shared" si="31"/>
        <v/>
      </c>
      <c r="AE81" s="454" t="str">
        <f t="shared" si="32"/>
        <v/>
      </c>
      <c r="AG81" s="454" t="str">
        <f t="shared" si="33"/>
        <v/>
      </c>
      <c r="AI81" s="454" t="str">
        <f t="shared" si="34"/>
        <v/>
      </c>
      <c r="AK81" s="454" t="str">
        <f t="shared" si="35"/>
        <v/>
      </c>
      <c r="AM81" s="454" t="str">
        <f t="shared" si="36"/>
        <v/>
      </c>
      <c r="AO81" s="454" t="str">
        <f t="shared" si="37"/>
        <v/>
      </c>
      <c r="AQ81" s="454" t="str">
        <f t="shared" si="38"/>
        <v/>
      </c>
    </row>
    <row r="82" spans="5:43">
      <c r="E82" s="454" t="str">
        <f t="shared" si="20"/>
        <v/>
      </c>
      <c r="G82" s="454" t="str">
        <f t="shared" si="20"/>
        <v/>
      </c>
      <c r="I82" s="454" t="str">
        <f t="shared" si="21"/>
        <v/>
      </c>
      <c r="K82" s="454" t="str">
        <f t="shared" si="22"/>
        <v/>
      </c>
      <c r="M82" s="454" t="str">
        <f t="shared" si="23"/>
        <v/>
      </c>
      <c r="O82" s="454" t="str">
        <f t="shared" si="24"/>
        <v/>
      </c>
      <c r="Q82" s="454" t="str">
        <f t="shared" si="25"/>
        <v/>
      </c>
      <c r="S82" s="454" t="str">
        <f t="shared" si="26"/>
        <v/>
      </c>
      <c r="U82" s="454" t="str">
        <f t="shared" si="27"/>
        <v/>
      </c>
      <c r="W82" s="454" t="str">
        <f t="shared" si="28"/>
        <v/>
      </c>
      <c r="Y82" s="454" t="str">
        <f t="shared" si="29"/>
        <v/>
      </c>
      <c r="AA82" s="454" t="str">
        <f t="shared" si="30"/>
        <v/>
      </c>
      <c r="AC82" s="454" t="str">
        <f t="shared" si="31"/>
        <v/>
      </c>
      <c r="AE82" s="454" t="str">
        <f t="shared" si="32"/>
        <v/>
      </c>
      <c r="AG82" s="454" t="str">
        <f t="shared" si="33"/>
        <v/>
      </c>
      <c r="AI82" s="454" t="str">
        <f t="shared" si="34"/>
        <v/>
      </c>
      <c r="AK82" s="454" t="str">
        <f t="shared" si="35"/>
        <v/>
      </c>
      <c r="AM82" s="454" t="str">
        <f t="shared" si="36"/>
        <v/>
      </c>
      <c r="AO82" s="454" t="str">
        <f t="shared" si="37"/>
        <v/>
      </c>
      <c r="AQ82" s="454" t="str">
        <f t="shared" si="38"/>
        <v/>
      </c>
    </row>
    <row r="83" spans="5:43">
      <c r="E83" s="454" t="str">
        <f t="shared" si="20"/>
        <v/>
      </c>
      <c r="G83" s="454" t="str">
        <f t="shared" si="20"/>
        <v/>
      </c>
      <c r="I83" s="454" t="str">
        <f t="shared" si="21"/>
        <v/>
      </c>
      <c r="K83" s="454" t="str">
        <f t="shared" si="22"/>
        <v/>
      </c>
      <c r="M83" s="454" t="str">
        <f t="shared" si="23"/>
        <v/>
      </c>
      <c r="O83" s="454" t="str">
        <f t="shared" si="24"/>
        <v/>
      </c>
      <c r="Q83" s="454" t="str">
        <f t="shared" si="25"/>
        <v/>
      </c>
      <c r="S83" s="454" t="str">
        <f t="shared" si="26"/>
        <v/>
      </c>
      <c r="U83" s="454" t="str">
        <f t="shared" si="27"/>
        <v/>
      </c>
      <c r="W83" s="454" t="str">
        <f t="shared" si="28"/>
        <v/>
      </c>
      <c r="Y83" s="454" t="str">
        <f t="shared" si="29"/>
        <v/>
      </c>
      <c r="AA83" s="454" t="str">
        <f t="shared" si="30"/>
        <v/>
      </c>
      <c r="AC83" s="454" t="str">
        <f t="shared" si="31"/>
        <v/>
      </c>
      <c r="AE83" s="454" t="str">
        <f t="shared" si="32"/>
        <v/>
      </c>
      <c r="AG83" s="454" t="str">
        <f t="shared" si="33"/>
        <v/>
      </c>
      <c r="AI83" s="454" t="str">
        <f t="shared" si="34"/>
        <v/>
      </c>
      <c r="AK83" s="454" t="str">
        <f t="shared" si="35"/>
        <v/>
      </c>
      <c r="AM83" s="454" t="str">
        <f t="shared" si="36"/>
        <v/>
      </c>
      <c r="AO83" s="454" t="str">
        <f t="shared" si="37"/>
        <v/>
      </c>
      <c r="AQ83" s="454" t="str">
        <f t="shared" si="38"/>
        <v/>
      </c>
    </row>
    <row r="84" spans="5:43">
      <c r="E84" s="454" t="str">
        <f t="shared" si="20"/>
        <v/>
      </c>
      <c r="G84" s="454" t="str">
        <f t="shared" si="20"/>
        <v/>
      </c>
      <c r="I84" s="454" t="str">
        <f t="shared" si="21"/>
        <v/>
      </c>
      <c r="K84" s="454" t="str">
        <f t="shared" si="22"/>
        <v/>
      </c>
      <c r="M84" s="454" t="str">
        <f t="shared" si="23"/>
        <v/>
      </c>
      <c r="O84" s="454" t="str">
        <f t="shared" si="24"/>
        <v/>
      </c>
      <c r="Q84" s="454" t="str">
        <f t="shared" si="25"/>
        <v/>
      </c>
      <c r="S84" s="454" t="str">
        <f t="shared" si="26"/>
        <v/>
      </c>
      <c r="U84" s="454" t="str">
        <f t="shared" si="27"/>
        <v/>
      </c>
      <c r="W84" s="454" t="str">
        <f t="shared" si="28"/>
        <v/>
      </c>
      <c r="Y84" s="454" t="str">
        <f t="shared" si="29"/>
        <v/>
      </c>
      <c r="AA84" s="454" t="str">
        <f t="shared" si="30"/>
        <v/>
      </c>
      <c r="AC84" s="454" t="str">
        <f t="shared" si="31"/>
        <v/>
      </c>
      <c r="AE84" s="454" t="str">
        <f t="shared" si="32"/>
        <v/>
      </c>
      <c r="AG84" s="454" t="str">
        <f t="shared" si="33"/>
        <v/>
      </c>
      <c r="AI84" s="454" t="str">
        <f t="shared" si="34"/>
        <v/>
      </c>
      <c r="AK84" s="454" t="str">
        <f t="shared" si="35"/>
        <v/>
      </c>
      <c r="AM84" s="454" t="str">
        <f t="shared" si="36"/>
        <v/>
      </c>
      <c r="AO84" s="454" t="str">
        <f t="shared" si="37"/>
        <v/>
      </c>
      <c r="AQ84" s="454" t="str">
        <f t="shared" si="38"/>
        <v/>
      </c>
    </row>
    <row r="85" spans="5:43">
      <c r="E85" s="454" t="str">
        <f t="shared" si="20"/>
        <v/>
      </c>
      <c r="G85" s="454" t="str">
        <f t="shared" si="20"/>
        <v/>
      </c>
      <c r="I85" s="454" t="str">
        <f t="shared" si="21"/>
        <v/>
      </c>
      <c r="K85" s="454" t="str">
        <f t="shared" si="22"/>
        <v/>
      </c>
      <c r="M85" s="454" t="str">
        <f t="shared" si="23"/>
        <v/>
      </c>
      <c r="O85" s="454" t="str">
        <f t="shared" si="24"/>
        <v/>
      </c>
      <c r="Q85" s="454" t="str">
        <f t="shared" si="25"/>
        <v/>
      </c>
      <c r="S85" s="454" t="str">
        <f t="shared" si="26"/>
        <v/>
      </c>
      <c r="U85" s="454" t="str">
        <f t="shared" si="27"/>
        <v/>
      </c>
      <c r="W85" s="454" t="str">
        <f t="shared" si="28"/>
        <v/>
      </c>
      <c r="Y85" s="454" t="str">
        <f t="shared" si="29"/>
        <v/>
      </c>
      <c r="AA85" s="454" t="str">
        <f t="shared" si="30"/>
        <v/>
      </c>
      <c r="AC85" s="454" t="str">
        <f t="shared" si="31"/>
        <v/>
      </c>
      <c r="AE85" s="454" t="str">
        <f t="shared" si="32"/>
        <v/>
      </c>
      <c r="AG85" s="454" t="str">
        <f t="shared" si="33"/>
        <v/>
      </c>
      <c r="AI85" s="454" t="str">
        <f t="shared" si="34"/>
        <v/>
      </c>
      <c r="AK85" s="454" t="str">
        <f t="shared" si="35"/>
        <v/>
      </c>
      <c r="AM85" s="454" t="str">
        <f t="shared" si="36"/>
        <v/>
      </c>
      <c r="AO85" s="454" t="str">
        <f t="shared" si="37"/>
        <v/>
      </c>
      <c r="AQ85" s="454" t="str">
        <f t="shared" si="38"/>
        <v/>
      </c>
    </row>
    <row r="86" spans="5:43">
      <c r="E86" s="454" t="str">
        <f t="shared" si="20"/>
        <v/>
      </c>
      <c r="G86" s="454" t="str">
        <f t="shared" si="20"/>
        <v/>
      </c>
      <c r="I86" s="454" t="str">
        <f t="shared" si="21"/>
        <v/>
      </c>
      <c r="K86" s="454" t="str">
        <f t="shared" si="22"/>
        <v/>
      </c>
      <c r="M86" s="454" t="str">
        <f t="shared" si="23"/>
        <v/>
      </c>
      <c r="O86" s="454" t="str">
        <f t="shared" si="24"/>
        <v/>
      </c>
      <c r="Q86" s="454" t="str">
        <f t="shared" si="25"/>
        <v/>
      </c>
      <c r="S86" s="454" t="str">
        <f t="shared" si="26"/>
        <v/>
      </c>
      <c r="U86" s="454" t="str">
        <f t="shared" si="27"/>
        <v/>
      </c>
      <c r="W86" s="454" t="str">
        <f t="shared" si="28"/>
        <v/>
      </c>
      <c r="Y86" s="454" t="str">
        <f t="shared" si="29"/>
        <v/>
      </c>
      <c r="AA86" s="454" t="str">
        <f t="shared" si="30"/>
        <v/>
      </c>
      <c r="AC86" s="454" t="str">
        <f t="shared" si="31"/>
        <v/>
      </c>
      <c r="AE86" s="454" t="str">
        <f t="shared" si="32"/>
        <v/>
      </c>
      <c r="AG86" s="454" t="str">
        <f t="shared" si="33"/>
        <v/>
      </c>
      <c r="AI86" s="454" t="str">
        <f t="shared" si="34"/>
        <v/>
      </c>
      <c r="AK86" s="454" t="str">
        <f t="shared" si="35"/>
        <v/>
      </c>
      <c r="AM86" s="454" t="str">
        <f t="shared" si="36"/>
        <v/>
      </c>
      <c r="AO86" s="454" t="str">
        <f t="shared" si="37"/>
        <v/>
      </c>
      <c r="AQ86" s="454" t="str">
        <f t="shared" si="38"/>
        <v/>
      </c>
    </row>
    <row r="87" spans="5:43">
      <c r="E87" s="454" t="str">
        <f t="shared" si="20"/>
        <v/>
      </c>
      <c r="G87" s="454" t="str">
        <f t="shared" si="20"/>
        <v/>
      </c>
      <c r="I87" s="454" t="str">
        <f t="shared" si="21"/>
        <v/>
      </c>
      <c r="K87" s="454" t="str">
        <f t="shared" si="22"/>
        <v/>
      </c>
      <c r="M87" s="454" t="str">
        <f t="shared" si="23"/>
        <v/>
      </c>
      <c r="O87" s="454" t="str">
        <f t="shared" si="24"/>
        <v/>
      </c>
      <c r="Q87" s="454" t="str">
        <f t="shared" si="25"/>
        <v/>
      </c>
      <c r="S87" s="454" t="str">
        <f t="shared" si="26"/>
        <v/>
      </c>
      <c r="U87" s="454" t="str">
        <f t="shared" si="27"/>
        <v/>
      </c>
      <c r="W87" s="454" t="str">
        <f t="shared" si="28"/>
        <v/>
      </c>
      <c r="Y87" s="454" t="str">
        <f t="shared" si="29"/>
        <v/>
      </c>
      <c r="AA87" s="454" t="str">
        <f t="shared" si="30"/>
        <v/>
      </c>
      <c r="AC87" s="454" t="str">
        <f t="shared" si="31"/>
        <v/>
      </c>
      <c r="AE87" s="454" t="str">
        <f t="shared" si="32"/>
        <v/>
      </c>
      <c r="AG87" s="454" t="str">
        <f t="shared" si="33"/>
        <v/>
      </c>
      <c r="AI87" s="454" t="str">
        <f t="shared" si="34"/>
        <v/>
      </c>
      <c r="AK87" s="454" t="str">
        <f t="shared" si="35"/>
        <v/>
      </c>
      <c r="AM87" s="454" t="str">
        <f t="shared" si="36"/>
        <v/>
      </c>
      <c r="AO87" s="454" t="str">
        <f t="shared" si="37"/>
        <v/>
      </c>
      <c r="AQ87" s="454" t="str">
        <f t="shared" si="38"/>
        <v/>
      </c>
    </row>
    <row r="88" spans="5:43">
      <c r="E88" s="454" t="str">
        <f t="shared" si="20"/>
        <v/>
      </c>
      <c r="G88" s="454" t="str">
        <f t="shared" si="20"/>
        <v/>
      </c>
      <c r="I88" s="454" t="str">
        <f t="shared" si="21"/>
        <v/>
      </c>
      <c r="K88" s="454" t="str">
        <f t="shared" si="22"/>
        <v/>
      </c>
      <c r="M88" s="454" t="str">
        <f t="shared" si="23"/>
        <v/>
      </c>
      <c r="O88" s="454" t="str">
        <f t="shared" si="24"/>
        <v/>
      </c>
      <c r="Q88" s="454" t="str">
        <f t="shared" si="25"/>
        <v/>
      </c>
      <c r="S88" s="454" t="str">
        <f t="shared" si="26"/>
        <v/>
      </c>
      <c r="U88" s="454" t="str">
        <f t="shared" si="27"/>
        <v/>
      </c>
      <c r="W88" s="454" t="str">
        <f t="shared" si="28"/>
        <v/>
      </c>
      <c r="Y88" s="454" t="str">
        <f t="shared" si="29"/>
        <v/>
      </c>
      <c r="AA88" s="454" t="str">
        <f t="shared" si="30"/>
        <v/>
      </c>
      <c r="AC88" s="454" t="str">
        <f t="shared" si="31"/>
        <v/>
      </c>
      <c r="AE88" s="454" t="str">
        <f t="shared" si="32"/>
        <v/>
      </c>
      <c r="AG88" s="454" t="str">
        <f t="shared" si="33"/>
        <v/>
      </c>
      <c r="AI88" s="454" t="str">
        <f t="shared" si="34"/>
        <v/>
      </c>
      <c r="AK88" s="454" t="str">
        <f t="shared" si="35"/>
        <v/>
      </c>
      <c r="AM88" s="454" t="str">
        <f t="shared" si="36"/>
        <v/>
      </c>
      <c r="AO88" s="454" t="str">
        <f t="shared" si="37"/>
        <v/>
      </c>
      <c r="AQ88" s="454" t="str">
        <f t="shared" si="38"/>
        <v/>
      </c>
    </row>
    <row r="89" spans="5:43">
      <c r="E89" s="454" t="str">
        <f t="shared" si="20"/>
        <v/>
      </c>
      <c r="G89" s="454" t="str">
        <f t="shared" si="20"/>
        <v/>
      </c>
      <c r="I89" s="454" t="str">
        <f t="shared" si="21"/>
        <v/>
      </c>
      <c r="K89" s="454" t="str">
        <f t="shared" si="22"/>
        <v/>
      </c>
      <c r="M89" s="454" t="str">
        <f t="shared" si="23"/>
        <v/>
      </c>
      <c r="O89" s="454" t="str">
        <f t="shared" si="24"/>
        <v/>
      </c>
      <c r="Q89" s="454" t="str">
        <f t="shared" si="25"/>
        <v/>
      </c>
      <c r="S89" s="454" t="str">
        <f t="shared" si="26"/>
        <v/>
      </c>
      <c r="U89" s="454" t="str">
        <f t="shared" si="27"/>
        <v/>
      </c>
      <c r="W89" s="454" t="str">
        <f t="shared" si="28"/>
        <v/>
      </c>
      <c r="Y89" s="454" t="str">
        <f t="shared" si="29"/>
        <v/>
      </c>
      <c r="AA89" s="454" t="str">
        <f t="shared" si="30"/>
        <v/>
      </c>
      <c r="AC89" s="454" t="str">
        <f t="shared" si="31"/>
        <v/>
      </c>
      <c r="AE89" s="454" t="str">
        <f t="shared" si="32"/>
        <v/>
      </c>
      <c r="AG89" s="454" t="str">
        <f t="shared" si="33"/>
        <v/>
      </c>
      <c r="AI89" s="454" t="str">
        <f t="shared" si="34"/>
        <v/>
      </c>
      <c r="AK89" s="454" t="str">
        <f t="shared" si="35"/>
        <v/>
      </c>
      <c r="AM89" s="454" t="str">
        <f t="shared" si="36"/>
        <v/>
      </c>
      <c r="AO89" s="454" t="str">
        <f t="shared" si="37"/>
        <v/>
      </c>
      <c r="AQ89" s="454" t="str">
        <f t="shared" si="38"/>
        <v/>
      </c>
    </row>
    <row r="90" spans="5:43">
      <c r="E90" s="454" t="str">
        <f t="shared" si="20"/>
        <v/>
      </c>
      <c r="G90" s="454" t="str">
        <f t="shared" si="20"/>
        <v/>
      </c>
      <c r="I90" s="454" t="str">
        <f t="shared" si="21"/>
        <v/>
      </c>
      <c r="K90" s="454" t="str">
        <f t="shared" si="22"/>
        <v/>
      </c>
      <c r="M90" s="454" t="str">
        <f t="shared" si="23"/>
        <v/>
      </c>
      <c r="O90" s="454" t="str">
        <f t="shared" si="24"/>
        <v/>
      </c>
      <c r="Q90" s="454" t="str">
        <f t="shared" si="25"/>
        <v/>
      </c>
      <c r="S90" s="454" t="str">
        <f t="shared" si="26"/>
        <v/>
      </c>
      <c r="U90" s="454" t="str">
        <f t="shared" si="27"/>
        <v/>
      </c>
      <c r="W90" s="454" t="str">
        <f t="shared" si="28"/>
        <v/>
      </c>
      <c r="Y90" s="454" t="str">
        <f t="shared" si="29"/>
        <v/>
      </c>
      <c r="AA90" s="454" t="str">
        <f t="shared" si="30"/>
        <v/>
      </c>
      <c r="AC90" s="454" t="str">
        <f t="shared" si="31"/>
        <v/>
      </c>
      <c r="AE90" s="454" t="str">
        <f t="shared" si="32"/>
        <v/>
      </c>
      <c r="AG90" s="454" t="str">
        <f t="shared" si="33"/>
        <v/>
      </c>
      <c r="AI90" s="454" t="str">
        <f t="shared" si="34"/>
        <v/>
      </c>
      <c r="AK90" s="454" t="str">
        <f t="shared" si="35"/>
        <v/>
      </c>
      <c r="AM90" s="454" t="str">
        <f t="shared" si="36"/>
        <v/>
      </c>
      <c r="AO90" s="454" t="str">
        <f t="shared" si="37"/>
        <v/>
      </c>
      <c r="AQ90" s="454" t="str">
        <f t="shared" si="38"/>
        <v/>
      </c>
    </row>
    <row r="91" spans="5:43">
      <c r="E91" s="454" t="str">
        <f t="shared" si="20"/>
        <v/>
      </c>
      <c r="G91" s="454" t="str">
        <f t="shared" si="20"/>
        <v/>
      </c>
      <c r="I91" s="454" t="str">
        <f t="shared" si="21"/>
        <v/>
      </c>
      <c r="K91" s="454" t="str">
        <f t="shared" si="22"/>
        <v/>
      </c>
      <c r="M91" s="454" t="str">
        <f t="shared" si="23"/>
        <v/>
      </c>
      <c r="O91" s="454" t="str">
        <f t="shared" si="24"/>
        <v/>
      </c>
      <c r="Q91" s="454" t="str">
        <f t="shared" si="25"/>
        <v/>
      </c>
      <c r="S91" s="454" t="str">
        <f t="shared" si="26"/>
        <v/>
      </c>
      <c r="U91" s="454" t="str">
        <f t="shared" si="27"/>
        <v/>
      </c>
      <c r="W91" s="454" t="str">
        <f t="shared" si="28"/>
        <v/>
      </c>
      <c r="Y91" s="454" t="str">
        <f t="shared" si="29"/>
        <v/>
      </c>
      <c r="AA91" s="454" t="str">
        <f t="shared" si="30"/>
        <v/>
      </c>
      <c r="AC91" s="454" t="str">
        <f t="shared" si="31"/>
        <v/>
      </c>
      <c r="AE91" s="454" t="str">
        <f t="shared" si="32"/>
        <v/>
      </c>
      <c r="AG91" s="454" t="str">
        <f t="shared" si="33"/>
        <v/>
      </c>
      <c r="AI91" s="454" t="str">
        <f t="shared" si="34"/>
        <v/>
      </c>
      <c r="AK91" s="454" t="str">
        <f t="shared" si="35"/>
        <v/>
      </c>
      <c r="AM91" s="454" t="str">
        <f t="shared" si="36"/>
        <v/>
      </c>
      <c r="AO91" s="454" t="str">
        <f t="shared" si="37"/>
        <v/>
      </c>
      <c r="AQ91" s="454" t="str">
        <f t="shared" si="38"/>
        <v/>
      </c>
    </row>
    <row r="92" spans="5:43">
      <c r="E92" s="454" t="str">
        <f t="shared" si="20"/>
        <v/>
      </c>
      <c r="G92" s="454" t="str">
        <f t="shared" si="20"/>
        <v/>
      </c>
      <c r="I92" s="454" t="str">
        <f t="shared" si="21"/>
        <v/>
      </c>
      <c r="K92" s="454" t="str">
        <f t="shared" si="22"/>
        <v/>
      </c>
      <c r="M92" s="454" t="str">
        <f t="shared" si="23"/>
        <v/>
      </c>
      <c r="O92" s="454" t="str">
        <f t="shared" si="24"/>
        <v/>
      </c>
      <c r="Q92" s="454" t="str">
        <f t="shared" si="25"/>
        <v/>
      </c>
      <c r="S92" s="454" t="str">
        <f t="shared" si="26"/>
        <v/>
      </c>
      <c r="U92" s="454" t="str">
        <f t="shared" si="27"/>
        <v/>
      </c>
      <c r="W92" s="454" t="str">
        <f t="shared" si="28"/>
        <v/>
      </c>
      <c r="Y92" s="454" t="str">
        <f t="shared" si="29"/>
        <v/>
      </c>
      <c r="AA92" s="454" t="str">
        <f t="shared" si="30"/>
        <v/>
      </c>
      <c r="AC92" s="454" t="str">
        <f t="shared" si="31"/>
        <v/>
      </c>
      <c r="AE92" s="454" t="str">
        <f t="shared" si="32"/>
        <v/>
      </c>
      <c r="AG92" s="454" t="str">
        <f t="shared" si="33"/>
        <v/>
      </c>
      <c r="AI92" s="454" t="str">
        <f t="shared" si="34"/>
        <v/>
      </c>
      <c r="AK92" s="454" t="str">
        <f t="shared" si="35"/>
        <v/>
      </c>
      <c r="AM92" s="454" t="str">
        <f t="shared" si="36"/>
        <v/>
      </c>
      <c r="AO92" s="454" t="str">
        <f t="shared" si="37"/>
        <v/>
      </c>
      <c r="AQ92" s="454" t="str">
        <f t="shared" si="38"/>
        <v/>
      </c>
    </row>
    <row r="93" spans="5:43">
      <c r="E93" s="454" t="str">
        <f t="shared" si="20"/>
        <v/>
      </c>
      <c r="G93" s="454" t="str">
        <f t="shared" si="20"/>
        <v/>
      </c>
      <c r="I93" s="454" t="str">
        <f t="shared" si="21"/>
        <v/>
      </c>
      <c r="K93" s="454" t="str">
        <f t="shared" si="22"/>
        <v/>
      </c>
      <c r="M93" s="454" t="str">
        <f t="shared" si="23"/>
        <v/>
      </c>
      <c r="O93" s="454" t="str">
        <f t="shared" si="24"/>
        <v/>
      </c>
      <c r="Q93" s="454" t="str">
        <f t="shared" si="25"/>
        <v/>
      </c>
      <c r="S93" s="454" t="str">
        <f t="shared" si="26"/>
        <v/>
      </c>
      <c r="U93" s="454" t="str">
        <f t="shared" si="27"/>
        <v/>
      </c>
      <c r="W93" s="454" t="str">
        <f t="shared" si="28"/>
        <v/>
      </c>
      <c r="Y93" s="454" t="str">
        <f t="shared" si="29"/>
        <v/>
      </c>
      <c r="AA93" s="454" t="str">
        <f t="shared" si="30"/>
        <v/>
      </c>
      <c r="AC93" s="454" t="str">
        <f t="shared" si="31"/>
        <v/>
      </c>
      <c r="AE93" s="454" t="str">
        <f t="shared" si="32"/>
        <v/>
      </c>
      <c r="AG93" s="454" t="str">
        <f t="shared" si="33"/>
        <v/>
      </c>
      <c r="AI93" s="454" t="str">
        <f t="shared" si="34"/>
        <v/>
      </c>
      <c r="AK93" s="454" t="str">
        <f t="shared" si="35"/>
        <v/>
      </c>
      <c r="AM93" s="454" t="str">
        <f t="shared" si="36"/>
        <v/>
      </c>
      <c r="AO93" s="454" t="str">
        <f t="shared" si="37"/>
        <v/>
      </c>
      <c r="AQ93" s="454" t="str">
        <f t="shared" si="38"/>
        <v/>
      </c>
    </row>
    <row r="94" spans="5:43">
      <c r="E94" s="454" t="str">
        <f t="shared" si="20"/>
        <v/>
      </c>
      <c r="G94" s="454" t="str">
        <f t="shared" si="20"/>
        <v/>
      </c>
      <c r="I94" s="454" t="str">
        <f t="shared" si="21"/>
        <v/>
      </c>
      <c r="K94" s="454" t="str">
        <f t="shared" si="22"/>
        <v/>
      </c>
      <c r="M94" s="454" t="str">
        <f t="shared" si="23"/>
        <v/>
      </c>
      <c r="O94" s="454" t="str">
        <f t="shared" si="24"/>
        <v/>
      </c>
      <c r="Q94" s="454" t="str">
        <f t="shared" si="25"/>
        <v/>
      </c>
      <c r="S94" s="454" t="str">
        <f t="shared" si="26"/>
        <v/>
      </c>
      <c r="U94" s="454" t="str">
        <f t="shared" si="27"/>
        <v/>
      </c>
      <c r="W94" s="454" t="str">
        <f t="shared" si="28"/>
        <v/>
      </c>
      <c r="Y94" s="454" t="str">
        <f t="shared" si="29"/>
        <v/>
      </c>
      <c r="AA94" s="454" t="str">
        <f t="shared" si="30"/>
        <v/>
      </c>
      <c r="AC94" s="454" t="str">
        <f t="shared" si="31"/>
        <v/>
      </c>
      <c r="AE94" s="454" t="str">
        <f t="shared" si="32"/>
        <v/>
      </c>
      <c r="AG94" s="454" t="str">
        <f t="shared" si="33"/>
        <v/>
      </c>
      <c r="AI94" s="454" t="str">
        <f t="shared" si="34"/>
        <v/>
      </c>
      <c r="AK94" s="454" t="str">
        <f t="shared" si="35"/>
        <v/>
      </c>
      <c r="AM94" s="454" t="str">
        <f t="shared" si="36"/>
        <v/>
      </c>
      <c r="AO94" s="454" t="str">
        <f t="shared" si="37"/>
        <v/>
      </c>
      <c r="AQ94" s="454" t="str">
        <f t="shared" si="38"/>
        <v/>
      </c>
    </row>
    <row r="95" spans="5:43">
      <c r="E95" s="454" t="str">
        <f t="shared" si="20"/>
        <v/>
      </c>
      <c r="G95" s="454" t="str">
        <f t="shared" si="20"/>
        <v/>
      </c>
      <c r="I95" s="454" t="str">
        <f t="shared" si="21"/>
        <v/>
      </c>
      <c r="K95" s="454" t="str">
        <f t="shared" si="22"/>
        <v/>
      </c>
      <c r="M95" s="454" t="str">
        <f t="shared" si="23"/>
        <v/>
      </c>
      <c r="O95" s="454" t="str">
        <f t="shared" si="24"/>
        <v/>
      </c>
      <c r="Q95" s="454" t="str">
        <f t="shared" si="25"/>
        <v/>
      </c>
      <c r="S95" s="454" t="str">
        <f t="shared" si="26"/>
        <v/>
      </c>
      <c r="U95" s="454" t="str">
        <f t="shared" si="27"/>
        <v/>
      </c>
      <c r="W95" s="454" t="str">
        <f t="shared" si="28"/>
        <v/>
      </c>
      <c r="Y95" s="454" t="str">
        <f t="shared" si="29"/>
        <v/>
      </c>
      <c r="AA95" s="454" t="str">
        <f t="shared" si="30"/>
        <v/>
      </c>
      <c r="AC95" s="454" t="str">
        <f t="shared" si="31"/>
        <v/>
      </c>
      <c r="AE95" s="454" t="str">
        <f t="shared" si="32"/>
        <v/>
      </c>
      <c r="AG95" s="454" t="str">
        <f t="shared" si="33"/>
        <v/>
      </c>
      <c r="AI95" s="454" t="str">
        <f t="shared" si="34"/>
        <v/>
      </c>
      <c r="AK95" s="454" t="str">
        <f t="shared" si="35"/>
        <v/>
      </c>
      <c r="AM95" s="454" t="str">
        <f t="shared" si="36"/>
        <v/>
      </c>
      <c r="AO95" s="454" t="str">
        <f t="shared" si="37"/>
        <v/>
      </c>
      <c r="AQ95" s="454" t="str">
        <f t="shared" si="38"/>
        <v/>
      </c>
    </row>
    <row r="96" spans="5:43">
      <c r="E96" s="454" t="str">
        <f t="shared" si="20"/>
        <v/>
      </c>
      <c r="G96" s="454" t="str">
        <f t="shared" si="20"/>
        <v/>
      </c>
      <c r="I96" s="454" t="str">
        <f t="shared" si="21"/>
        <v/>
      </c>
      <c r="K96" s="454" t="str">
        <f t="shared" si="22"/>
        <v/>
      </c>
      <c r="M96" s="454" t="str">
        <f t="shared" si="23"/>
        <v/>
      </c>
      <c r="O96" s="454" t="str">
        <f t="shared" si="24"/>
        <v/>
      </c>
      <c r="Q96" s="454" t="str">
        <f t="shared" si="25"/>
        <v/>
      </c>
      <c r="S96" s="454" t="str">
        <f t="shared" si="26"/>
        <v/>
      </c>
      <c r="U96" s="454" t="str">
        <f t="shared" si="27"/>
        <v/>
      </c>
      <c r="W96" s="454" t="str">
        <f t="shared" si="28"/>
        <v/>
      </c>
      <c r="Y96" s="454" t="str">
        <f t="shared" si="29"/>
        <v/>
      </c>
      <c r="AA96" s="454" t="str">
        <f t="shared" si="30"/>
        <v/>
      </c>
      <c r="AC96" s="454" t="str">
        <f t="shared" si="31"/>
        <v/>
      </c>
      <c r="AE96" s="454" t="str">
        <f t="shared" si="32"/>
        <v/>
      </c>
      <c r="AG96" s="454" t="str">
        <f t="shared" si="33"/>
        <v/>
      </c>
      <c r="AI96" s="454" t="str">
        <f t="shared" si="34"/>
        <v/>
      </c>
      <c r="AK96" s="454" t="str">
        <f t="shared" si="35"/>
        <v/>
      </c>
      <c r="AM96" s="454" t="str">
        <f t="shared" si="36"/>
        <v/>
      </c>
      <c r="AO96" s="454" t="str">
        <f t="shared" si="37"/>
        <v/>
      </c>
      <c r="AQ96" s="454" t="str">
        <f t="shared" si="38"/>
        <v/>
      </c>
    </row>
    <row r="97" spans="5:43">
      <c r="E97" s="454" t="str">
        <f t="shared" si="20"/>
        <v/>
      </c>
      <c r="G97" s="454" t="str">
        <f t="shared" si="20"/>
        <v/>
      </c>
      <c r="I97" s="454" t="str">
        <f t="shared" si="21"/>
        <v/>
      </c>
      <c r="K97" s="454" t="str">
        <f t="shared" si="22"/>
        <v/>
      </c>
      <c r="M97" s="454" t="str">
        <f t="shared" si="23"/>
        <v/>
      </c>
      <c r="O97" s="454" t="str">
        <f t="shared" si="24"/>
        <v/>
      </c>
      <c r="Q97" s="454" t="str">
        <f t="shared" si="25"/>
        <v/>
      </c>
      <c r="S97" s="454" t="str">
        <f t="shared" si="26"/>
        <v/>
      </c>
      <c r="U97" s="454" t="str">
        <f t="shared" si="27"/>
        <v/>
      </c>
      <c r="W97" s="454" t="str">
        <f t="shared" si="28"/>
        <v/>
      </c>
      <c r="Y97" s="454" t="str">
        <f t="shared" si="29"/>
        <v/>
      </c>
      <c r="AA97" s="454" t="str">
        <f t="shared" si="30"/>
        <v/>
      </c>
      <c r="AC97" s="454" t="str">
        <f t="shared" si="31"/>
        <v/>
      </c>
      <c r="AE97" s="454" t="str">
        <f t="shared" si="32"/>
        <v/>
      </c>
      <c r="AG97" s="454" t="str">
        <f t="shared" si="33"/>
        <v/>
      </c>
      <c r="AI97" s="454" t="str">
        <f t="shared" si="34"/>
        <v/>
      </c>
      <c r="AK97" s="454" t="str">
        <f t="shared" si="35"/>
        <v/>
      </c>
      <c r="AM97" s="454" t="str">
        <f t="shared" si="36"/>
        <v/>
      </c>
      <c r="AO97" s="454" t="str">
        <f t="shared" si="37"/>
        <v/>
      </c>
      <c r="AQ97" s="454" t="str">
        <f t="shared" si="38"/>
        <v/>
      </c>
    </row>
    <row r="98" spans="5:43">
      <c r="E98" s="454" t="str">
        <f t="shared" si="20"/>
        <v/>
      </c>
      <c r="G98" s="454" t="str">
        <f t="shared" si="20"/>
        <v/>
      </c>
      <c r="I98" s="454" t="str">
        <f t="shared" si="21"/>
        <v/>
      </c>
      <c r="K98" s="454" t="str">
        <f t="shared" si="22"/>
        <v/>
      </c>
      <c r="M98" s="454" t="str">
        <f t="shared" si="23"/>
        <v/>
      </c>
      <c r="O98" s="454" t="str">
        <f t="shared" si="24"/>
        <v/>
      </c>
      <c r="Q98" s="454" t="str">
        <f t="shared" si="25"/>
        <v/>
      </c>
      <c r="S98" s="454" t="str">
        <f t="shared" si="26"/>
        <v/>
      </c>
      <c r="U98" s="454" t="str">
        <f t="shared" si="27"/>
        <v/>
      </c>
      <c r="W98" s="454" t="str">
        <f t="shared" si="28"/>
        <v/>
      </c>
      <c r="Y98" s="454" t="str">
        <f t="shared" si="29"/>
        <v/>
      </c>
      <c r="AA98" s="454" t="str">
        <f t="shared" si="30"/>
        <v/>
      </c>
      <c r="AC98" s="454" t="str">
        <f t="shared" si="31"/>
        <v/>
      </c>
      <c r="AE98" s="454" t="str">
        <f t="shared" si="32"/>
        <v/>
      </c>
      <c r="AG98" s="454" t="str">
        <f t="shared" si="33"/>
        <v/>
      </c>
      <c r="AI98" s="454" t="str">
        <f t="shared" si="34"/>
        <v/>
      </c>
      <c r="AK98" s="454" t="str">
        <f t="shared" si="35"/>
        <v/>
      </c>
      <c r="AM98" s="454" t="str">
        <f t="shared" si="36"/>
        <v/>
      </c>
      <c r="AO98" s="454" t="str">
        <f t="shared" si="37"/>
        <v/>
      </c>
      <c r="AQ98" s="454" t="str">
        <f t="shared" si="38"/>
        <v/>
      </c>
    </row>
    <row r="99" spans="5:43">
      <c r="E99" s="454" t="str">
        <f t="shared" si="20"/>
        <v/>
      </c>
      <c r="G99" s="454" t="str">
        <f t="shared" si="20"/>
        <v/>
      </c>
      <c r="I99" s="454" t="str">
        <f t="shared" si="21"/>
        <v/>
      </c>
      <c r="K99" s="454" t="str">
        <f t="shared" si="22"/>
        <v/>
      </c>
      <c r="M99" s="454" t="str">
        <f t="shared" si="23"/>
        <v/>
      </c>
      <c r="O99" s="454" t="str">
        <f t="shared" si="24"/>
        <v/>
      </c>
      <c r="Q99" s="454" t="str">
        <f t="shared" si="25"/>
        <v/>
      </c>
      <c r="S99" s="454" t="str">
        <f t="shared" si="26"/>
        <v/>
      </c>
      <c r="U99" s="454" t="str">
        <f t="shared" si="27"/>
        <v/>
      </c>
      <c r="W99" s="454" t="str">
        <f t="shared" si="28"/>
        <v/>
      </c>
      <c r="Y99" s="454" t="str">
        <f t="shared" si="29"/>
        <v/>
      </c>
      <c r="AA99" s="454" t="str">
        <f t="shared" si="30"/>
        <v/>
      </c>
      <c r="AC99" s="454" t="str">
        <f t="shared" si="31"/>
        <v/>
      </c>
      <c r="AE99" s="454" t="str">
        <f t="shared" si="32"/>
        <v/>
      </c>
      <c r="AG99" s="454" t="str">
        <f t="shared" si="33"/>
        <v/>
      </c>
      <c r="AI99" s="454" t="str">
        <f t="shared" si="34"/>
        <v/>
      </c>
      <c r="AK99" s="454" t="str">
        <f t="shared" si="35"/>
        <v/>
      </c>
      <c r="AM99" s="454" t="str">
        <f t="shared" si="36"/>
        <v/>
      </c>
      <c r="AO99" s="454" t="str">
        <f t="shared" si="37"/>
        <v/>
      </c>
      <c r="AQ99" s="454" t="str">
        <f t="shared" si="38"/>
        <v/>
      </c>
    </row>
    <row r="100" spans="5:43">
      <c r="E100" s="454" t="str">
        <f t="shared" si="20"/>
        <v/>
      </c>
      <c r="G100" s="454" t="str">
        <f t="shared" si="20"/>
        <v/>
      </c>
      <c r="I100" s="454" t="str">
        <f t="shared" si="21"/>
        <v/>
      </c>
      <c r="K100" s="454" t="str">
        <f t="shared" si="22"/>
        <v/>
      </c>
      <c r="M100" s="454" t="str">
        <f t="shared" si="23"/>
        <v/>
      </c>
      <c r="O100" s="454" t="str">
        <f t="shared" si="24"/>
        <v/>
      </c>
      <c r="Q100" s="454" t="str">
        <f t="shared" si="25"/>
        <v/>
      </c>
      <c r="S100" s="454" t="str">
        <f t="shared" si="26"/>
        <v/>
      </c>
      <c r="U100" s="454" t="str">
        <f t="shared" si="27"/>
        <v/>
      </c>
      <c r="W100" s="454" t="str">
        <f t="shared" si="28"/>
        <v/>
      </c>
      <c r="Y100" s="454" t="str">
        <f t="shared" si="29"/>
        <v/>
      </c>
      <c r="AA100" s="454" t="str">
        <f t="shared" si="30"/>
        <v/>
      </c>
      <c r="AC100" s="454" t="str">
        <f t="shared" si="31"/>
        <v/>
      </c>
      <c r="AE100" s="454" t="str">
        <f t="shared" si="32"/>
        <v/>
      </c>
      <c r="AG100" s="454" t="str">
        <f t="shared" si="33"/>
        <v/>
      </c>
      <c r="AI100" s="454" t="str">
        <f t="shared" si="34"/>
        <v/>
      </c>
      <c r="AK100" s="454" t="str">
        <f t="shared" si="35"/>
        <v/>
      </c>
      <c r="AM100" s="454" t="str">
        <f t="shared" si="36"/>
        <v/>
      </c>
      <c r="AO100" s="454" t="str">
        <f t="shared" si="37"/>
        <v/>
      </c>
      <c r="AQ100" s="454" t="str">
        <f t="shared" si="38"/>
        <v/>
      </c>
    </row>
    <row r="101" spans="5:43">
      <c r="E101" s="454" t="str">
        <f t="shared" si="20"/>
        <v/>
      </c>
      <c r="G101" s="454" t="str">
        <f t="shared" si="20"/>
        <v/>
      </c>
      <c r="I101" s="454" t="str">
        <f t="shared" si="21"/>
        <v/>
      </c>
      <c r="K101" s="454" t="str">
        <f t="shared" si="22"/>
        <v/>
      </c>
      <c r="M101" s="454" t="str">
        <f t="shared" si="23"/>
        <v/>
      </c>
      <c r="O101" s="454" t="str">
        <f t="shared" si="24"/>
        <v/>
      </c>
      <c r="Q101" s="454" t="str">
        <f t="shared" si="25"/>
        <v/>
      </c>
      <c r="S101" s="454" t="str">
        <f t="shared" si="26"/>
        <v/>
      </c>
      <c r="U101" s="454" t="str">
        <f t="shared" si="27"/>
        <v/>
      </c>
      <c r="W101" s="454" t="str">
        <f t="shared" si="28"/>
        <v/>
      </c>
      <c r="Y101" s="454" t="str">
        <f t="shared" si="29"/>
        <v/>
      </c>
      <c r="AA101" s="454" t="str">
        <f t="shared" si="30"/>
        <v/>
      </c>
      <c r="AC101" s="454" t="str">
        <f t="shared" si="31"/>
        <v/>
      </c>
      <c r="AE101" s="454" t="str">
        <f t="shared" si="32"/>
        <v/>
      </c>
      <c r="AG101" s="454" t="str">
        <f t="shared" si="33"/>
        <v/>
      </c>
      <c r="AI101" s="454" t="str">
        <f t="shared" si="34"/>
        <v/>
      </c>
      <c r="AK101" s="454" t="str">
        <f t="shared" si="35"/>
        <v/>
      </c>
      <c r="AM101" s="454" t="str">
        <f t="shared" si="36"/>
        <v/>
      </c>
      <c r="AO101" s="454" t="str">
        <f t="shared" si="37"/>
        <v/>
      </c>
      <c r="AQ101" s="454" t="str">
        <f t="shared" si="38"/>
        <v/>
      </c>
    </row>
    <row r="102" spans="5:43">
      <c r="E102" s="454" t="str">
        <f t="shared" si="20"/>
        <v/>
      </c>
      <c r="G102" s="454" t="str">
        <f t="shared" si="20"/>
        <v/>
      </c>
      <c r="I102" s="454" t="str">
        <f t="shared" si="21"/>
        <v/>
      </c>
      <c r="K102" s="454" t="str">
        <f t="shared" si="22"/>
        <v/>
      </c>
      <c r="M102" s="454" t="str">
        <f t="shared" si="23"/>
        <v/>
      </c>
      <c r="O102" s="454" t="str">
        <f t="shared" si="24"/>
        <v/>
      </c>
      <c r="Q102" s="454" t="str">
        <f t="shared" si="25"/>
        <v/>
      </c>
      <c r="S102" s="454" t="str">
        <f t="shared" si="26"/>
        <v/>
      </c>
      <c r="U102" s="454" t="str">
        <f t="shared" si="27"/>
        <v/>
      </c>
      <c r="W102" s="454" t="str">
        <f t="shared" si="28"/>
        <v/>
      </c>
      <c r="Y102" s="454" t="str">
        <f t="shared" si="29"/>
        <v/>
      </c>
      <c r="AA102" s="454" t="str">
        <f t="shared" si="30"/>
        <v/>
      </c>
      <c r="AC102" s="454" t="str">
        <f t="shared" si="31"/>
        <v/>
      </c>
      <c r="AE102" s="454" t="str">
        <f t="shared" si="32"/>
        <v/>
      </c>
      <c r="AG102" s="454" t="str">
        <f t="shared" si="33"/>
        <v/>
      </c>
      <c r="AI102" s="454" t="str">
        <f t="shared" si="34"/>
        <v/>
      </c>
      <c r="AK102" s="454" t="str">
        <f t="shared" si="35"/>
        <v/>
      </c>
      <c r="AM102" s="454" t="str">
        <f t="shared" si="36"/>
        <v/>
      </c>
      <c r="AO102" s="454" t="str">
        <f t="shared" si="37"/>
        <v/>
      </c>
      <c r="AQ102" s="454" t="str">
        <f t="shared" si="38"/>
        <v/>
      </c>
    </row>
    <row r="103" spans="5:43">
      <c r="E103" s="454" t="str">
        <f t="shared" si="20"/>
        <v/>
      </c>
      <c r="G103" s="454" t="str">
        <f t="shared" si="20"/>
        <v/>
      </c>
      <c r="I103" s="454" t="str">
        <f t="shared" si="21"/>
        <v/>
      </c>
      <c r="K103" s="454" t="str">
        <f t="shared" si="22"/>
        <v/>
      </c>
      <c r="M103" s="454" t="str">
        <f t="shared" si="23"/>
        <v/>
      </c>
      <c r="O103" s="454" t="str">
        <f t="shared" si="24"/>
        <v/>
      </c>
      <c r="Q103" s="454" t="str">
        <f t="shared" si="25"/>
        <v/>
      </c>
      <c r="S103" s="454" t="str">
        <f t="shared" si="26"/>
        <v/>
      </c>
      <c r="U103" s="454" t="str">
        <f t="shared" si="27"/>
        <v/>
      </c>
      <c r="W103" s="454" t="str">
        <f t="shared" si="28"/>
        <v/>
      </c>
      <c r="Y103" s="454" t="str">
        <f t="shared" si="29"/>
        <v/>
      </c>
      <c r="AA103" s="454" t="str">
        <f t="shared" si="30"/>
        <v/>
      </c>
      <c r="AC103" s="454" t="str">
        <f t="shared" si="31"/>
        <v/>
      </c>
      <c r="AE103" s="454" t="str">
        <f t="shared" si="32"/>
        <v/>
      </c>
      <c r="AG103" s="454" t="str">
        <f t="shared" si="33"/>
        <v/>
      </c>
      <c r="AI103" s="454" t="str">
        <f t="shared" si="34"/>
        <v/>
      </c>
      <c r="AK103" s="454" t="str">
        <f t="shared" si="35"/>
        <v/>
      </c>
      <c r="AM103" s="454" t="str">
        <f t="shared" si="36"/>
        <v/>
      </c>
      <c r="AO103" s="454" t="str">
        <f t="shared" si="37"/>
        <v/>
      </c>
      <c r="AQ103" s="454" t="str">
        <f t="shared" si="38"/>
        <v/>
      </c>
    </row>
    <row r="104" spans="5:43">
      <c r="E104" s="454" t="str">
        <f t="shared" si="20"/>
        <v/>
      </c>
      <c r="G104" s="454" t="str">
        <f t="shared" si="20"/>
        <v/>
      </c>
      <c r="I104" s="454" t="str">
        <f t="shared" si="21"/>
        <v/>
      </c>
      <c r="K104" s="454" t="str">
        <f t="shared" si="22"/>
        <v/>
      </c>
      <c r="M104" s="454" t="str">
        <f t="shared" si="23"/>
        <v/>
      </c>
      <c r="O104" s="454" t="str">
        <f t="shared" si="24"/>
        <v/>
      </c>
      <c r="Q104" s="454" t="str">
        <f t="shared" si="25"/>
        <v/>
      </c>
      <c r="S104" s="454" t="str">
        <f t="shared" si="26"/>
        <v/>
      </c>
      <c r="U104" s="454" t="str">
        <f t="shared" si="27"/>
        <v/>
      </c>
      <c r="W104" s="454" t="str">
        <f t="shared" si="28"/>
        <v/>
      </c>
      <c r="Y104" s="454" t="str">
        <f t="shared" si="29"/>
        <v/>
      </c>
      <c r="AA104" s="454" t="str">
        <f t="shared" si="30"/>
        <v/>
      </c>
      <c r="AC104" s="454" t="str">
        <f t="shared" si="31"/>
        <v/>
      </c>
      <c r="AE104" s="454" t="str">
        <f t="shared" si="32"/>
        <v/>
      </c>
      <c r="AG104" s="454" t="str">
        <f t="shared" si="33"/>
        <v/>
      </c>
      <c r="AI104" s="454" t="str">
        <f t="shared" si="34"/>
        <v/>
      </c>
      <c r="AK104" s="454" t="str">
        <f t="shared" si="35"/>
        <v/>
      </c>
      <c r="AM104" s="454" t="str">
        <f t="shared" si="36"/>
        <v/>
      </c>
      <c r="AO104" s="454" t="str">
        <f t="shared" si="37"/>
        <v/>
      </c>
      <c r="AQ104" s="454" t="str">
        <f t="shared" si="38"/>
        <v/>
      </c>
    </row>
    <row r="105" spans="5:43">
      <c r="E105" s="454" t="str">
        <f t="shared" si="20"/>
        <v/>
      </c>
      <c r="G105" s="454" t="str">
        <f t="shared" si="20"/>
        <v/>
      </c>
      <c r="I105" s="454" t="str">
        <f t="shared" si="21"/>
        <v/>
      </c>
      <c r="K105" s="454" t="str">
        <f t="shared" si="22"/>
        <v/>
      </c>
      <c r="M105" s="454" t="str">
        <f t="shared" si="23"/>
        <v/>
      </c>
      <c r="O105" s="454" t="str">
        <f t="shared" si="24"/>
        <v/>
      </c>
      <c r="Q105" s="454" t="str">
        <f t="shared" si="25"/>
        <v/>
      </c>
      <c r="S105" s="454" t="str">
        <f t="shared" si="26"/>
        <v/>
      </c>
      <c r="U105" s="454" t="str">
        <f t="shared" si="27"/>
        <v/>
      </c>
      <c r="W105" s="454" t="str">
        <f t="shared" si="28"/>
        <v/>
      </c>
      <c r="Y105" s="454" t="str">
        <f t="shared" si="29"/>
        <v/>
      </c>
      <c r="AA105" s="454" t="str">
        <f t="shared" si="30"/>
        <v/>
      </c>
      <c r="AC105" s="454" t="str">
        <f t="shared" si="31"/>
        <v/>
      </c>
      <c r="AE105" s="454" t="str">
        <f t="shared" si="32"/>
        <v/>
      </c>
      <c r="AG105" s="454" t="str">
        <f t="shared" si="33"/>
        <v/>
      </c>
      <c r="AI105" s="454" t="str">
        <f t="shared" si="34"/>
        <v/>
      </c>
      <c r="AK105" s="454" t="str">
        <f t="shared" si="35"/>
        <v/>
      </c>
      <c r="AM105" s="454" t="str">
        <f t="shared" si="36"/>
        <v/>
      </c>
      <c r="AO105" s="454" t="str">
        <f t="shared" si="37"/>
        <v/>
      </c>
      <c r="AQ105" s="454" t="str">
        <f t="shared" si="38"/>
        <v/>
      </c>
    </row>
    <row r="106" spans="5:43">
      <c r="E106" s="454" t="str">
        <f t="shared" si="20"/>
        <v/>
      </c>
      <c r="G106" s="454" t="str">
        <f t="shared" si="20"/>
        <v/>
      </c>
      <c r="I106" s="454" t="str">
        <f t="shared" si="21"/>
        <v/>
      </c>
      <c r="K106" s="454" t="str">
        <f t="shared" si="22"/>
        <v/>
      </c>
      <c r="M106" s="454" t="str">
        <f t="shared" si="23"/>
        <v/>
      </c>
      <c r="O106" s="454" t="str">
        <f t="shared" si="24"/>
        <v/>
      </c>
      <c r="Q106" s="454" t="str">
        <f t="shared" si="25"/>
        <v/>
      </c>
      <c r="S106" s="454" t="str">
        <f t="shared" si="26"/>
        <v/>
      </c>
      <c r="U106" s="454" t="str">
        <f t="shared" si="27"/>
        <v/>
      </c>
      <c r="W106" s="454" t="str">
        <f t="shared" si="28"/>
        <v/>
      </c>
      <c r="Y106" s="454" t="str">
        <f t="shared" si="29"/>
        <v/>
      </c>
      <c r="AA106" s="454" t="str">
        <f t="shared" si="30"/>
        <v/>
      </c>
      <c r="AC106" s="454" t="str">
        <f t="shared" si="31"/>
        <v/>
      </c>
      <c r="AE106" s="454" t="str">
        <f t="shared" si="32"/>
        <v/>
      </c>
      <c r="AG106" s="454" t="str">
        <f t="shared" si="33"/>
        <v/>
      </c>
      <c r="AI106" s="454" t="str">
        <f t="shared" si="34"/>
        <v/>
      </c>
      <c r="AK106" s="454" t="str">
        <f t="shared" si="35"/>
        <v/>
      </c>
      <c r="AM106" s="454" t="str">
        <f t="shared" si="36"/>
        <v/>
      </c>
      <c r="AO106" s="454" t="str">
        <f t="shared" si="37"/>
        <v/>
      </c>
      <c r="AQ106" s="454" t="str">
        <f t="shared" si="38"/>
        <v/>
      </c>
    </row>
    <row r="107" spans="5:43">
      <c r="E107" s="454" t="str">
        <f t="shared" si="20"/>
        <v/>
      </c>
      <c r="G107" s="454" t="str">
        <f t="shared" si="20"/>
        <v/>
      </c>
      <c r="I107" s="454" t="str">
        <f t="shared" si="21"/>
        <v/>
      </c>
      <c r="K107" s="454" t="str">
        <f t="shared" si="22"/>
        <v/>
      </c>
      <c r="M107" s="454" t="str">
        <f t="shared" si="23"/>
        <v/>
      </c>
      <c r="O107" s="454" t="str">
        <f t="shared" si="24"/>
        <v/>
      </c>
      <c r="Q107" s="454" t="str">
        <f t="shared" si="25"/>
        <v/>
      </c>
      <c r="S107" s="454" t="str">
        <f t="shared" si="26"/>
        <v/>
      </c>
      <c r="U107" s="454" t="str">
        <f t="shared" si="27"/>
        <v/>
      </c>
      <c r="W107" s="454" t="str">
        <f t="shared" si="28"/>
        <v/>
      </c>
      <c r="Y107" s="454" t="str">
        <f t="shared" si="29"/>
        <v/>
      </c>
      <c r="AA107" s="454" t="str">
        <f t="shared" si="30"/>
        <v/>
      </c>
      <c r="AC107" s="454" t="str">
        <f t="shared" si="31"/>
        <v/>
      </c>
      <c r="AE107" s="454" t="str">
        <f t="shared" si="32"/>
        <v/>
      </c>
      <c r="AG107" s="454" t="str">
        <f t="shared" si="33"/>
        <v/>
      </c>
      <c r="AI107" s="454" t="str">
        <f t="shared" si="34"/>
        <v/>
      </c>
      <c r="AK107" s="454" t="str">
        <f t="shared" si="35"/>
        <v/>
      </c>
      <c r="AM107" s="454" t="str">
        <f t="shared" si="36"/>
        <v/>
      </c>
      <c r="AO107" s="454" t="str">
        <f t="shared" si="37"/>
        <v/>
      </c>
      <c r="AQ107" s="454" t="str">
        <f t="shared" si="38"/>
        <v/>
      </c>
    </row>
    <row r="108" spans="5:43">
      <c r="E108" s="454" t="str">
        <f t="shared" si="20"/>
        <v/>
      </c>
      <c r="G108" s="454" t="str">
        <f t="shared" si="20"/>
        <v/>
      </c>
      <c r="I108" s="454" t="str">
        <f t="shared" si="21"/>
        <v/>
      </c>
      <c r="K108" s="454" t="str">
        <f t="shared" si="22"/>
        <v/>
      </c>
      <c r="M108" s="454" t="str">
        <f t="shared" si="23"/>
        <v/>
      </c>
      <c r="O108" s="454" t="str">
        <f t="shared" si="24"/>
        <v/>
      </c>
      <c r="Q108" s="454" t="str">
        <f t="shared" si="25"/>
        <v/>
      </c>
      <c r="S108" s="454" t="str">
        <f t="shared" si="26"/>
        <v/>
      </c>
      <c r="U108" s="454" t="str">
        <f t="shared" si="27"/>
        <v/>
      </c>
      <c r="W108" s="454" t="str">
        <f t="shared" si="28"/>
        <v/>
      </c>
      <c r="Y108" s="454" t="str">
        <f t="shared" si="29"/>
        <v/>
      </c>
      <c r="AA108" s="454" t="str">
        <f t="shared" si="30"/>
        <v/>
      </c>
      <c r="AC108" s="454" t="str">
        <f t="shared" si="31"/>
        <v/>
      </c>
      <c r="AE108" s="454" t="str">
        <f t="shared" si="32"/>
        <v/>
      </c>
      <c r="AG108" s="454" t="str">
        <f t="shared" si="33"/>
        <v/>
      </c>
      <c r="AI108" s="454" t="str">
        <f t="shared" si="34"/>
        <v/>
      </c>
      <c r="AK108" s="454" t="str">
        <f t="shared" si="35"/>
        <v/>
      </c>
      <c r="AM108" s="454" t="str">
        <f t="shared" si="36"/>
        <v/>
      </c>
      <c r="AO108" s="454" t="str">
        <f t="shared" si="37"/>
        <v/>
      </c>
      <c r="AQ108" s="454" t="str">
        <f t="shared" si="38"/>
        <v/>
      </c>
    </row>
    <row r="109" spans="5:43">
      <c r="E109" s="454" t="str">
        <f t="shared" si="20"/>
        <v/>
      </c>
      <c r="G109" s="454" t="str">
        <f t="shared" si="20"/>
        <v/>
      </c>
      <c r="I109" s="454" t="str">
        <f t="shared" si="21"/>
        <v/>
      </c>
      <c r="K109" s="454" t="str">
        <f t="shared" si="22"/>
        <v/>
      </c>
      <c r="M109" s="454" t="str">
        <f t="shared" si="23"/>
        <v/>
      </c>
      <c r="O109" s="454" t="str">
        <f t="shared" si="24"/>
        <v/>
      </c>
      <c r="Q109" s="454" t="str">
        <f t="shared" si="25"/>
        <v/>
      </c>
      <c r="S109" s="454" t="str">
        <f t="shared" si="26"/>
        <v/>
      </c>
      <c r="U109" s="454" t="str">
        <f t="shared" si="27"/>
        <v/>
      </c>
      <c r="W109" s="454" t="str">
        <f t="shared" si="28"/>
        <v/>
      </c>
      <c r="Y109" s="454" t="str">
        <f t="shared" si="29"/>
        <v/>
      </c>
      <c r="AA109" s="454" t="str">
        <f t="shared" si="30"/>
        <v/>
      </c>
      <c r="AC109" s="454" t="str">
        <f t="shared" si="31"/>
        <v/>
      </c>
      <c r="AE109" s="454" t="str">
        <f t="shared" si="32"/>
        <v/>
      </c>
      <c r="AG109" s="454" t="str">
        <f t="shared" si="33"/>
        <v/>
      </c>
      <c r="AI109" s="454" t="str">
        <f t="shared" si="34"/>
        <v/>
      </c>
      <c r="AK109" s="454" t="str">
        <f t="shared" si="35"/>
        <v/>
      </c>
      <c r="AM109" s="454" t="str">
        <f t="shared" si="36"/>
        <v/>
      </c>
      <c r="AO109" s="454" t="str">
        <f t="shared" si="37"/>
        <v/>
      </c>
      <c r="AQ109" s="454" t="str">
        <f t="shared" si="38"/>
        <v/>
      </c>
    </row>
    <row r="110" spans="5:43">
      <c r="E110" s="454" t="str">
        <f t="shared" si="20"/>
        <v/>
      </c>
      <c r="G110" s="454" t="str">
        <f t="shared" si="20"/>
        <v/>
      </c>
      <c r="I110" s="454" t="str">
        <f t="shared" si="21"/>
        <v/>
      </c>
      <c r="K110" s="454" t="str">
        <f t="shared" si="22"/>
        <v/>
      </c>
      <c r="M110" s="454" t="str">
        <f t="shared" si="23"/>
        <v/>
      </c>
      <c r="O110" s="454" t="str">
        <f t="shared" si="24"/>
        <v/>
      </c>
      <c r="Q110" s="454" t="str">
        <f t="shared" si="25"/>
        <v/>
      </c>
      <c r="S110" s="454" t="str">
        <f t="shared" si="26"/>
        <v/>
      </c>
      <c r="U110" s="454" t="str">
        <f t="shared" si="27"/>
        <v/>
      </c>
      <c r="W110" s="454" t="str">
        <f t="shared" si="28"/>
        <v/>
      </c>
      <c r="Y110" s="454" t="str">
        <f t="shared" si="29"/>
        <v/>
      </c>
      <c r="AA110" s="454" t="str">
        <f t="shared" si="30"/>
        <v/>
      </c>
      <c r="AC110" s="454" t="str">
        <f t="shared" si="31"/>
        <v/>
      </c>
      <c r="AE110" s="454" t="str">
        <f t="shared" si="32"/>
        <v/>
      </c>
      <c r="AG110" s="454" t="str">
        <f t="shared" si="33"/>
        <v/>
      </c>
      <c r="AI110" s="454" t="str">
        <f t="shared" si="34"/>
        <v/>
      </c>
      <c r="AK110" s="454" t="str">
        <f t="shared" si="35"/>
        <v/>
      </c>
      <c r="AM110" s="454" t="str">
        <f t="shared" si="36"/>
        <v/>
      </c>
      <c r="AO110" s="454" t="str">
        <f t="shared" si="37"/>
        <v/>
      </c>
      <c r="AQ110" s="454" t="str">
        <f t="shared" si="38"/>
        <v/>
      </c>
    </row>
    <row r="111" spans="5:43">
      <c r="E111" s="454" t="str">
        <f t="shared" si="20"/>
        <v/>
      </c>
      <c r="G111" s="454" t="str">
        <f t="shared" si="20"/>
        <v/>
      </c>
      <c r="I111" s="454" t="str">
        <f t="shared" si="21"/>
        <v/>
      </c>
      <c r="K111" s="454" t="str">
        <f t="shared" si="22"/>
        <v/>
      </c>
      <c r="M111" s="454" t="str">
        <f t="shared" si="23"/>
        <v/>
      </c>
      <c r="O111" s="454" t="str">
        <f t="shared" si="24"/>
        <v/>
      </c>
      <c r="Q111" s="454" t="str">
        <f t="shared" si="25"/>
        <v/>
      </c>
      <c r="S111" s="454" t="str">
        <f t="shared" si="26"/>
        <v/>
      </c>
      <c r="U111" s="454" t="str">
        <f t="shared" si="27"/>
        <v/>
      </c>
      <c r="W111" s="454" t="str">
        <f t="shared" si="28"/>
        <v/>
      </c>
      <c r="Y111" s="454" t="str">
        <f t="shared" si="29"/>
        <v/>
      </c>
      <c r="AA111" s="454" t="str">
        <f t="shared" si="30"/>
        <v/>
      </c>
      <c r="AC111" s="454" t="str">
        <f t="shared" si="31"/>
        <v/>
      </c>
      <c r="AE111" s="454" t="str">
        <f t="shared" si="32"/>
        <v/>
      </c>
      <c r="AG111" s="454" t="str">
        <f t="shared" si="33"/>
        <v/>
      </c>
      <c r="AI111" s="454" t="str">
        <f t="shared" si="34"/>
        <v/>
      </c>
      <c r="AK111" s="454" t="str">
        <f t="shared" si="35"/>
        <v/>
      </c>
      <c r="AM111" s="454" t="str">
        <f t="shared" si="36"/>
        <v/>
      </c>
      <c r="AO111" s="454" t="str">
        <f t="shared" si="37"/>
        <v/>
      </c>
      <c r="AQ111" s="454" t="str">
        <f t="shared" si="38"/>
        <v/>
      </c>
    </row>
    <row r="112" spans="5:43">
      <c r="E112" s="454" t="str">
        <f t="shared" si="20"/>
        <v/>
      </c>
      <c r="G112" s="454" t="str">
        <f t="shared" si="20"/>
        <v/>
      </c>
      <c r="I112" s="454" t="str">
        <f t="shared" si="21"/>
        <v/>
      </c>
      <c r="K112" s="454" t="str">
        <f t="shared" si="22"/>
        <v/>
      </c>
      <c r="M112" s="454" t="str">
        <f t="shared" si="23"/>
        <v/>
      </c>
      <c r="O112" s="454" t="str">
        <f t="shared" si="24"/>
        <v/>
      </c>
      <c r="Q112" s="454" t="str">
        <f t="shared" si="25"/>
        <v/>
      </c>
      <c r="S112" s="454" t="str">
        <f t="shared" si="26"/>
        <v/>
      </c>
      <c r="U112" s="454" t="str">
        <f t="shared" si="27"/>
        <v/>
      </c>
      <c r="W112" s="454" t="str">
        <f t="shared" si="28"/>
        <v/>
      </c>
      <c r="Y112" s="454" t="str">
        <f t="shared" si="29"/>
        <v/>
      </c>
      <c r="AA112" s="454" t="str">
        <f t="shared" si="30"/>
        <v/>
      </c>
      <c r="AC112" s="454" t="str">
        <f t="shared" si="31"/>
        <v/>
      </c>
      <c r="AE112" s="454" t="str">
        <f t="shared" si="32"/>
        <v/>
      </c>
      <c r="AG112" s="454" t="str">
        <f t="shared" si="33"/>
        <v/>
      </c>
      <c r="AI112" s="454" t="str">
        <f t="shared" si="34"/>
        <v/>
      </c>
      <c r="AK112" s="454" t="str">
        <f t="shared" si="35"/>
        <v/>
      </c>
      <c r="AM112" s="454" t="str">
        <f t="shared" si="36"/>
        <v/>
      </c>
      <c r="AO112" s="454" t="str">
        <f t="shared" si="37"/>
        <v/>
      </c>
      <c r="AQ112" s="454" t="str">
        <f t="shared" si="38"/>
        <v/>
      </c>
    </row>
    <row r="113" spans="5:43">
      <c r="E113" s="454" t="str">
        <f t="shared" si="20"/>
        <v/>
      </c>
      <c r="G113" s="454" t="str">
        <f t="shared" si="20"/>
        <v/>
      </c>
      <c r="I113" s="454" t="str">
        <f t="shared" si="21"/>
        <v/>
      </c>
      <c r="K113" s="454" t="str">
        <f t="shared" si="22"/>
        <v/>
      </c>
      <c r="M113" s="454" t="str">
        <f t="shared" si="23"/>
        <v/>
      </c>
      <c r="O113" s="454" t="str">
        <f t="shared" si="24"/>
        <v/>
      </c>
      <c r="Q113" s="454" t="str">
        <f t="shared" si="25"/>
        <v/>
      </c>
      <c r="S113" s="454" t="str">
        <f t="shared" si="26"/>
        <v/>
      </c>
      <c r="U113" s="454" t="str">
        <f t="shared" si="27"/>
        <v/>
      </c>
      <c r="W113" s="454" t="str">
        <f t="shared" si="28"/>
        <v/>
      </c>
      <c r="Y113" s="454" t="str">
        <f t="shared" si="29"/>
        <v/>
      </c>
      <c r="AA113" s="454" t="str">
        <f t="shared" si="30"/>
        <v/>
      </c>
      <c r="AC113" s="454" t="str">
        <f t="shared" si="31"/>
        <v/>
      </c>
      <c r="AE113" s="454" t="str">
        <f t="shared" si="32"/>
        <v/>
      </c>
      <c r="AG113" s="454" t="str">
        <f t="shared" si="33"/>
        <v/>
      </c>
      <c r="AI113" s="454" t="str">
        <f t="shared" si="34"/>
        <v/>
      </c>
      <c r="AK113" s="454" t="str">
        <f t="shared" si="35"/>
        <v/>
      </c>
      <c r="AM113" s="454" t="str">
        <f t="shared" si="36"/>
        <v/>
      </c>
      <c r="AO113" s="454" t="str">
        <f t="shared" si="37"/>
        <v/>
      </c>
      <c r="AQ113" s="454" t="str">
        <f t="shared" si="38"/>
        <v/>
      </c>
    </row>
    <row r="114" spans="5:43">
      <c r="E114" s="454" t="str">
        <f t="shared" si="20"/>
        <v/>
      </c>
      <c r="G114" s="454" t="str">
        <f t="shared" si="20"/>
        <v/>
      </c>
      <c r="I114" s="454" t="str">
        <f t="shared" si="21"/>
        <v/>
      </c>
      <c r="K114" s="454" t="str">
        <f t="shared" si="22"/>
        <v/>
      </c>
      <c r="M114" s="454" t="str">
        <f t="shared" si="23"/>
        <v/>
      </c>
      <c r="O114" s="454" t="str">
        <f t="shared" si="24"/>
        <v/>
      </c>
      <c r="Q114" s="454" t="str">
        <f t="shared" si="25"/>
        <v/>
      </c>
      <c r="S114" s="454" t="str">
        <f t="shared" si="26"/>
        <v/>
      </c>
      <c r="U114" s="454" t="str">
        <f t="shared" si="27"/>
        <v/>
      </c>
      <c r="W114" s="454" t="str">
        <f t="shared" si="28"/>
        <v/>
      </c>
      <c r="Y114" s="454" t="str">
        <f t="shared" si="29"/>
        <v/>
      </c>
      <c r="AA114" s="454" t="str">
        <f t="shared" si="30"/>
        <v/>
      </c>
      <c r="AC114" s="454" t="str">
        <f t="shared" si="31"/>
        <v/>
      </c>
      <c r="AE114" s="454" t="str">
        <f t="shared" si="32"/>
        <v/>
      </c>
      <c r="AG114" s="454" t="str">
        <f t="shared" si="33"/>
        <v/>
      </c>
      <c r="AI114" s="454" t="str">
        <f t="shared" si="34"/>
        <v/>
      </c>
      <c r="AK114" s="454" t="str">
        <f t="shared" si="35"/>
        <v/>
      </c>
      <c r="AM114" s="454" t="str">
        <f t="shared" si="36"/>
        <v/>
      </c>
      <c r="AO114" s="454" t="str">
        <f t="shared" si="37"/>
        <v/>
      </c>
      <c r="AQ114" s="454" t="str">
        <f t="shared" si="38"/>
        <v/>
      </c>
    </row>
    <row r="115" spans="5:43">
      <c r="E115" s="454" t="str">
        <f t="shared" si="20"/>
        <v/>
      </c>
      <c r="G115" s="454" t="str">
        <f t="shared" si="20"/>
        <v/>
      </c>
      <c r="I115" s="454" t="str">
        <f t="shared" si="21"/>
        <v/>
      </c>
      <c r="K115" s="454" t="str">
        <f t="shared" si="22"/>
        <v/>
      </c>
      <c r="M115" s="454" t="str">
        <f t="shared" si="23"/>
        <v/>
      </c>
      <c r="O115" s="454" t="str">
        <f t="shared" si="24"/>
        <v/>
      </c>
      <c r="Q115" s="454" t="str">
        <f t="shared" si="25"/>
        <v/>
      </c>
      <c r="S115" s="454" t="str">
        <f t="shared" si="26"/>
        <v/>
      </c>
      <c r="U115" s="454" t="str">
        <f t="shared" si="27"/>
        <v/>
      </c>
      <c r="W115" s="454" t="str">
        <f t="shared" si="28"/>
        <v/>
      </c>
      <c r="Y115" s="454" t="str">
        <f t="shared" si="29"/>
        <v/>
      </c>
      <c r="AA115" s="454" t="str">
        <f t="shared" si="30"/>
        <v/>
      </c>
      <c r="AC115" s="454" t="str">
        <f t="shared" si="31"/>
        <v/>
      </c>
      <c r="AE115" s="454" t="str">
        <f t="shared" si="32"/>
        <v/>
      </c>
      <c r="AG115" s="454" t="str">
        <f t="shared" si="33"/>
        <v/>
      </c>
      <c r="AI115" s="454" t="str">
        <f t="shared" si="34"/>
        <v/>
      </c>
      <c r="AK115" s="454" t="str">
        <f t="shared" si="35"/>
        <v/>
      </c>
      <c r="AM115" s="454" t="str">
        <f t="shared" si="36"/>
        <v/>
      </c>
      <c r="AO115" s="454" t="str">
        <f t="shared" si="37"/>
        <v/>
      </c>
      <c r="AQ115" s="454" t="str">
        <f t="shared" si="38"/>
        <v/>
      </c>
    </row>
    <row r="116" spans="5:43">
      <c r="E116" s="454" t="str">
        <f t="shared" si="20"/>
        <v/>
      </c>
      <c r="G116" s="454" t="str">
        <f t="shared" si="20"/>
        <v/>
      </c>
      <c r="I116" s="454" t="str">
        <f t="shared" si="21"/>
        <v/>
      </c>
      <c r="K116" s="454" t="str">
        <f t="shared" si="22"/>
        <v/>
      </c>
      <c r="M116" s="454" t="str">
        <f t="shared" si="23"/>
        <v/>
      </c>
      <c r="O116" s="454" t="str">
        <f t="shared" si="24"/>
        <v/>
      </c>
      <c r="Q116" s="454" t="str">
        <f t="shared" si="25"/>
        <v/>
      </c>
      <c r="S116" s="454" t="str">
        <f t="shared" si="26"/>
        <v/>
      </c>
      <c r="U116" s="454" t="str">
        <f t="shared" si="27"/>
        <v/>
      </c>
      <c r="W116" s="454" t="str">
        <f t="shared" si="28"/>
        <v/>
      </c>
      <c r="Y116" s="454" t="str">
        <f t="shared" si="29"/>
        <v/>
      </c>
      <c r="AA116" s="454" t="str">
        <f t="shared" si="30"/>
        <v/>
      </c>
      <c r="AC116" s="454" t="str">
        <f t="shared" si="31"/>
        <v/>
      </c>
      <c r="AE116" s="454" t="str">
        <f t="shared" si="32"/>
        <v/>
      </c>
      <c r="AG116" s="454" t="str">
        <f t="shared" si="33"/>
        <v/>
      </c>
      <c r="AI116" s="454" t="str">
        <f t="shared" si="34"/>
        <v/>
      </c>
      <c r="AK116" s="454" t="str">
        <f t="shared" si="35"/>
        <v/>
      </c>
      <c r="AM116" s="454" t="str">
        <f t="shared" si="36"/>
        <v/>
      </c>
      <c r="AO116" s="454" t="str">
        <f t="shared" si="37"/>
        <v/>
      </c>
      <c r="AQ116" s="454" t="str">
        <f t="shared" si="38"/>
        <v/>
      </c>
    </row>
    <row r="117" spans="5:43">
      <c r="E117" s="454" t="str">
        <f t="shared" si="20"/>
        <v/>
      </c>
      <c r="G117" s="454" t="str">
        <f t="shared" si="20"/>
        <v/>
      </c>
      <c r="I117" s="454" t="str">
        <f t="shared" si="21"/>
        <v/>
      </c>
      <c r="K117" s="454" t="str">
        <f t="shared" si="22"/>
        <v/>
      </c>
      <c r="M117" s="454" t="str">
        <f t="shared" si="23"/>
        <v/>
      </c>
      <c r="O117" s="454" t="str">
        <f t="shared" si="24"/>
        <v/>
      </c>
      <c r="Q117" s="454" t="str">
        <f t="shared" si="25"/>
        <v/>
      </c>
      <c r="S117" s="454" t="str">
        <f t="shared" si="26"/>
        <v/>
      </c>
      <c r="U117" s="454" t="str">
        <f t="shared" si="27"/>
        <v/>
      </c>
      <c r="W117" s="454" t="str">
        <f t="shared" si="28"/>
        <v/>
      </c>
      <c r="Y117" s="454" t="str">
        <f t="shared" si="29"/>
        <v/>
      </c>
      <c r="AA117" s="454" t="str">
        <f t="shared" si="30"/>
        <v/>
      </c>
      <c r="AC117" s="454" t="str">
        <f t="shared" si="31"/>
        <v/>
      </c>
      <c r="AE117" s="454" t="str">
        <f t="shared" si="32"/>
        <v/>
      </c>
      <c r="AG117" s="454" t="str">
        <f t="shared" si="33"/>
        <v/>
      </c>
      <c r="AI117" s="454" t="str">
        <f t="shared" si="34"/>
        <v/>
      </c>
      <c r="AK117" s="454" t="str">
        <f t="shared" si="35"/>
        <v/>
      </c>
      <c r="AM117" s="454" t="str">
        <f t="shared" si="36"/>
        <v/>
      </c>
      <c r="AO117" s="454" t="str">
        <f t="shared" si="37"/>
        <v/>
      </c>
      <c r="AQ117" s="454" t="str">
        <f t="shared" si="38"/>
        <v/>
      </c>
    </row>
    <row r="118" spans="5:43">
      <c r="E118" s="454" t="str">
        <f t="shared" si="20"/>
        <v/>
      </c>
      <c r="G118" s="454" t="str">
        <f t="shared" si="20"/>
        <v/>
      </c>
      <c r="I118" s="454" t="str">
        <f t="shared" si="21"/>
        <v/>
      </c>
      <c r="K118" s="454" t="str">
        <f t="shared" si="22"/>
        <v/>
      </c>
      <c r="M118" s="454" t="str">
        <f t="shared" si="23"/>
        <v/>
      </c>
      <c r="O118" s="454" t="str">
        <f t="shared" si="24"/>
        <v/>
      </c>
      <c r="Q118" s="454" t="str">
        <f t="shared" si="25"/>
        <v/>
      </c>
      <c r="S118" s="454" t="str">
        <f t="shared" si="26"/>
        <v/>
      </c>
      <c r="U118" s="454" t="str">
        <f t="shared" si="27"/>
        <v/>
      </c>
      <c r="W118" s="454" t="str">
        <f t="shared" si="28"/>
        <v/>
      </c>
      <c r="Y118" s="454" t="str">
        <f t="shared" si="29"/>
        <v/>
      </c>
      <c r="AA118" s="454" t="str">
        <f t="shared" si="30"/>
        <v/>
      </c>
      <c r="AC118" s="454" t="str">
        <f t="shared" si="31"/>
        <v/>
      </c>
      <c r="AE118" s="454" t="str">
        <f t="shared" si="32"/>
        <v/>
      </c>
      <c r="AG118" s="454" t="str">
        <f t="shared" si="33"/>
        <v/>
      </c>
      <c r="AI118" s="454" t="str">
        <f t="shared" si="34"/>
        <v/>
      </c>
      <c r="AK118" s="454" t="str">
        <f t="shared" si="35"/>
        <v/>
      </c>
      <c r="AM118" s="454" t="str">
        <f t="shared" si="36"/>
        <v/>
      </c>
      <c r="AO118" s="454" t="str">
        <f t="shared" si="37"/>
        <v/>
      </c>
      <c r="AQ118" s="454" t="str">
        <f t="shared" si="38"/>
        <v/>
      </c>
    </row>
    <row r="119" spans="5:43">
      <c r="E119" s="454" t="str">
        <f t="shared" si="20"/>
        <v/>
      </c>
      <c r="G119" s="454" t="str">
        <f t="shared" si="20"/>
        <v/>
      </c>
      <c r="I119" s="454" t="str">
        <f t="shared" si="21"/>
        <v/>
      </c>
      <c r="K119" s="454" t="str">
        <f t="shared" si="22"/>
        <v/>
      </c>
      <c r="M119" s="454" t="str">
        <f t="shared" si="23"/>
        <v/>
      </c>
      <c r="O119" s="454" t="str">
        <f t="shared" si="24"/>
        <v/>
      </c>
      <c r="Q119" s="454" t="str">
        <f t="shared" si="25"/>
        <v/>
      </c>
      <c r="S119" s="454" t="str">
        <f t="shared" si="26"/>
        <v/>
      </c>
      <c r="U119" s="454" t="str">
        <f t="shared" si="27"/>
        <v/>
      </c>
      <c r="W119" s="454" t="str">
        <f t="shared" si="28"/>
        <v/>
      </c>
      <c r="Y119" s="454" t="str">
        <f t="shared" si="29"/>
        <v/>
      </c>
      <c r="AA119" s="454" t="str">
        <f t="shared" si="30"/>
        <v/>
      </c>
      <c r="AC119" s="454" t="str">
        <f t="shared" si="31"/>
        <v/>
      </c>
      <c r="AE119" s="454" t="str">
        <f t="shared" si="32"/>
        <v/>
      </c>
      <c r="AG119" s="454" t="str">
        <f t="shared" si="33"/>
        <v/>
      </c>
      <c r="AI119" s="454" t="str">
        <f t="shared" si="34"/>
        <v/>
      </c>
      <c r="AK119" s="454" t="str">
        <f t="shared" si="35"/>
        <v/>
      </c>
      <c r="AM119" s="454" t="str">
        <f t="shared" si="36"/>
        <v/>
      </c>
      <c r="AO119" s="454" t="str">
        <f t="shared" si="37"/>
        <v/>
      </c>
      <c r="AQ119" s="454" t="str">
        <f t="shared" si="38"/>
        <v/>
      </c>
    </row>
    <row r="120" spans="5:43">
      <c r="E120" s="454" t="str">
        <f t="shared" si="20"/>
        <v/>
      </c>
      <c r="G120" s="454" t="str">
        <f t="shared" si="20"/>
        <v/>
      </c>
      <c r="I120" s="454" t="str">
        <f t="shared" si="21"/>
        <v/>
      </c>
      <c r="K120" s="454" t="str">
        <f t="shared" si="22"/>
        <v/>
      </c>
      <c r="M120" s="454" t="str">
        <f t="shared" si="23"/>
        <v/>
      </c>
      <c r="O120" s="454" t="str">
        <f t="shared" si="24"/>
        <v/>
      </c>
      <c r="Q120" s="454" t="str">
        <f t="shared" si="25"/>
        <v/>
      </c>
      <c r="S120" s="454" t="str">
        <f t="shared" si="26"/>
        <v/>
      </c>
      <c r="U120" s="454" t="str">
        <f t="shared" si="27"/>
        <v/>
      </c>
      <c r="W120" s="454" t="str">
        <f t="shared" si="28"/>
        <v/>
      </c>
      <c r="Y120" s="454" t="str">
        <f t="shared" si="29"/>
        <v/>
      </c>
      <c r="AA120" s="454" t="str">
        <f t="shared" si="30"/>
        <v/>
      </c>
      <c r="AC120" s="454" t="str">
        <f t="shared" si="31"/>
        <v/>
      </c>
      <c r="AE120" s="454" t="str">
        <f t="shared" si="32"/>
        <v/>
      </c>
      <c r="AG120" s="454" t="str">
        <f t="shared" si="33"/>
        <v/>
      </c>
      <c r="AI120" s="454" t="str">
        <f t="shared" si="34"/>
        <v/>
      </c>
      <c r="AK120" s="454" t="str">
        <f t="shared" si="35"/>
        <v/>
      </c>
      <c r="AM120" s="454" t="str">
        <f t="shared" si="36"/>
        <v/>
      </c>
      <c r="AO120" s="454" t="str">
        <f t="shared" si="37"/>
        <v/>
      </c>
      <c r="AQ120" s="454" t="str">
        <f t="shared" si="38"/>
        <v/>
      </c>
    </row>
    <row r="121" spans="5:43">
      <c r="E121" s="454" t="str">
        <f t="shared" si="20"/>
        <v/>
      </c>
      <c r="G121" s="454" t="str">
        <f t="shared" si="20"/>
        <v/>
      </c>
      <c r="I121" s="454" t="str">
        <f t="shared" si="21"/>
        <v/>
      </c>
      <c r="K121" s="454" t="str">
        <f t="shared" si="22"/>
        <v/>
      </c>
      <c r="M121" s="454" t="str">
        <f t="shared" si="23"/>
        <v/>
      </c>
      <c r="O121" s="454" t="str">
        <f t="shared" si="24"/>
        <v/>
      </c>
      <c r="Q121" s="454" t="str">
        <f t="shared" si="25"/>
        <v/>
      </c>
      <c r="S121" s="454" t="str">
        <f t="shared" si="26"/>
        <v/>
      </c>
      <c r="U121" s="454" t="str">
        <f t="shared" si="27"/>
        <v/>
      </c>
      <c r="W121" s="454" t="str">
        <f t="shared" si="28"/>
        <v/>
      </c>
      <c r="Y121" s="454" t="str">
        <f t="shared" si="29"/>
        <v/>
      </c>
      <c r="AA121" s="454" t="str">
        <f t="shared" si="30"/>
        <v/>
      </c>
      <c r="AC121" s="454" t="str">
        <f t="shared" si="31"/>
        <v/>
      </c>
      <c r="AE121" s="454" t="str">
        <f t="shared" si="32"/>
        <v/>
      </c>
      <c r="AG121" s="454" t="str">
        <f t="shared" si="33"/>
        <v/>
      </c>
      <c r="AI121" s="454" t="str">
        <f t="shared" si="34"/>
        <v/>
      </c>
      <c r="AK121" s="454" t="str">
        <f t="shared" si="35"/>
        <v/>
      </c>
      <c r="AM121" s="454" t="str">
        <f t="shared" si="36"/>
        <v/>
      </c>
      <c r="AO121" s="454" t="str">
        <f t="shared" si="37"/>
        <v/>
      </c>
      <c r="AQ121" s="454" t="str">
        <f t="shared" si="38"/>
        <v/>
      </c>
    </row>
    <row r="122" spans="5:43">
      <c r="E122" s="454" t="str">
        <f t="shared" si="20"/>
        <v/>
      </c>
      <c r="G122" s="454" t="str">
        <f t="shared" si="20"/>
        <v/>
      </c>
      <c r="I122" s="454" t="str">
        <f t="shared" si="21"/>
        <v/>
      </c>
      <c r="K122" s="454" t="str">
        <f t="shared" si="22"/>
        <v/>
      </c>
      <c r="M122" s="454" t="str">
        <f t="shared" si="23"/>
        <v/>
      </c>
      <c r="O122" s="454" t="str">
        <f t="shared" si="24"/>
        <v/>
      </c>
      <c r="Q122" s="454" t="str">
        <f t="shared" si="25"/>
        <v/>
      </c>
      <c r="S122" s="454" t="str">
        <f t="shared" si="26"/>
        <v/>
      </c>
      <c r="U122" s="454" t="str">
        <f t="shared" si="27"/>
        <v/>
      </c>
      <c r="W122" s="454" t="str">
        <f t="shared" si="28"/>
        <v/>
      </c>
      <c r="Y122" s="454" t="str">
        <f t="shared" si="29"/>
        <v/>
      </c>
      <c r="AA122" s="454" t="str">
        <f t="shared" si="30"/>
        <v/>
      </c>
      <c r="AC122" s="454" t="str">
        <f t="shared" si="31"/>
        <v/>
      </c>
      <c r="AE122" s="454" t="str">
        <f t="shared" si="32"/>
        <v/>
      </c>
      <c r="AG122" s="454" t="str">
        <f t="shared" si="33"/>
        <v/>
      </c>
      <c r="AI122" s="454" t="str">
        <f t="shared" si="34"/>
        <v/>
      </c>
      <c r="AK122" s="454" t="str">
        <f t="shared" si="35"/>
        <v/>
      </c>
      <c r="AM122" s="454" t="str">
        <f t="shared" si="36"/>
        <v/>
      </c>
      <c r="AO122" s="454" t="str">
        <f t="shared" si="37"/>
        <v/>
      </c>
      <c r="AQ122" s="454" t="str">
        <f t="shared" si="38"/>
        <v/>
      </c>
    </row>
    <row r="123" spans="5:43">
      <c r="E123" s="454" t="str">
        <f t="shared" si="20"/>
        <v/>
      </c>
      <c r="G123" s="454" t="str">
        <f t="shared" si="20"/>
        <v/>
      </c>
      <c r="I123" s="454" t="str">
        <f t="shared" si="21"/>
        <v/>
      </c>
      <c r="K123" s="454" t="str">
        <f t="shared" si="22"/>
        <v/>
      </c>
      <c r="M123" s="454" t="str">
        <f t="shared" si="23"/>
        <v/>
      </c>
      <c r="O123" s="454" t="str">
        <f t="shared" si="24"/>
        <v/>
      </c>
      <c r="Q123" s="454" t="str">
        <f t="shared" si="25"/>
        <v/>
      </c>
      <c r="S123" s="454" t="str">
        <f t="shared" si="26"/>
        <v/>
      </c>
      <c r="U123" s="454" t="str">
        <f t="shared" si="27"/>
        <v/>
      </c>
      <c r="W123" s="454" t="str">
        <f t="shared" si="28"/>
        <v/>
      </c>
      <c r="Y123" s="454" t="str">
        <f t="shared" si="29"/>
        <v/>
      </c>
      <c r="AA123" s="454" t="str">
        <f t="shared" si="30"/>
        <v/>
      </c>
      <c r="AC123" s="454" t="str">
        <f t="shared" si="31"/>
        <v/>
      </c>
      <c r="AE123" s="454" t="str">
        <f t="shared" si="32"/>
        <v/>
      </c>
      <c r="AG123" s="454" t="str">
        <f t="shared" si="33"/>
        <v/>
      </c>
      <c r="AI123" s="454" t="str">
        <f t="shared" si="34"/>
        <v/>
      </c>
      <c r="AK123" s="454" t="str">
        <f t="shared" si="35"/>
        <v/>
      </c>
      <c r="AM123" s="454" t="str">
        <f t="shared" si="36"/>
        <v/>
      </c>
      <c r="AO123" s="454" t="str">
        <f t="shared" si="37"/>
        <v/>
      </c>
      <c r="AQ123" s="454" t="str">
        <f t="shared" si="38"/>
        <v/>
      </c>
    </row>
    <row r="124" spans="5:43">
      <c r="E124" s="454" t="str">
        <f t="shared" si="20"/>
        <v/>
      </c>
      <c r="G124" s="454" t="str">
        <f t="shared" si="20"/>
        <v/>
      </c>
      <c r="I124" s="454" t="str">
        <f t="shared" si="21"/>
        <v/>
      </c>
      <c r="K124" s="454" t="str">
        <f t="shared" si="22"/>
        <v/>
      </c>
      <c r="M124" s="454" t="str">
        <f t="shared" si="23"/>
        <v/>
      </c>
      <c r="O124" s="454" t="str">
        <f t="shared" si="24"/>
        <v/>
      </c>
      <c r="Q124" s="454" t="str">
        <f t="shared" si="25"/>
        <v/>
      </c>
      <c r="S124" s="454" t="str">
        <f t="shared" si="26"/>
        <v/>
      </c>
      <c r="U124" s="454" t="str">
        <f t="shared" si="27"/>
        <v/>
      </c>
      <c r="W124" s="454" t="str">
        <f t="shared" si="28"/>
        <v/>
      </c>
      <c r="Y124" s="454" t="str">
        <f t="shared" si="29"/>
        <v/>
      </c>
      <c r="AA124" s="454" t="str">
        <f t="shared" si="30"/>
        <v/>
      </c>
      <c r="AC124" s="454" t="str">
        <f t="shared" si="31"/>
        <v/>
      </c>
      <c r="AE124" s="454" t="str">
        <f t="shared" si="32"/>
        <v/>
      </c>
      <c r="AG124" s="454" t="str">
        <f t="shared" si="33"/>
        <v/>
      </c>
      <c r="AI124" s="454" t="str">
        <f t="shared" si="34"/>
        <v/>
      </c>
      <c r="AK124" s="454" t="str">
        <f t="shared" si="35"/>
        <v/>
      </c>
      <c r="AM124" s="454" t="str">
        <f t="shared" si="36"/>
        <v/>
      </c>
      <c r="AO124" s="454" t="str">
        <f t="shared" si="37"/>
        <v/>
      </c>
      <c r="AQ124" s="454" t="str">
        <f t="shared" si="38"/>
        <v/>
      </c>
    </row>
    <row r="125" spans="5:43">
      <c r="E125" s="454" t="str">
        <f t="shared" si="20"/>
        <v/>
      </c>
      <c r="G125" s="454" t="str">
        <f t="shared" si="20"/>
        <v/>
      </c>
      <c r="I125" s="454" t="str">
        <f t="shared" si="21"/>
        <v/>
      </c>
      <c r="K125" s="454" t="str">
        <f t="shared" si="22"/>
        <v/>
      </c>
      <c r="M125" s="454" t="str">
        <f t="shared" si="23"/>
        <v/>
      </c>
      <c r="O125" s="454" t="str">
        <f t="shared" si="24"/>
        <v/>
      </c>
      <c r="Q125" s="454" t="str">
        <f t="shared" si="25"/>
        <v/>
      </c>
      <c r="S125" s="454" t="str">
        <f t="shared" si="26"/>
        <v/>
      </c>
      <c r="U125" s="454" t="str">
        <f t="shared" si="27"/>
        <v/>
      </c>
      <c r="W125" s="454" t="str">
        <f t="shared" si="28"/>
        <v/>
      </c>
      <c r="Y125" s="454" t="str">
        <f t="shared" si="29"/>
        <v/>
      </c>
      <c r="AA125" s="454" t="str">
        <f t="shared" si="30"/>
        <v/>
      </c>
      <c r="AC125" s="454" t="str">
        <f t="shared" si="31"/>
        <v/>
      </c>
      <c r="AE125" s="454" t="str">
        <f t="shared" si="32"/>
        <v/>
      </c>
      <c r="AG125" s="454" t="str">
        <f t="shared" si="33"/>
        <v/>
      </c>
      <c r="AI125" s="454" t="str">
        <f t="shared" si="34"/>
        <v/>
      </c>
      <c r="AK125" s="454" t="str">
        <f t="shared" si="35"/>
        <v/>
      </c>
      <c r="AM125" s="454" t="str">
        <f t="shared" si="36"/>
        <v/>
      </c>
      <c r="AO125" s="454" t="str">
        <f t="shared" si="37"/>
        <v/>
      </c>
      <c r="AQ125" s="454" t="str">
        <f t="shared" si="38"/>
        <v/>
      </c>
    </row>
    <row r="126" spans="5:43">
      <c r="E126" s="454" t="str">
        <f t="shared" si="20"/>
        <v/>
      </c>
      <c r="G126" s="454" t="str">
        <f t="shared" si="20"/>
        <v/>
      </c>
      <c r="I126" s="454" t="str">
        <f t="shared" si="21"/>
        <v/>
      </c>
      <c r="K126" s="454" t="str">
        <f t="shared" si="22"/>
        <v/>
      </c>
      <c r="M126" s="454" t="str">
        <f t="shared" si="23"/>
        <v/>
      </c>
      <c r="O126" s="454" t="str">
        <f t="shared" si="24"/>
        <v/>
      </c>
      <c r="Q126" s="454" t="str">
        <f t="shared" si="25"/>
        <v/>
      </c>
      <c r="S126" s="454" t="str">
        <f t="shared" si="26"/>
        <v/>
      </c>
      <c r="U126" s="454" t="str">
        <f t="shared" si="27"/>
        <v/>
      </c>
      <c r="W126" s="454" t="str">
        <f t="shared" si="28"/>
        <v/>
      </c>
      <c r="Y126" s="454" t="str">
        <f t="shared" si="29"/>
        <v/>
      </c>
      <c r="AA126" s="454" t="str">
        <f t="shared" si="30"/>
        <v/>
      </c>
      <c r="AC126" s="454" t="str">
        <f t="shared" si="31"/>
        <v/>
      </c>
      <c r="AE126" s="454" t="str">
        <f t="shared" si="32"/>
        <v/>
      </c>
      <c r="AG126" s="454" t="str">
        <f t="shared" si="33"/>
        <v/>
      </c>
      <c r="AI126" s="454" t="str">
        <f t="shared" si="34"/>
        <v/>
      </c>
      <c r="AK126" s="454" t="str">
        <f t="shared" si="35"/>
        <v/>
      </c>
      <c r="AM126" s="454" t="str">
        <f t="shared" si="36"/>
        <v/>
      </c>
      <c r="AO126" s="454" t="str">
        <f t="shared" si="37"/>
        <v/>
      </c>
      <c r="AQ126" s="454" t="str">
        <f t="shared" si="38"/>
        <v/>
      </c>
    </row>
    <row r="127" spans="5:43">
      <c r="E127" s="454" t="str">
        <f t="shared" si="20"/>
        <v/>
      </c>
      <c r="G127" s="454" t="str">
        <f t="shared" si="20"/>
        <v/>
      </c>
      <c r="I127" s="454" t="str">
        <f t="shared" si="21"/>
        <v/>
      </c>
      <c r="K127" s="454" t="str">
        <f t="shared" si="22"/>
        <v/>
      </c>
      <c r="M127" s="454" t="str">
        <f t="shared" si="23"/>
        <v/>
      </c>
      <c r="O127" s="454" t="str">
        <f t="shared" si="24"/>
        <v/>
      </c>
      <c r="Q127" s="454" t="str">
        <f t="shared" si="25"/>
        <v/>
      </c>
      <c r="S127" s="454" t="str">
        <f t="shared" si="26"/>
        <v/>
      </c>
      <c r="U127" s="454" t="str">
        <f t="shared" si="27"/>
        <v/>
      </c>
      <c r="W127" s="454" t="str">
        <f t="shared" si="28"/>
        <v/>
      </c>
      <c r="Y127" s="454" t="str">
        <f t="shared" si="29"/>
        <v/>
      </c>
      <c r="AA127" s="454" t="str">
        <f t="shared" si="30"/>
        <v/>
      </c>
      <c r="AC127" s="454" t="str">
        <f t="shared" si="31"/>
        <v/>
      </c>
      <c r="AE127" s="454" t="str">
        <f t="shared" si="32"/>
        <v/>
      </c>
      <c r="AG127" s="454" t="str">
        <f t="shared" si="33"/>
        <v/>
      </c>
      <c r="AI127" s="454" t="str">
        <f t="shared" si="34"/>
        <v/>
      </c>
      <c r="AK127" s="454" t="str">
        <f t="shared" si="35"/>
        <v/>
      </c>
      <c r="AM127" s="454" t="str">
        <f t="shared" si="36"/>
        <v/>
      </c>
      <c r="AO127" s="454" t="str">
        <f t="shared" si="37"/>
        <v/>
      </c>
      <c r="AQ127" s="454" t="str">
        <f t="shared" si="38"/>
        <v/>
      </c>
    </row>
    <row r="128" spans="5:43">
      <c r="E128" s="454" t="str">
        <f t="shared" si="20"/>
        <v/>
      </c>
      <c r="G128" s="454" t="str">
        <f t="shared" si="20"/>
        <v/>
      </c>
      <c r="I128" s="454" t="str">
        <f t="shared" si="21"/>
        <v/>
      </c>
      <c r="K128" s="454" t="str">
        <f t="shared" si="22"/>
        <v/>
      </c>
      <c r="M128" s="454" t="str">
        <f t="shared" si="23"/>
        <v/>
      </c>
      <c r="O128" s="454" t="str">
        <f t="shared" si="24"/>
        <v/>
      </c>
      <c r="Q128" s="454" t="str">
        <f t="shared" si="25"/>
        <v/>
      </c>
      <c r="S128" s="454" t="str">
        <f t="shared" si="26"/>
        <v/>
      </c>
      <c r="U128" s="454" t="str">
        <f t="shared" si="27"/>
        <v/>
      </c>
      <c r="W128" s="454" t="str">
        <f t="shared" si="28"/>
        <v/>
      </c>
      <c r="Y128" s="454" t="str">
        <f t="shared" si="29"/>
        <v/>
      </c>
      <c r="AA128" s="454" t="str">
        <f t="shared" si="30"/>
        <v/>
      </c>
      <c r="AC128" s="454" t="str">
        <f t="shared" si="31"/>
        <v/>
      </c>
      <c r="AE128" s="454" t="str">
        <f t="shared" si="32"/>
        <v/>
      </c>
      <c r="AG128" s="454" t="str">
        <f t="shared" si="33"/>
        <v/>
      </c>
      <c r="AI128" s="454" t="str">
        <f t="shared" si="34"/>
        <v/>
      </c>
      <c r="AK128" s="454" t="str">
        <f t="shared" si="35"/>
        <v/>
      </c>
      <c r="AM128" s="454" t="str">
        <f t="shared" si="36"/>
        <v/>
      </c>
      <c r="AO128" s="454" t="str">
        <f t="shared" si="37"/>
        <v/>
      </c>
      <c r="AQ128" s="454" t="str">
        <f t="shared" si="38"/>
        <v/>
      </c>
    </row>
    <row r="129" spans="5:43">
      <c r="E129" s="454" t="str">
        <f t="shared" si="20"/>
        <v/>
      </c>
      <c r="G129" s="454" t="str">
        <f t="shared" si="20"/>
        <v/>
      </c>
      <c r="I129" s="454" t="str">
        <f t="shared" si="21"/>
        <v/>
      </c>
      <c r="K129" s="454" t="str">
        <f t="shared" si="22"/>
        <v/>
      </c>
      <c r="M129" s="454" t="str">
        <f t="shared" si="23"/>
        <v/>
      </c>
      <c r="O129" s="454" t="str">
        <f t="shared" si="24"/>
        <v/>
      </c>
      <c r="Q129" s="454" t="str">
        <f t="shared" si="25"/>
        <v/>
      </c>
      <c r="S129" s="454" t="str">
        <f t="shared" si="26"/>
        <v/>
      </c>
      <c r="U129" s="454" t="str">
        <f t="shared" si="27"/>
        <v/>
      </c>
      <c r="W129" s="454" t="str">
        <f t="shared" si="28"/>
        <v/>
      </c>
      <c r="Y129" s="454" t="str">
        <f t="shared" si="29"/>
        <v/>
      </c>
      <c r="AA129" s="454" t="str">
        <f t="shared" si="30"/>
        <v/>
      </c>
      <c r="AC129" s="454" t="str">
        <f t="shared" si="31"/>
        <v/>
      </c>
      <c r="AE129" s="454" t="str">
        <f t="shared" si="32"/>
        <v/>
      </c>
      <c r="AG129" s="454" t="str">
        <f t="shared" si="33"/>
        <v/>
      </c>
      <c r="AI129" s="454" t="str">
        <f t="shared" si="34"/>
        <v/>
      </c>
      <c r="AK129" s="454" t="str">
        <f t="shared" si="35"/>
        <v/>
      </c>
      <c r="AM129" s="454" t="str">
        <f t="shared" si="36"/>
        <v/>
      </c>
      <c r="AO129" s="454" t="str">
        <f t="shared" si="37"/>
        <v/>
      </c>
      <c r="AQ129" s="454" t="str">
        <f t="shared" si="38"/>
        <v/>
      </c>
    </row>
    <row r="130" spans="5:43">
      <c r="E130" s="454" t="str">
        <f t="shared" si="20"/>
        <v/>
      </c>
      <c r="G130" s="454" t="str">
        <f t="shared" si="20"/>
        <v/>
      </c>
      <c r="I130" s="454" t="str">
        <f t="shared" si="21"/>
        <v/>
      </c>
      <c r="K130" s="454" t="str">
        <f t="shared" si="22"/>
        <v/>
      </c>
      <c r="M130" s="454" t="str">
        <f t="shared" si="23"/>
        <v/>
      </c>
      <c r="O130" s="454" t="str">
        <f t="shared" si="24"/>
        <v/>
      </c>
      <c r="Q130" s="454" t="str">
        <f t="shared" si="25"/>
        <v/>
      </c>
      <c r="S130" s="454" t="str">
        <f t="shared" si="26"/>
        <v/>
      </c>
      <c r="U130" s="454" t="str">
        <f t="shared" si="27"/>
        <v/>
      </c>
      <c r="W130" s="454" t="str">
        <f t="shared" si="28"/>
        <v/>
      </c>
      <c r="Y130" s="454" t="str">
        <f t="shared" si="29"/>
        <v/>
      </c>
      <c r="AA130" s="454" t="str">
        <f t="shared" si="30"/>
        <v/>
      </c>
      <c r="AC130" s="454" t="str">
        <f t="shared" si="31"/>
        <v/>
      </c>
      <c r="AE130" s="454" t="str">
        <f t="shared" si="32"/>
        <v/>
      </c>
      <c r="AG130" s="454" t="str">
        <f t="shared" si="33"/>
        <v/>
      </c>
      <c r="AI130" s="454" t="str">
        <f t="shared" si="34"/>
        <v/>
      </c>
      <c r="AK130" s="454" t="str">
        <f t="shared" si="35"/>
        <v/>
      </c>
      <c r="AM130" s="454" t="str">
        <f t="shared" si="36"/>
        <v/>
      </c>
      <c r="AO130" s="454" t="str">
        <f t="shared" si="37"/>
        <v/>
      </c>
      <c r="AQ130" s="454" t="str">
        <f t="shared" si="38"/>
        <v/>
      </c>
    </row>
    <row r="131" spans="5:43">
      <c r="E131" s="454" t="str">
        <f t="shared" si="20"/>
        <v/>
      </c>
      <c r="G131" s="454" t="str">
        <f t="shared" si="20"/>
        <v/>
      </c>
      <c r="I131" s="454" t="str">
        <f t="shared" si="21"/>
        <v/>
      </c>
      <c r="K131" s="454" t="str">
        <f t="shared" si="22"/>
        <v/>
      </c>
      <c r="M131" s="454" t="str">
        <f t="shared" si="23"/>
        <v/>
      </c>
      <c r="O131" s="454" t="str">
        <f t="shared" si="24"/>
        <v/>
      </c>
      <c r="Q131" s="454" t="str">
        <f t="shared" si="25"/>
        <v/>
      </c>
      <c r="S131" s="454" t="str">
        <f t="shared" si="26"/>
        <v/>
      </c>
      <c r="U131" s="454" t="str">
        <f t="shared" si="27"/>
        <v/>
      </c>
      <c r="W131" s="454" t="str">
        <f t="shared" si="28"/>
        <v/>
      </c>
      <c r="Y131" s="454" t="str">
        <f t="shared" si="29"/>
        <v/>
      </c>
      <c r="AA131" s="454" t="str">
        <f t="shared" si="30"/>
        <v/>
      </c>
      <c r="AC131" s="454" t="str">
        <f t="shared" si="31"/>
        <v/>
      </c>
      <c r="AE131" s="454" t="str">
        <f t="shared" si="32"/>
        <v/>
      </c>
      <c r="AG131" s="454" t="str">
        <f t="shared" si="33"/>
        <v/>
      </c>
      <c r="AI131" s="454" t="str">
        <f t="shared" si="34"/>
        <v/>
      </c>
      <c r="AK131" s="454" t="str">
        <f t="shared" si="35"/>
        <v/>
      </c>
      <c r="AM131" s="454" t="str">
        <f t="shared" si="36"/>
        <v/>
      </c>
      <c r="AO131" s="454" t="str">
        <f t="shared" si="37"/>
        <v/>
      </c>
      <c r="AQ131" s="454" t="str">
        <f t="shared" si="38"/>
        <v/>
      </c>
    </row>
    <row r="132" spans="5:43">
      <c r="E132" s="454" t="str">
        <f t="shared" si="20"/>
        <v/>
      </c>
      <c r="G132" s="454" t="str">
        <f t="shared" si="20"/>
        <v/>
      </c>
      <c r="I132" s="454" t="str">
        <f t="shared" si="21"/>
        <v/>
      </c>
      <c r="K132" s="454" t="str">
        <f t="shared" si="22"/>
        <v/>
      </c>
      <c r="M132" s="454" t="str">
        <f t="shared" si="23"/>
        <v/>
      </c>
      <c r="O132" s="454" t="str">
        <f t="shared" si="24"/>
        <v/>
      </c>
      <c r="Q132" s="454" t="str">
        <f t="shared" si="25"/>
        <v/>
      </c>
      <c r="S132" s="454" t="str">
        <f t="shared" si="26"/>
        <v/>
      </c>
      <c r="U132" s="454" t="str">
        <f t="shared" si="27"/>
        <v/>
      </c>
      <c r="W132" s="454" t="str">
        <f t="shared" si="28"/>
        <v/>
      </c>
      <c r="Y132" s="454" t="str">
        <f t="shared" si="29"/>
        <v/>
      </c>
      <c r="AA132" s="454" t="str">
        <f t="shared" si="30"/>
        <v/>
      </c>
      <c r="AC132" s="454" t="str">
        <f t="shared" si="31"/>
        <v/>
      </c>
      <c r="AE132" s="454" t="str">
        <f t="shared" si="32"/>
        <v/>
      </c>
      <c r="AG132" s="454" t="str">
        <f t="shared" si="33"/>
        <v/>
      </c>
      <c r="AI132" s="454" t="str">
        <f t="shared" si="34"/>
        <v/>
      </c>
      <c r="AK132" s="454" t="str">
        <f t="shared" si="35"/>
        <v/>
      </c>
      <c r="AM132" s="454" t="str">
        <f t="shared" si="36"/>
        <v/>
      </c>
      <c r="AO132" s="454" t="str">
        <f t="shared" si="37"/>
        <v/>
      </c>
      <c r="AQ132" s="454" t="str">
        <f t="shared" si="38"/>
        <v/>
      </c>
    </row>
    <row r="133" spans="5:43">
      <c r="E133" s="454" t="str">
        <f t="shared" si="20"/>
        <v/>
      </c>
      <c r="G133" s="454" t="str">
        <f t="shared" si="20"/>
        <v/>
      </c>
      <c r="I133" s="454" t="str">
        <f t="shared" si="21"/>
        <v/>
      </c>
      <c r="K133" s="454" t="str">
        <f t="shared" si="22"/>
        <v/>
      </c>
      <c r="M133" s="454" t="str">
        <f t="shared" si="23"/>
        <v/>
      </c>
      <c r="O133" s="454" t="str">
        <f t="shared" si="24"/>
        <v/>
      </c>
      <c r="Q133" s="454" t="str">
        <f t="shared" si="25"/>
        <v/>
      </c>
      <c r="S133" s="454" t="str">
        <f t="shared" si="26"/>
        <v/>
      </c>
      <c r="U133" s="454" t="str">
        <f t="shared" si="27"/>
        <v/>
      </c>
      <c r="W133" s="454" t="str">
        <f t="shared" si="28"/>
        <v/>
      </c>
      <c r="Y133" s="454" t="str">
        <f t="shared" si="29"/>
        <v/>
      </c>
      <c r="AA133" s="454" t="str">
        <f t="shared" si="30"/>
        <v/>
      </c>
      <c r="AC133" s="454" t="str">
        <f t="shared" si="31"/>
        <v/>
      </c>
      <c r="AE133" s="454" t="str">
        <f t="shared" si="32"/>
        <v/>
      </c>
      <c r="AG133" s="454" t="str">
        <f t="shared" si="33"/>
        <v/>
      </c>
      <c r="AI133" s="454" t="str">
        <f t="shared" si="34"/>
        <v/>
      </c>
      <c r="AK133" s="454" t="str">
        <f t="shared" si="35"/>
        <v/>
      </c>
      <c r="AM133" s="454" t="str">
        <f t="shared" si="36"/>
        <v/>
      </c>
      <c r="AO133" s="454" t="str">
        <f t="shared" si="37"/>
        <v/>
      </c>
      <c r="AQ133" s="454" t="str">
        <f t="shared" si="38"/>
        <v/>
      </c>
    </row>
    <row r="134" spans="5:43">
      <c r="E134" s="454" t="str">
        <f t="shared" si="20"/>
        <v/>
      </c>
      <c r="G134" s="454" t="str">
        <f t="shared" si="20"/>
        <v/>
      </c>
      <c r="I134" s="454" t="str">
        <f t="shared" si="21"/>
        <v/>
      </c>
      <c r="K134" s="454" t="str">
        <f t="shared" si="22"/>
        <v/>
      </c>
      <c r="M134" s="454" t="str">
        <f t="shared" si="23"/>
        <v/>
      </c>
      <c r="O134" s="454" t="str">
        <f t="shared" si="24"/>
        <v/>
      </c>
      <c r="Q134" s="454" t="str">
        <f t="shared" si="25"/>
        <v/>
      </c>
      <c r="S134" s="454" t="str">
        <f t="shared" si="26"/>
        <v/>
      </c>
      <c r="U134" s="454" t="str">
        <f t="shared" si="27"/>
        <v/>
      </c>
      <c r="W134" s="454" t="str">
        <f t="shared" si="28"/>
        <v/>
      </c>
      <c r="Y134" s="454" t="str">
        <f t="shared" si="29"/>
        <v/>
      </c>
      <c r="AA134" s="454" t="str">
        <f t="shared" si="30"/>
        <v/>
      </c>
      <c r="AC134" s="454" t="str">
        <f t="shared" si="31"/>
        <v/>
      </c>
      <c r="AE134" s="454" t="str">
        <f t="shared" si="32"/>
        <v/>
      </c>
      <c r="AG134" s="454" t="str">
        <f t="shared" si="33"/>
        <v/>
      </c>
      <c r="AI134" s="454" t="str">
        <f t="shared" si="34"/>
        <v/>
      </c>
      <c r="AK134" s="454" t="str">
        <f t="shared" si="35"/>
        <v/>
      </c>
      <c r="AM134" s="454" t="str">
        <f t="shared" si="36"/>
        <v/>
      </c>
      <c r="AO134" s="454" t="str">
        <f t="shared" si="37"/>
        <v/>
      </c>
      <c r="AQ134" s="454" t="str">
        <f t="shared" si="38"/>
        <v/>
      </c>
    </row>
    <row r="135" spans="5:43">
      <c r="E135" s="454" t="str">
        <f t="shared" si="20"/>
        <v/>
      </c>
      <c r="G135" s="454" t="str">
        <f t="shared" si="20"/>
        <v/>
      </c>
      <c r="I135" s="454" t="str">
        <f t="shared" si="21"/>
        <v/>
      </c>
      <c r="K135" s="454" t="str">
        <f t="shared" si="22"/>
        <v/>
      </c>
      <c r="M135" s="454" t="str">
        <f t="shared" si="23"/>
        <v/>
      </c>
      <c r="O135" s="454" t="str">
        <f t="shared" si="24"/>
        <v/>
      </c>
      <c r="Q135" s="454" t="str">
        <f t="shared" si="25"/>
        <v/>
      </c>
      <c r="S135" s="454" t="str">
        <f t="shared" si="26"/>
        <v/>
      </c>
      <c r="U135" s="454" t="str">
        <f t="shared" si="27"/>
        <v/>
      </c>
      <c r="W135" s="454" t="str">
        <f t="shared" si="28"/>
        <v/>
      </c>
      <c r="Y135" s="454" t="str">
        <f t="shared" si="29"/>
        <v/>
      </c>
      <c r="AA135" s="454" t="str">
        <f t="shared" si="30"/>
        <v/>
      </c>
      <c r="AC135" s="454" t="str">
        <f t="shared" si="31"/>
        <v/>
      </c>
      <c r="AE135" s="454" t="str">
        <f t="shared" si="32"/>
        <v/>
      </c>
      <c r="AG135" s="454" t="str">
        <f t="shared" si="33"/>
        <v/>
      </c>
      <c r="AI135" s="454" t="str">
        <f t="shared" si="34"/>
        <v/>
      </c>
      <c r="AK135" s="454" t="str">
        <f t="shared" si="35"/>
        <v/>
      </c>
      <c r="AM135" s="454" t="str">
        <f t="shared" si="36"/>
        <v/>
      </c>
      <c r="AO135" s="454" t="str">
        <f t="shared" si="37"/>
        <v/>
      </c>
      <c r="AQ135" s="454" t="str">
        <f t="shared" si="38"/>
        <v/>
      </c>
    </row>
    <row r="136" spans="5:43">
      <c r="E136" s="454" t="str">
        <f t="shared" si="20"/>
        <v/>
      </c>
      <c r="G136" s="454" t="str">
        <f t="shared" si="20"/>
        <v/>
      </c>
      <c r="I136" s="454" t="str">
        <f t="shared" si="21"/>
        <v/>
      </c>
      <c r="K136" s="454" t="str">
        <f t="shared" si="22"/>
        <v/>
      </c>
      <c r="M136" s="454" t="str">
        <f t="shared" si="23"/>
        <v/>
      </c>
      <c r="O136" s="454" t="str">
        <f t="shared" si="24"/>
        <v/>
      </c>
      <c r="Q136" s="454" t="str">
        <f t="shared" si="25"/>
        <v/>
      </c>
      <c r="S136" s="454" t="str">
        <f t="shared" si="26"/>
        <v/>
      </c>
      <c r="U136" s="454" t="str">
        <f t="shared" si="27"/>
        <v/>
      </c>
      <c r="W136" s="454" t="str">
        <f t="shared" si="28"/>
        <v/>
      </c>
      <c r="Y136" s="454" t="str">
        <f t="shared" si="29"/>
        <v/>
      </c>
      <c r="AA136" s="454" t="str">
        <f t="shared" si="30"/>
        <v/>
      </c>
      <c r="AC136" s="454" t="str">
        <f t="shared" si="31"/>
        <v/>
      </c>
      <c r="AE136" s="454" t="str">
        <f t="shared" si="32"/>
        <v/>
      </c>
      <c r="AG136" s="454" t="str">
        <f t="shared" si="33"/>
        <v/>
      </c>
      <c r="AI136" s="454" t="str">
        <f t="shared" si="34"/>
        <v/>
      </c>
      <c r="AK136" s="454" t="str">
        <f t="shared" si="35"/>
        <v/>
      </c>
      <c r="AM136" s="454" t="str">
        <f t="shared" si="36"/>
        <v/>
      </c>
      <c r="AO136" s="454" t="str">
        <f t="shared" si="37"/>
        <v/>
      </c>
      <c r="AQ136" s="454" t="str">
        <f t="shared" si="38"/>
        <v/>
      </c>
    </row>
    <row r="137" spans="5:43">
      <c r="E137" s="454" t="str">
        <f t="shared" si="20"/>
        <v/>
      </c>
      <c r="G137" s="454" t="str">
        <f t="shared" si="20"/>
        <v/>
      </c>
      <c r="I137" s="454" t="str">
        <f t="shared" si="21"/>
        <v/>
      </c>
      <c r="K137" s="454" t="str">
        <f t="shared" si="22"/>
        <v/>
      </c>
      <c r="M137" s="454" t="str">
        <f t="shared" si="23"/>
        <v/>
      </c>
      <c r="O137" s="454" t="str">
        <f t="shared" si="24"/>
        <v/>
      </c>
      <c r="Q137" s="454" t="str">
        <f t="shared" si="25"/>
        <v/>
      </c>
      <c r="S137" s="454" t="str">
        <f t="shared" si="26"/>
        <v/>
      </c>
      <c r="U137" s="454" t="str">
        <f t="shared" si="27"/>
        <v/>
      </c>
      <c r="W137" s="454" t="str">
        <f t="shared" si="28"/>
        <v/>
      </c>
      <c r="Y137" s="454" t="str">
        <f t="shared" si="29"/>
        <v/>
      </c>
      <c r="AA137" s="454" t="str">
        <f t="shared" si="30"/>
        <v/>
      </c>
      <c r="AC137" s="454" t="str">
        <f t="shared" si="31"/>
        <v/>
      </c>
      <c r="AE137" s="454" t="str">
        <f t="shared" si="32"/>
        <v/>
      </c>
      <c r="AG137" s="454" t="str">
        <f t="shared" si="33"/>
        <v/>
      </c>
      <c r="AI137" s="454" t="str">
        <f t="shared" si="34"/>
        <v/>
      </c>
      <c r="AK137" s="454" t="str">
        <f t="shared" si="35"/>
        <v/>
      </c>
      <c r="AM137" s="454" t="str">
        <f t="shared" si="36"/>
        <v/>
      </c>
      <c r="AO137" s="454" t="str">
        <f t="shared" si="37"/>
        <v/>
      </c>
      <c r="AQ137" s="454" t="str">
        <f t="shared" si="38"/>
        <v/>
      </c>
    </row>
    <row r="138" spans="5:43">
      <c r="E138" s="454" t="str">
        <f t="shared" si="20"/>
        <v/>
      </c>
      <c r="G138" s="454" t="str">
        <f t="shared" si="20"/>
        <v/>
      </c>
      <c r="I138" s="454" t="str">
        <f t="shared" si="21"/>
        <v/>
      </c>
      <c r="K138" s="454" t="str">
        <f t="shared" si="22"/>
        <v/>
      </c>
      <c r="M138" s="454" t="str">
        <f t="shared" si="23"/>
        <v/>
      </c>
      <c r="O138" s="454" t="str">
        <f t="shared" si="24"/>
        <v/>
      </c>
      <c r="Q138" s="454" t="str">
        <f t="shared" si="25"/>
        <v/>
      </c>
      <c r="S138" s="454" t="str">
        <f t="shared" si="26"/>
        <v/>
      </c>
      <c r="U138" s="454" t="str">
        <f t="shared" si="27"/>
        <v/>
      </c>
      <c r="W138" s="454" t="str">
        <f t="shared" si="28"/>
        <v/>
      </c>
      <c r="Y138" s="454" t="str">
        <f t="shared" si="29"/>
        <v/>
      </c>
      <c r="AA138" s="454" t="str">
        <f t="shared" si="30"/>
        <v/>
      </c>
      <c r="AC138" s="454" t="str">
        <f t="shared" si="31"/>
        <v/>
      </c>
      <c r="AE138" s="454" t="str">
        <f t="shared" si="32"/>
        <v/>
      </c>
      <c r="AG138" s="454" t="str">
        <f t="shared" si="33"/>
        <v/>
      </c>
      <c r="AI138" s="454" t="str">
        <f t="shared" si="34"/>
        <v/>
      </c>
      <c r="AK138" s="454" t="str">
        <f t="shared" si="35"/>
        <v/>
      </c>
      <c r="AM138" s="454" t="str">
        <f t="shared" si="36"/>
        <v/>
      </c>
      <c r="AO138" s="454" t="str">
        <f t="shared" si="37"/>
        <v/>
      </c>
      <c r="AQ138" s="454" t="str">
        <f t="shared" si="38"/>
        <v/>
      </c>
    </row>
    <row r="139" spans="5:43">
      <c r="E139" s="454" t="str">
        <f t="shared" si="20"/>
        <v/>
      </c>
      <c r="G139" s="454" t="str">
        <f t="shared" si="20"/>
        <v/>
      </c>
      <c r="I139" s="454" t="str">
        <f t="shared" si="21"/>
        <v/>
      </c>
      <c r="K139" s="454" t="str">
        <f t="shared" si="22"/>
        <v/>
      </c>
      <c r="M139" s="454" t="str">
        <f t="shared" si="23"/>
        <v/>
      </c>
      <c r="O139" s="454" t="str">
        <f t="shared" si="24"/>
        <v/>
      </c>
      <c r="Q139" s="454" t="str">
        <f t="shared" si="25"/>
        <v/>
      </c>
      <c r="S139" s="454" t="str">
        <f t="shared" si="26"/>
        <v/>
      </c>
      <c r="U139" s="454" t="str">
        <f t="shared" si="27"/>
        <v/>
      </c>
      <c r="W139" s="454" t="str">
        <f t="shared" si="28"/>
        <v/>
      </c>
      <c r="Y139" s="454" t="str">
        <f t="shared" si="29"/>
        <v/>
      </c>
      <c r="AA139" s="454" t="str">
        <f t="shared" si="30"/>
        <v/>
      </c>
      <c r="AC139" s="454" t="str">
        <f t="shared" si="31"/>
        <v/>
      </c>
      <c r="AE139" s="454" t="str">
        <f t="shared" si="32"/>
        <v/>
      </c>
      <c r="AG139" s="454" t="str">
        <f t="shared" si="33"/>
        <v/>
      </c>
      <c r="AI139" s="454" t="str">
        <f t="shared" si="34"/>
        <v/>
      </c>
      <c r="AK139" s="454" t="str">
        <f t="shared" si="35"/>
        <v/>
      </c>
      <c r="AM139" s="454" t="str">
        <f t="shared" si="36"/>
        <v/>
      </c>
      <c r="AO139" s="454" t="str">
        <f t="shared" si="37"/>
        <v/>
      </c>
      <c r="AQ139" s="454" t="str">
        <f t="shared" si="38"/>
        <v/>
      </c>
    </row>
    <row r="140" spans="5:43">
      <c r="E140" s="454" t="str">
        <f t="shared" si="20"/>
        <v/>
      </c>
      <c r="G140" s="454" t="str">
        <f t="shared" si="20"/>
        <v/>
      </c>
      <c r="I140" s="454" t="str">
        <f t="shared" si="21"/>
        <v/>
      </c>
      <c r="K140" s="454" t="str">
        <f t="shared" si="22"/>
        <v/>
      </c>
      <c r="M140" s="454" t="str">
        <f t="shared" si="23"/>
        <v/>
      </c>
      <c r="O140" s="454" t="str">
        <f t="shared" si="24"/>
        <v/>
      </c>
      <c r="Q140" s="454" t="str">
        <f t="shared" si="25"/>
        <v/>
      </c>
      <c r="S140" s="454" t="str">
        <f t="shared" si="26"/>
        <v/>
      </c>
      <c r="U140" s="454" t="str">
        <f t="shared" si="27"/>
        <v/>
      </c>
      <c r="W140" s="454" t="str">
        <f t="shared" si="28"/>
        <v/>
      </c>
      <c r="Y140" s="454" t="str">
        <f t="shared" si="29"/>
        <v/>
      </c>
      <c r="AA140" s="454" t="str">
        <f t="shared" si="30"/>
        <v/>
      </c>
      <c r="AC140" s="454" t="str">
        <f t="shared" si="31"/>
        <v/>
      </c>
      <c r="AE140" s="454" t="str">
        <f t="shared" si="32"/>
        <v/>
      </c>
      <c r="AG140" s="454" t="str">
        <f t="shared" si="33"/>
        <v/>
      </c>
      <c r="AI140" s="454" t="str">
        <f t="shared" si="34"/>
        <v/>
      </c>
      <c r="AK140" s="454" t="str">
        <f t="shared" si="35"/>
        <v/>
      </c>
      <c r="AM140" s="454" t="str">
        <f t="shared" si="36"/>
        <v/>
      </c>
      <c r="AO140" s="454" t="str">
        <f t="shared" si="37"/>
        <v/>
      </c>
      <c r="AQ140" s="454" t="str">
        <f t="shared" si="38"/>
        <v/>
      </c>
    </row>
    <row r="141" spans="5:43">
      <c r="E141" s="454" t="str">
        <f t="shared" ref="E141:G204" si="39">IF(OR($B141=0,D141=0),"",D141/$B141)</f>
        <v/>
      </c>
      <c r="G141" s="454" t="str">
        <f t="shared" si="39"/>
        <v/>
      </c>
      <c r="I141" s="454" t="str">
        <f t="shared" ref="I141:I204" si="40">IF(OR($B141=0,H141=0),"",H141/$B141)</f>
        <v/>
      </c>
      <c r="K141" s="454" t="str">
        <f t="shared" ref="K141:K204" si="41">IF(OR($B141=0,J141=0),"",J141/$B141)</f>
        <v/>
      </c>
      <c r="M141" s="454" t="str">
        <f t="shared" ref="M141:M204" si="42">IF(OR($B141=0,L141=0),"",L141/$B141)</f>
        <v/>
      </c>
      <c r="O141" s="454" t="str">
        <f t="shared" ref="O141:O204" si="43">IF(OR($B141=0,N141=0),"",N141/$B141)</f>
        <v/>
      </c>
      <c r="Q141" s="454" t="str">
        <f t="shared" ref="Q141:Q204" si="44">IF(OR($B141=0,P141=0),"",P141/$B141)</f>
        <v/>
      </c>
      <c r="S141" s="454" t="str">
        <f t="shared" ref="S141:S204" si="45">IF(OR($B141=0,R141=0),"",R141/$B141)</f>
        <v/>
      </c>
      <c r="U141" s="454" t="str">
        <f t="shared" ref="U141:U204" si="46">IF(OR($B141=0,T141=0),"",T141/$B141)</f>
        <v/>
      </c>
      <c r="W141" s="454" t="str">
        <f t="shared" ref="W141:W204" si="47">IF(OR($B141=0,V141=0),"",V141/$B141)</f>
        <v/>
      </c>
      <c r="Y141" s="454" t="str">
        <f t="shared" ref="Y141:Y204" si="48">IF(OR($B141=0,X141=0),"",X141/$B141)</f>
        <v/>
      </c>
      <c r="AA141" s="454" t="str">
        <f t="shared" ref="AA141:AA204" si="49">IF(OR($B141=0,Z141=0),"",Z141/$B141)</f>
        <v/>
      </c>
      <c r="AC141" s="454" t="str">
        <f t="shared" ref="AC141:AC204" si="50">IF(OR($B141=0,AB141=0),"",AB141/$B141)</f>
        <v/>
      </c>
      <c r="AE141" s="454" t="str">
        <f t="shared" ref="AE141:AE204" si="51">IF(OR($B141=0,AD141=0),"",AD141/$B141)</f>
        <v/>
      </c>
      <c r="AG141" s="454" t="str">
        <f t="shared" ref="AG141:AG204" si="52">IF(OR($B141=0,AF141=0),"",AF141/$B141)</f>
        <v/>
      </c>
      <c r="AI141" s="454" t="str">
        <f t="shared" ref="AI141:AI204" si="53">IF(OR($B141=0,AH141=0),"",AH141/$B141)</f>
        <v/>
      </c>
      <c r="AK141" s="454" t="str">
        <f t="shared" ref="AK141:AK204" si="54">IF(OR($B141=0,AJ141=0),"",AJ141/$B141)</f>
        <v/>
      </c>
      <c r="AM141" s="454" t="str">
        <f t="shared" ref="AM141:AM204" si="55">IF(OR($B141=0,AL141=0),"",AL141/$B141)</f>
        <v/>
      </c>
      <c r="AO141" s="454" t="str">
        <f t="shared" ref="AO141:AO204" si="56">IF(OR($B141=0,AN141=0),"",AN141/$B141)</f>
        <v/>
      </c>
      <c r="AQ141" s="454" t="str">
        <f t="shared" ref="AQ141:AQ204" si="57">IF(OR($B141=0,AP141=0),"",AP141/$B141)</f>
        <v/>
      </c>
    </row>
    <row r="142" spans="5:43">
      <c r="E142" s="454" t="str">
        <f t="shared" si="39"/>
        <v/>
      </c>
      <c r="G142" s="454" t="str">
        <f t="shared" si="39"/>
        <v/>
      </c>
      <c r="I142" s="454" t="str">
        <f t="shared" si="40"/>
        <v/>
      </c>
      <c r="K142" s="454" t="str">
        <f t="shared" si="41"/>
        <v/>
      </c>
      <c r="M142" s="454" t="str">
        <f t="shared" si="42"/>
        <v/>
      </c>
      <c r="O142" s="454" t="str">
        <f t="shared" si="43"/>
        <v/>
      </c>
      <c r="Q142" s="454" t="str">
        <f t="shared" si="44"/>
        <v/>
      </c>
      <c r="S142" s="454" t="str">
        <f t="shared" si="45"/>
        <v/>
      </c>
      <c r="U142" s="454" t="str">
        <f t="shared" si="46"/>
        <v/>
      </c>
      <c r="W142" s="454" t="str">
        <f t="shared" si="47"/>
        <v/>
      </c>
      <c r="Y142" s="454" t="str">
        <f t="shared" si="48"/>
        <v/>
      </c>
      <c r="AA142" s="454" t="str">
        <f t="shared" si="49"/>
        <v/>
      </c>
      <c r="AC142" s="454" t="str">
        <f t="shared" si="50"/>
        <v/>
      </c>
      <c r="AE142" s="454" t="str">
        <f t="shared" si="51"/>
        <v/>
      </c>
      <c r="AG142" s="454" t="str">
        <f t="shared" si="52"/>
        <v/>
      </c>
      <c r="AI142" s="454" t="str">
        <f t="shared" si="53"/>
        <v/>
      </c>
      <c r="AK142" s="454" t="str">
        <f t="shared" si="54"/>
        <v/>
      </c>
      <c r="AM142" s="454" t="str">
        <f t="shared" si="55"/>
        <v/>
      </c>
      <c r="AO142" s="454" t="str">
        <f t="shared" si="56"/>
        <v/>
      </c>
      <c r="AQ142" s="454" t="str">
        <f t="shared" si="57"/>
        <v/>
      </c>
    </row>
    <row r="143" spans="5:43">
      <c r="E143" s="454" t="str">
        <f t="shared" si="39"/>
        <v/>
      </c>
      <c r="G143" s="454" t="str">
        <f t="shared" si="39"/>
        <v/>
      </c>
      <c r="I143" s="454" t="str">
        <f t="shared" si="40"/>
        <v/>
      </c>
      <c r="K143" s="454" t="str">
        <f t="shared" si="41"/>
        <v/>
      </c>
      <c r="M143" s="454" t="str">
        <f t="shared" si="42"/>
        <v/>
      </c>
      <c r="O143" s="454" t="str">
        <f t="shared" si="43"/>
        <v/>
      </c>
      <c r="Q143" s="454" t="str">
        <f t="shared" si="44"/>
        <v/>
      </c>
      <c r="S143" s="454" t="str">
        <f t="shared" si="45"/>
        <v/>
      </c>
      <c r="U143" s="454" t="str">
        <f t="shared" si="46"/>
        <v/>
      </c>
      <c r="W143" s="454" t="str">
        <f t="shared" si="47"/>
        <v/>
      </c>
      <c r="Y143" s="454" t="str">
        <f t="shared" si="48"/>
        <v/>
      </c>
      <c r="AA143" s="454" t="str">
        <f t="shared" si="49"/>
        <v/>
      </c>
      <c r="AC143" s="454" t="str">
        <f t="shared" si="50"/>
        <v/>
      </c>
      <c r="AE143" s="454" t="str">
        <f t="shared" si="51"/>
        <v/>
      </c>
      <c r="AG143" s="454" t="str">
        <f t="shared" si="52"/>
        <v/>
      </c>
      <c r="AI143" s="454" t="str">
        <f t="shared" si="53"/>
        <v/>
      </c>
      <c r="AK143" s="454" t="str">
        <f t="shared" si="54"/>
        <v/>
      </c>
      <c r="AM143" s="454" t="str">
        <f t="shared" si="55"/>
        <v/>
      </c>
      <c r="AO143" s="454" t="str">
        <f t="shared" si="56"/>
        <v/>
      </c>
      <c r="AQ143" s="454" t="str">
        <f t="shared" si="57"/>
        <v/>
      </c>
    </row>
    <row r="144" spans="5:43">
      <c r="E144" s="454" t="str">
        <f t="shared" si="39"/>
        <v/>
      </c>
      <c r="G144" s="454" t="str">
        <f t="shared" si="39"/>
        <v/>
      </c>
      <c r="I144" s="454" t="str">
        <f t="shared" si="40"/>
        <v/>
      </c>
      <c r="K144" s="454" t="str">
        <f t="shared" si="41"/>
        <v/>
      </c>
      <c r="M144" s="454" t="str">
        <f t="shared" si="42"/>
        <v/>
      </c>
      <c r="O144" s="454" t="str">
        <f t="shared" si="43"/>
        <v/>
      </c>
      <c r="Q144" s="454" t="str">
        <f t="shared" si="44"/>
        <v/>
      </c>
      <c r="S144" s="454" t="str">
        <f t="shared" si="45"/>
        <v/>
      </c>
      <c r="U144" s="454" t="str">
        <f t="shared" si="46"/>
        <v/>
      </c>
      <c r="W144" s="454" t="str">
        <f t="shared" si="47"/>
        <v/>
      </c>
      <c r="Y144" s="454" t="str">
        <f t="shared" si="48"/>
        <v/>
      </c>
      <c r="AA144" s="454" t="str">
        <f t="shared" si="49"/>
        <v/>
      </c>
      <c r="AC144" s="454" t="str">
        <f t="shared" si="50"/>
        <v/>
      </c>
      <c r="AE144" s="454" t="str">
        <f t="shared" si="51"/>
        <v/>
      </c>
      <c r="AG144" s="454" t="str">
        <f t="shared" si="52"/>
        <v/>
      </c>
      <c r="AI144" s="454" t="str">
        <f t="shared" si="53"/>
        <v/>
      </c>
      <c r="AK144" s="454" t="str">
        <f t="shared" si="54"/>
        <v/>
      </c>
      <c r="AM144" s="454" t="str">
        <f t="shared" si="55"/>
        <v/>
      </c>
      <c r="AO144" s="454" t="str">
        <f t="shared" si="56"/>
        <v/>
      </c>
      <c r="AQ144" s="454" t="str">
        <f t="shared" si="57"/>
        <v/>
      </c>
    </row>
    <row r="145" spans="5:43">
      <c r="E145" s="454" t="str">
        <f t="shared" si="39"/>
        <v/>
      </c>
      <c r="G145" s="454" t="str">
        <f t="shared" si="39"/>
        <v/>
      </c>
      <c r="I145" s="454" t="str">
        <f t="shared" si="40"/>
        <v/>
      </c>
      <c r="K145" s="454" t="str">
        <f t="shared" si="41"/>
        <v/>
      </c>
      <c r="M145" s="454" t="str">
        <f t="shared" si="42"/>
        <v/>
      </c>
      <c r="O145" s="454" t="str">
        <f t="shared" si="43"/>
        <v/>
      </c>
      <c r="Q145" s="454" t="str">
        <f t="shared" si="44"/>
        <v/>
      </c>
      <c r="S145" s="454" t="str">
        <f t="shared" si="45"/>
        <v/>
      </c>
      <c r="U145" s="454" t="str">
        <f t="shared" si="46"/>
        <v/>
      </c>
      <c r="W145" s="454" t="str">
        <f t="shared" si="47"/>
        <v/>
      </c>
      <c r="Y145" s="454" t="str">
        <f t="shared" si="48"/>
        <v/>
      </c>
      <c r="AA145" s="454" t="str">
        <f t="shared" si="49"/>
        <v/>
      </c>
      <c r="AC145" s="454" t="str">
        <f t="shared" si="50"/>
        <v/>
      </c>
      <c r="AE145" s="454" t="str">
        <f t="shared" si="51"/>
        <v/>
      </c>
      <c r="AG145" s="454" t="str">
        <f t="shared" si="52"/>
        <v/>
      </c>
      <c r="AI145" s="454" t="str">
        <f t="shared" si="53"/>
        <v/>
      </c>
      <c r="AK145" s="454" t="str">
        <f t="shared" si="54"/>
        <v/>
      </c>
      <c r="AM145" s="454" t="str">
        <f t="shared" si="55"/>
        <v/>
      </c>
      <c r="AO145" s="454" t="str">
        <f t="shared" si="56"/>
        <v/>
      </c>
      <c r="AQ145" s="454" t="str">
        <f t="shared" si="57"/>
        <v/>
      </c>
    </row>
    <row r="146" spans="5:43">
      <c r="E146" s="454" t="str">
        <f t="shared" si="39"/>
        <v/>
      </c>
      <c r="G146" s="454" t="str">
        <f t="shared" si="39"/>
        <v/>
      </c>
      <c r="I146" s="454" t="str">
        <f t="shared" si="40"/>
        <v/>
      </c>
      <c r="K146" s="454" t="str">
        <f t="shared" si="41"/>
        <v/>
      </c>
      <c r="M146" s="454" t="str">
        <f t="shared" si="42"/>
        <v/>
      </c>
      <c r="O146" s="454" t="str">
        <f t="shared" si="43"/>
        <v/>
      </c>
      <c r="Q146" s="454" t="str">
        <f t="shared" si="44"/>
        <v/>
      </c>
      <c r="S146" s="454" t="str">
        <f t="shared" si="45"/>
        <v/>
      </c>
      <c r="U146" s="454" t="str">
        <f t="shared" si="46"/>
        <v/>
      </c>
      <c r="W146" s="454" t="str">
        <f t="shared" si="47"/>
        <v/>
      </c>
      <c r="Y146" s="454" t="str">
        <f t="shared" si="48"/>
        <v/>
      </c>
      <c r="AA146" s="454" t="str">
        <f t="shared" si="49"/>
        <v/>
      </c>
      <c r="AC146" s="454" t="str">
        <f t="shared" si="50"/>
        <v/>
      </c>
      <c r="AE146" s="454" t="str">
        <f t="shared" si="51"/>
        <v/>
      </c>
      <c r="AG146" s="454" t="str">
        <f t="shared" si="52"/>
        <v/>
      </c>
      <c r="AI146" s="454" t="str">
        <f t="shared" si="53"/>
        <v/>
      </c>
      <c r="AK146" s="454" t="str">
        <f t="shared" si="54"/>
        <v/>
      </c>
      <c r="AM146" s="454" t="str">
        <f t="shared" si="55"/>
        <v/>
      </c>
      <c r="AO146" s="454" t="str">
        <f t="shared" si="56"/>
        <v/>
      </c>
      <c r="AQ146" s="454" t="str">
        <f t="shared" si="57"/>
        <v/>
      </c>
    </row>
    <row r="147" spans="5:43">
      <c r="E147" s="454" t="str">
        <f t="shared" si="39"/>
        <v/>
      </c>
      <c r="G147" s="454" t="str">
        <f t="shared" si="39"/>
        <v/>
      </c>
      <c r="I147" s="454" t="str">
        <f t="shared" si="40"/>
        <v/>
      </c>
      <c r="K147" s="454" t="str">
        <f t="shared" si="41"/>
        <v/>
      </c>
      <c r="M147" s="454" t="str">
        <f t="shared" si="42"/>
        <v/>
      </c>
      <c r="O147" s="454" t="str">
        <f t="shared" si="43"/>
        <v/>
      </c>
      <c r="Q147" s="454" t="str">
        <f t="shared" si="44"/>
        <v/>
      </c>
      <c r="S147" s="454" t="str">
        <f t="shared" si="45"/>
        <v/>
      </c>
      <c r="U147" s="454" t="str">
        <f t="shared" si="46"/>
        <v/>
      </c>
      <c r="W147" s="454" t="str">
        <f t="shared" si="47"/>
        <v/>
      </c>
      <c r="Y147" s="454" t="str">
        <f t="shared" si="48"/>
        <v/>
      </c>
      <c r="AA147" s="454" t="str">
        <f t="shared" si="49"/>
        <v/>
      </c>
      <c r="AC147" s="454" t="str">
        <f t="shared" si="50"/>
        <v/>
      </c>
      <c r="AE147" s="454" t="str">
        <f t="shared" si="51"/>
        <v/>
      </c>
      <c r="AG147" s="454" t="str">
        <f t="shared" si="52"/>
        <v/>
      </c>
      <c r="AI147" s="454" t="str">
        <f t="shared" si="53"/>
        <v/>
      </c>
      <c r="AK147" s="454" t="str">
        <f t="shared" si="54"/>
        <v/>
      </c>
      <c r="AM147" s="454" t="str">
        <f t="shared" si="55"/>
        <v/>
      </c>
      <c r="AO147" s="454" t="str">
        <f t="shared" si="56"/>
        <v/>
      </c>
      <c r="AQ147" s="454" t="str">
        <f t="shared" si="57"/>
        <v/>
      </c>
    </row>
    <row r="148" spans="5:43">
      <c r="E148" s="454" t="str">
        <f t="shared" si="39"/>
        <v/>
      </c>
      <c r="G148" s="454" t="str">
        <f t="shared" si="39"/>
        <v/>
      </c>
      <c r="I148" s="454" t="str">
        <f t="shared" si="40"/>
        <v/>
      </c>
      <c r="K148" s="454" t="str">
        <f t="shared" si="41"/>
        <v/>
      </c>
      <c r="M148" s="454" t="str">
        <f t="shared" si="42"/>
        <v/>
      </c>
      <c r="O148" s="454" t="str">
        <f t="shared" si="43"/>
        <v/>
      </c>
      <c r="Q148" s="454" t="str">
        <f t="shared" si="44"/>
        <v/>
      </c>
      <c r="S148" s="454" t="str">
        <f t="shared" si="45"/>
        <v/>
      </c>
      <c r="U148" s="454" t="str">
        <f t="shared" si="46"/>
        <v/>
      </c>
      <c r="W148" s="454" t="str">
        <f t="shared" si="47"/>
        <v/>
      </c>
      <c r="Y148" s="454" t="str">
        <f t="shared" si="48"/>
        <v/>
      </c>
      <c r="AA148" s="454" t="str">
        <f t="shared" si="49"/>
        <v/>
      </c>
      <c r="AC148" s="454" t="str">
        <f t="shared" si="50"/>
        <v/>
      </c>
      <c r="AE148" s="454" t="str">
        <f t="shared" si="51"/>
        <v/>
      </c>
      <c r="AG148" s="454" t="str">
        <f t="shared" si="52"/>
        <v/>
      </c>
      <c r="AI148" s="454" t="str">
        <f t="shared" si="53"/>
        <v/>
      </c>
      <c r="AK148" s="454" t="str">
        <f t="shared" si="54"/>
        <v/>
      </c>
      <c r="AM148" s="454" t="str">
        <f t="shared" si="55"/>
        <v/>
      </c>
      <c r="AO148" s="454" t="str">
        <f t="shared" si="56"/>
        <v/>
      </c>
      <c r="AQ148" s="454" t="str">
        <f t="shared" si="57"/>
        <v/>
      </c>
    </row>
    <row r="149" spans="5:43">
      <c r="E149" s="454" t="str">
        <f t="shared" si="39"/>
        <v/>
      </c>
      <c r="G149" s="454" t="str">
        <f t="shared" si="39"/>
        <v/>
      </c>
      <c r="I149" s="454" t="str">
        <f t="shared" si="40"/>
        <v/>
      </c>
      <c r="K149" s="454" t="str">
        <f t="shared" si="41"/>
        <v/>
      </c>
      <c r="M149" s="454" t="str">
        <f t="shared" si="42"/>
        <v/>
      </c>
      <c r="O149" s="454" t="str">
        <f t="shared" si="43"/>
        <v/>
      </c>
      <c r="Q149" s="454" t="str">
        <f t="shared" si="44"/>
        <v/>
      </c>
      <c r="S149" s="454" t="str">
        <f t="shared" si="45"/>
        <v/>
      </c>
      <c r="U149" s="454" t="str">
        <f t="shared" si="46"/>
        <v/>
      </c>
      <c r="W149" s="454" t="str">
        <f t="shared" si="47"/>
        <v/>
      </c>
      <c r="Y149" s="454" t="str">
        <f t="shared" si="48"/>
        <v/>
      </c>
      <c r="AA149" s="454" t="str">
        <f t="shared" si="49"/>
        <v/>
      </c>
      <c r="AC149" s="454" t="str">
        <f t="shared" si="50"/>
        <v/>
      </c>
      <c r="AE149" s="454" t="str">
        <f t="shared" si="51"/>
        <v/>
      </c>
      <c r="AG149" s="454" t="str">
        <f t="shared" si="52"/>
        <v/>
      </c>
      <c r="AI149" s="454" t="str">
        <f t="shared" si="53"/>
        <v/>
      </c>
      <c r="AK149" s="454" t="str">
        <f t="shared" si="54"/>
        <v/>
      </c>
      <c r="AM149" s="454" t="str">
        <f t="shared" si="55"/>
        <v/>
      </c>
      <c r="AO149" s="454" t="str">
        <f t="shared" si="56"/>
        <v/>
      </c>
      <c r="AQ149" s="454" t="str">
        <f t="shared" si="57"/>
        <v/>
      </c>
    </row>
    <row r="150" spans="5:43">
      <c r="E150" s="454" t="str">
        <f t="shared" si="39"/>
        <v/>
      </c>
      <c r="G150" s="454" t="str">
        <f t="shared" si="39"/>
        <v/>
      </c>
      <c r="I150" s="454" t="str">
        <f t="shared" si="40"/>
        <v/>
      </c>
      <c r="K150" s="454" t="str">
        <f t="shared" si="41"/>
        <v/>
      </c>
      <c r="M150" s="454" t="str">
        <f t="shared" si="42"/>
        <v/>
      </c>
      <c r="O150" s="454" t="str">
        <f t="shared" si="43"/>
        <v/>
      </c>
      <c r="Q150" s="454" t="str">
        <f t="shared" si="44"/>
        <v/>
      </c>
      <c r="S150" s="454" t="str">
        <f t="shared" si="45"/>
        <v/>
      </c>
      <c r="U150" s="454" t="str">
        <f t="shared" si="46"/>
        <v/>
      </c>
      <c r="W150" s="454" t="str">
        <f t="shared" si="47"/>
        <v/>
      </c>
      <c r="Y150" s="454" t="str">
        <f t="shared" si="48"/>
        <v/>
      </c>
      <c r="AA150" s="454" t="str">
        <f t="shared" si="49"/>
        <v/>
      </c>
      <c r="AC150" s="454" t="str">
        <f t="shared" si="50"/>
        <v/>
      </c>
      <c r="AE150" s="454" t="str">
        <f t="shared" si="51"/>
        <v/>
      </c>
      <c r="AG150" s="454" t="str">
        <f t="shared" si="52"/>
        <v/>
      </c>
      <c r="AI150" s="454" t="str">
        <f t="shared" si="53"/>
        <v/>
      </c>
      <c r="AK150" s="454" t="str">
        <f t="shared" si="54"/>
        <v/>
      </c>
      <c r="AM150" s="454" t="str">
        <f t="shared" si="55"/>
        <v/>
      </c>
      <c r="AO150" s="454" t="str">
        <f t="shared" si="56"/>
        <v/>
      </c>
      <c r="AQ150" s="454" t="str">
        <f t="shared" si="57"/>
        <v/>
      </c>
    </row>
    <row r="151" spans="5:43">
      <c r="E151" s="454" t="str">
        <f t="shared" si="39"/>
        <v/>
      </c>
      <c r="G151" s="454" t="str">
        <f t="shared" si="39"/>
        <v/>
      </c>
      <c r="I151" s="454" t="str">
        <f t="shared" si="40"/>
        <v/>
      </c>
      <c r="K151" s="454" t="str">
        <f t="shared" si="41"/>
        <v/>
      </c>
      <c r="M151" s="454" t="str">
        <f t="shared" si="42"/>
        <v/>
      </c>
      <c r="O151" s="454" t="str">
        <f t="shared" si="43"/>
        <v/>
      </c>
      <c r="Q151" s="454" t="str">
        <f t="shared" si="44"/>
        <v/>
      </c>
      <c r="S151" s="454" t="str">
        <f t="shared" si="45"/>
        <v/>
      </c>
      <c r="U151" s="454" t="str">
        <f t="shared" si="46"/>
        <v/>
      </c>
      <c r="W151" s="454" t="str">
        <f t="shared" si="47"/>
        <v/>
      </c>
      <c r="Y151" s="454" t="str">
        <f t="shared" si="48"/>
        <v/>
      </c>
      <c r="AA151" s="454" t="str">
        <f t="shared" si="49"/>
        <v/>
      </c>
      <c r="AC151" s="454" t="str">
        <f t="shared" si="50"/>
        <v/>
      </c>
      <c r="AE151" s="454" t="str">
        <f t="shared" si="51"/>
        <v/>
      </c>
      <c r="AG151" s="454" t="str">
        <f t="shared" si="52"/>
        <v/>
      </c>
      <c r="AI151" s="454" t="str">
        <f t="shared" si="53"/>
        <v/>
      </c>
      <c r="AK151" s="454" t="str">
        <f t="shared" si="54"/>
        <v/>
      </c>
      <c r="AM151" s="454" t="str">
        <f t="shared" si="55"/>
        <v/>
      </c>
      <c r="AO151" s="454" t="str">
        <f t="shared" si="56"/>
        <v/>
      </c>
      <c r="AQ151" s="454" t="str">
        <f t="shared" si="57"/>
        <v/>
      </c>
    </row>
    <row r="152" spans="5:43">
      <c r="E152" s="454" t="str">
        <f t="shared" si="39"/>
        <v/>
      </c>
      <c r="G152" s="454" t="str">
        <f t="shared" si="39"/>
        <v/>
      </c>
      <c r="I152" s="454" t="str">
        <f t="shared" si="40"/>
        <v/>
      </c>
      <c r="K152" s="454" t="str">
        <f t="shared" si="41"/>
        <v/>
      </c>
      <c r="M152" s="454" t="str">
        <f t="shared" si="42"/>
        <v/>
      </c>
      <c r="O152" s="454" t="str">
        <f t="shared" si="43"/>
        <v/>
      </c>
      <c r="Q152" s="454" t="str">
        <f t="shared" si="44"/>
        <v/>
      </c>
      <c r="S152" s="454" t="str">
        <f t="shared" si="45"/>
        <v/>
      </c>
      <c r="U152" s="454" t="str">
        <f t="shared" si="46"/>
        <v/>
      </c>
      <c r="W152" s="454" t="str">
        <f t="shared" si="47"/>
        <v/>
      </c>
      <c r="Y152" s="454" t="str">
        <f t="shared" si="48"/>
        <v/>
      </c>
      <c r="AA152" s="454" t="str">
        <f t="shared" si="49"/>
        <v/>
      </c>
      <c r="AC152" s="454" t="str">
        <f t="shared" si="50"/>
        <v/>
      </c>
      <c r="AE152" s="454" t="str">
        <f t="shared" si="51"/>
        <v/>
      </c>
      <c r="AG152" s="454" t="str">
        <f t="shared" si="52"/>
        <v/>
      </c>
      <c r="AI152" s="454" t="str">
        <f t="shared" si="53"/>
        <v/>
      </c>
      <c r="AK152" s="454" t="str">
        <f t="shared" si="54"/>
        <v/>
      </c>
      <c r="AM152" s="454" t="str">
        <f t="shared" si="55"/>
        <v/>
      </c>
      <c r="AO152" s="454" t="str">
        <f t="shared" si="56"/>
        <v/>
      </c>
      <c r="AQ152" s="454" t="str">
        <f t="shared" si="57"/>
        <v/>
      </c>
    </row>
    <row r="153" spans="5:43">
      <c r="E153" s="454" t="str">
        <f t="shared" si="39"/>
        <v/>
      </c>
      <c r="G153" s="454" t="str">
        <f t="shared" si="39"/>
        <v/>
      </c>
      <c r="I153" s="454" t="str">
        <f t="shared" si="40"/>
        <v/>
      </c>
      <c r="K153" s="454" t="str">
        <f t="shared" si="41"/>
        <v/>
      </c>
      <c r="M153" s="454" t="str">
        <f t="shared" si="42"/>
        <v/>
      </c>
      <c r="O153" s="454" t="str">
        <f t="shared" si="43"/>
        <v/>
      </c>
      <c r="Q153" s="454" t="str">
        <f t="shared" si="44"/>
        <v/>
      </c>
      <c r="S153" s="454" t="str">
        <f t="shared" si="45"/>
        <v/>
      </c>
      <c r="U153" s="454" t="str">
        <f t="shared" si="46"/>
        <v/>
      </c>
      <c r="W153" s="454" t="str">
        <f t="shared" si="47"/>
        <v/>
      </c>
      <c r="Y153" s="454" t="str">
        <f t="shared" si="48"/>
        <v/>
      </c>
      <c r="AA153" s="454" t="str">
        <f t="shared" si="49"/>
        <v/>
      </c>
      <c r="AC153" s="454" t="str">
        <f t="shared" si="50"/>
        <v/>
      </c>
      <c r="AE153" s="454" t="str">
        <f t="shared" si="51"/>
        <v/>
      </c>
      <c r="AG153" s="454" t="str">
        <f t="shared" si="52"/>
        <v/>
      </c>
      <c r="AI153" s="454" t="str">
        <f t="shared" si="53"/>
        <v/>
      </c>
      <c r="AK153" s="454" t="str">
        <f t="shared" si="54"/>
        <v/>
      </c>
      <c r="AM153" s="454" t="str">
        <f t="shared" si="55"/>
        <v/>
      </c>
      <c r="AO153" s="454" t="str">
        <f t="shared" si="56"/>
        <v/>
      </c>
      <c r="AQ153" s="454" t="str">
        <f t="shared" si="57"/>
        <v/>
      </c>
    </row>
    <row r="154" spans="5:43">
      <c r="E154" s="454" t="str">
        <f t="shared" si="39"/>
        <v/>
      </c>
      <c r="G154" s="454" t="str">
        <f t="shared" si="39"/>
        <v/>
      </c>
      <c r="I154" s="454" t="str">
        <f t="shared" si="40"/>
        <v/>
      </c>
      <c r="K154" s="454" t="str">
        <f t="shared" si="41"/>
        <v/>
      </c>
      <c r="M154" s="454" t="str">
        <f t="shared" si="42"/>
        <v/>
      </c>
      <c r="O154" s="454" t="str">
        <f t="shared" si="43"/>
        <v/>
      </c>
      <c r="Q154" s="454" t="str">
        <f t="shared" si="44"/>
        <v/>
      </c>
      <c r="S154" s="454" t="str">
        <f t="shared" si="45"/>
        <v/>
      </c>
      <c r="U154" s="454" t="str">
        <f t="shared" si="46"/>
        <v/>
      </c>
      <c r="W154" s="454" t="str">
        <f t="shared" si="47"/>
        <v/>
      </c>
      <c r="Y154" s="454" t="str">
        <f t="shared" si="48"/>
        <v/>
      </c>
      <c r="AA154" s="454" t="str">
        <f t="shared" si="49"/>
        <v/>
      </c>
      <c r="AC154" s="454" t="str">
        <f t="shared" si="50"/>
        <v/>
      </c>
      <c r="AE154" s="454" t="str">
        <f t="shared" si="51"/>
        <v/>
      </c>
      <c r="AG154" s="454" t="str">
        <f t="shared" si="52"/>
        <v/>
      </c>
      <c r="AI154" s="454" t="str">
        <f t="shared" si="53"/>
        <v/>
      </c>
      <c r="AK154" s="454" t="str">
        <f t="shared" si="54"/>
        <v/>
      </c>
      <c r="AM154" s="454" t="str">
        <f t="shared" si="55"/>
        <v/>
      </c>
      <c r="AO154" s="454" t="str">
        <f t="shared" si="56"/>
        <v/>
      </c>
      <c r="AQ154" s="454" t="str">
        <f t="shared" si="57"/>
        <v/>
      </c>
    </row>
    <row r="155" spans="5:43">
      <c r="E155" s="454" t="str">
        <f t="shared" si="39"/>
        <v/>
      </c>
      <c r="G155" s="454" t="str">
        <f t="shared" si="39"/>
        <v/>
      </c>
      <c r="I155" s="454" t="str">
        <f t="shared" si="40"/>
        <v/>
      </c>
      <c r="K155" s="454" t="str">
        <f t="shared" si="41"/>
        <v/>
      </c>
      <c r="M155" s="454" t="str">
        <f t="shared" si="42"/>
        <v/>
      </c>
      <c r="O155" s="454" t="str">
        <f t="shared" si="43"/>
        <v/>
      </c>
      <c r="Q155" s="454" t="str">
        <f t="shared" si="44"/>
        <v/>
      </c>
      <c r="S155" s="454" t="str">
        <f t="shared" si="45"/>
        <v/>
      </c>
      <c r="U155" s="454" t="str">
        <f t="shared" si="46"/>
        <v/>
      </c>
      <c r="W155" s="454" t="str">
        <f t="shared" si="47"/>
        <v/>
      </c>
      <c r="Y155" s="454" t="str">
        <f t="shared" si="48"/>
        <v/>
      </c>
      <c r="AA155" s="454" t="str">
        <f t="shared" si="49"/>
        <v/>
      </c>
      <c r="AC155" s="454" t="str">
        <f t="shared" si="50"/>
        <v/>
      </c>
      <c r="AE155" s="454" t="str">
        <f t="shared" si="51"/>
        <v/>
      </c>
      <c r="AG155" s="454" t="str">
        <f t="shared" si="52"/>
        <v/>
      </c>
      <c r="AI155" s="454" t="str">
        <f t="shared" si="53"/>
        <v/>
      </c>
      <c r="AK155" s="454" t="str">
        <f t="shared" si="54"/>
        <v/>
      </c>
      <c r="AM155" s="454" t="str">
        <f t="shared" si="55"/>
        <v/>
      </c>
      <c r="AO155" s="454" t="str">
        <f t="shared" si="56"/>
        <v/>
      </c>
      <c r="AQ155" s="454" t="str">
        <f t="shared" si="57"/>
        <v/>
      </c>
    </row>
    <row r="156" spans="5:43">
      <c r="E156" s="454" t="str">
        <f t="shared" si="39"/>
        <v/>
      </c>
      <c r="G156" s="454" t="str">
        <f t="shared" si="39"/>
        <v/>
      </c>
      <c r="I156" s="454" t="str">
        <f t="shared" si="40"/>
        <v/>
      </c>
      <c r="K156" s="454" t="str">
        <f t="shared" si="41"/>
        <v/>
      </c>
      <c r="M156" s="454" t="str">
        <f t="shared" si="42"/>
        <v/>
      </c>
      <c r="O156" s="454" t="str">
        <f t="shared" si="43"/>
        <v/>
      </c>
      <c r="Q156" s="454" t="str">
        <f t="shared" si="44"/>
        <v/>
      </c>
      <c r="S156" s="454" t="str">
        <f t="shared" si="45"/>
        <v/>
      </c>
      <c r="U156" s="454" t="str">
        <f t="shared" si="46"/>
        <v/>
      </c>
      <c r="W156" s="454" t="str">
        <f t="shared" si="47"/>
        <v/>
      </c>
      <c r="Y156" s="454" t="str">
        <f t="shared" si="48"/>
        <v/>
      </c>
      <c r="AA156" s="454" t="str">
        <f t="shared" si="49"/>
        <v/>
      </c>
      <c r="AC156" s="454" t="str">
        <f t="shared" si="50"/>
        <v/>
      </c>
      <c r="AE156" s="454" t="str">
        <f t="shared" si="51"/>
        <v/>
      </c>
      <c r="AG156" s="454" t="str">
        <f t="shared" si="52"/>
        <v/>
      </c>
      <c r="AI156" s="454" t="str">
        <f t="shared" si="53"/>
        <v/>
      </c>
      <c r="AK156" s="454" t="str">
        <f t="shared" si="54"/>
        <v/>
      </c>
      <c r="AM156" s="454" t="str">
        <f t="shared" si="55"/>
        <v/>
      </c>
      <c r="AO156" s="454" t="str">
        <f t="shared" si="56"/>
        <v/>
      </c>
      <c r="AQ156" s="454" t="str">
        <f t="shared" si="57"/>
        <v/>
      </c>
    </row>
    <row r="157" spans="5:43">
      <c r="E157" s="454" t="str">
        <f t="shared" si="39"/>
        <v/>
      </c>
      <c r="G157" s="454" t="str">
        <f t="shared" si="39"/>
        <v/>
      </c>
      <c r="I157" s="454" t="str">
        <f t="shared" si="40"/>
        <v/>
      </c>
      <c r="K157" s="454" t="str">
        <f t="shared" si="41"/>
        <v/>
      </c>
      <c r="M157" s="454" t="str">
        <f t="shared" si="42"/>
        <v/>
      </c>
      <c r="O157" s="454" t="str">
        <f t="shared" si="43"/>
        <v/>
      </c>
      <c r="Q157" s="454" t="str">
        <f t="shared" si="44"/>
        <v/>
      </c>
      <c r="S157" s="454" t="str">
        <f t="shared" si="45"/>
        <v/>
      </c>
      <c r="U157" s="454" t="str">
        <f t="shared" si="46"/>
        <v/>
      </c>
      <c r="W157" s="454" t="str">
        <f t="shared" si="47"/>
        <v/>
      </c>
      <c r="Y157" s="454" t="str">
        <f t="shared" si="48"/>
        <v/>
      </c>
      <c r="AA157" s="454" t="str">
        <f t="shared" si="49"/>
        <v/>
      </c>
      <c r="AC157" s="454" t="str">
        <f t="shared" si="50"/>
        <v/>
      </c>
      <c r="AE157" s="454" t="str">
        <f t="shared" si="51"/>
        <v/>
      </c>
      <c r="AG157" s="454" t="str">
        <f t="shared" si="52"/>
        <v/>
      </c>
      <c r="AI157" s="454" t="str">
        <f t="shared" si="53"/>
        <v/>
      </c>
      <c r="AK157" s="454" t="str">
        <f t="shared" si="54"/>
        <v/>
      </c>
      <c r="AM157" s="454" t="str">
        <f t="shared" si="55"/>
        <v/>
      </c>
      <c r="AO157" s="454" t="str">
        <f t="shared" si="56"/>
        <v/>
      </c>
      <c r="AQ157" s="454" t="str">
        <f t="shared" si="57"/>
        <v/>
      </c>
    </row>
    <row r="158" spans="5:43">
      <c r="E158" s="454" t="str">
        <f t="shared" si="39"/>
        <v/>
      </c>
      <c r="G158" s="454" t="str">
        <f t="shared" si="39"/>
        <v/>
      </c>
      <c r="I158" s="454" t="str">
        <f t="shared" si="40"/>
        <v/>
      </c>
      <c r="K158" s="454" t="str">
        <f t="shared" si="41"/>
        <v/>
      </c>
      <c r="M158" s="454" t="str">
        <f t="shared" si="42"/>
        <v/>
      </c>
      <c r="O158" s="454" t="str">
        <f t="shared" si="43"/>
        <v/>
      </c>
      <c r="Q158" s="454" t="str">
        <f t="shared" si="44"/>
        <v/>
      </c>
      <c r="S158" s="454" t="str">
        <f t="shared" si="45"/>
        <v/>
      </c>
      <c r="U158" s="454" t="str">
        <f t="shared" si="46"/>
        <v/>
      </c>
      <c r="W158" s="454" t="str">
        <f t="shared" si="47"/>
        <v/>
      </c>
      <c r="Y158" s="454" t="str">
        <f t="shared" si="48"/>
        <v/>
      </c>
      <c r="AA158" s="454" t="str">
        <f t="shared" si="49"/>
        <v/>
      </c>
      <c r="AC158" s="454" t="str">
        <f t="shared" si="50"/>
        <v/>
      </c>
      <c r="AE158" s="454" t="str">
        <f t="shared" si="51"/>
        <v/>
      </c>
      <c r="AG158" s="454" t="str">
        <f t="shared" si="52"/>
        <v/>
      </c>
      <c r="AI158" s="454" t="str">
        <f t="shared" si="53"/>
        <v/>
      </c>
      <c r="AK158" s="454" t="str">
        <f t="shared" si="54"/>
        <v/>
      </c>
      <c r="AM158" s="454" t="str">
        <f t="shared" si="55"/>
        <v/>
      </c>
      <c r="AO158" s="454" t="str">
        <f t="shared" si="56"/>
        <v/>
      </c>
      <c r="AQ158" s="454" t="str">
        <f t="shared" si="57"/>
        <v/>
      </c>
    </row>
    <row r="159" spans="5:43">
      <c r="E159" s="454" t="str">
        <f t="shared" si="39"/>
        <v/>
      </c>
      <c r="G159" s="454" t="str">
        <f t="shared" si="39"/>
        <v/>
      </c>
      <c r="I159" s="454" t="str">
        <f t="shared" si="40"/>
        <v/>
      </c>
      <c r="K159" s="454" t="str">
        <f t="shared" si="41"/>
        <v/>
      </c>
      <c r="M159" s="454" t="str">
        <f t="shared" si="42"/>
        <v/>
      </c>
      <c r="O159" s="454" t="str">
        <f t="shared" si="43"/>
        <v/>
      </c>
      <c r="Q159" s="454" t="str">
        <f t="shared" si="44"/>
        <v/>
      </c>
      <c r="S159" s="454" t="str">
        <f t="shared" si="45"/>
        <v/>
      </c>
      <c r="U159" s="454" t="str">
        <f t="shared" si="46"/>
        <v/>
      </c>
      <c r="W159" s="454" t="str">
        <f t="shared" si="47"/>
        <v/>
      </c>
      <c r="Y159" s="454" t="str">
        <f t="shared" si="48"/>
        <v/>
      </c>
      <c r="AA159" s="454" t="str">
        <f t="shared" si="49"/>
        <v/>
      </c>
      <c r="AC159" s="454" t="str">
        <f t="shared" si="50"/>
        <v/>
      </c>
      <c r="AE159" s="454" t="str">
        <f t="shared" si="51"/>
        <v/>
      </c>
      <c r="AG159" s="454" t="str">
        <f t="shared" si="52"/>
        <v/>
      </c>
      <c r="AI159" s="454" t="str">
        <f t="shared" si="53"/>
        <v/>
      </c>
      <c r="AK159" s="454" t="str">
        <f t="shared" si="54"/>
        <v/>
      </c>
      <c r="AM159" s="454" t="str">
        <f t="shared" si="55"/>
        <v/>
      </c>
      <c r="AO159" s="454" t="str">
        <f t="shared" si="56"/>
        <v/>
      </c>
      <c r="AQ159" s="454" t="str">
        <f t="shared" si="57"/>
        <v/>
      </c>
    </row>
    <row r="160" spans="5:43">
      <c r="E160" s="454" t="str">
        <f t="shared" si="39"/>
        <v/>
      </c>
      <c r="G160" s="454" t="str">
        <f t="shared" si="39"/>
        <v/>
      </c>
      <c r="I160" s="454" t="str">
        <f t="shared" si="40"/>
        <v/>
      </c>
      <c r="K160" s="454" t="str">
        <f t="shared" si="41"/>
        <v/>
      </c>
      <c r="M160" s="454" t="str">
        <f t="shared" si="42"/>
        <v/>
      </c>
      <c r="O160" s="454" t="str">
        <f t="shared" si="43"/>
        <v/>
      </c>
      <c r="Q160" s="454" t="str">
        <f t="shared" si="44"/>
        <v/>
      </c>
      <c r="S160" s="454" t="str">
        <f t="shared" si="45"/>
        <v/>
      </c>
      <c r="U160" s="454" t="str">
        <f t="shared" si="46"/>
        <v/>
      </c>
      <c r="W160" s="454" t="str">
        <f t="shared" si="47"/>
        <v/>
      </c>
      <c r="Y160" s="454" t="str">
        <f t="shared" si="48"/>
        <v/>
      </c>
      <c r="AA160" s="454" t="str">
        <f t="shared" si="49"/>
        <v/>
      </c>
      <c r="AC160" s="454" t="str">
        <f t="shared" si="50"/>
        <v/>
      </c>
      <c r="AE160" s="454" t="str">
        <f t="shared" si="51"/>
        <v/>
      </c>
      <c r="AG160" s="454" t="str">
        <f t="shared" si="52"/>
        <v/>
      </c>
      <c r="AI160" s="454" t="str">
        <f t="shared" si="53"/>
        <v/>
      </c>
      <c r="AK160" s="454" t="str">
        <f t="shared" si="54"/>
        <v/>
      </c>
      <c r="AM160" s="454" t="str">
        <f t="shared" si="55"/>
        <v/>
      </c>
      <c r="AO160" s="454" t="str">
        <f t="shared" si="56"/>
        <v/>
      </c>
      <c r="AQ160" s="454" t="str">
        <f t="shared" si="57"/>
        <v/>
      </c>
    </row>
    <row r="161" spans="5:43">
      <c r="E161" s="454" t="str">
        <f t="shared" si="39"/>
        <v/>
      </c>
      <c r="G161" s="454" t="str">
        <f t="shared" si="39"/>
        <v/>
      </c>
      <c r="I161" s="454" t="str">
        <f t="shared" si="40"/>
        <v/>
      </c>
      <c r="K161" s="454" t="str">
        <f t="shared" si="41"/>
        <v/>
      </c>
      <c r="M161" s="454" t="str">
        <f t="shared" si="42"/>
        <v/>
      </c>
      <c r="O161" s="454" t="str">
        <f t="shared" si="43"/>
        <v/>
      </c>
      <c r="Q161" s="454" t="str">
        <f t="shared" si="44"/>
        <v/>
      </c>
      <c r="S161" s="454" t="str">
        <f t="shared" si="45"/>
        <v/>
      </c>
      <c r="U161" s="454" t="str">
        <f t="shared" si="46"/>
        <v/>
      </c>
      <c r="W161" s="454" t="str">
        <f t="shared" si="47"/>
        <v/>
      </c>
      <c r="Y161" s="454" t="str">
        <f t="shared" si="48"/>
        <v/>
      </c>
      <c r="AA161" s="454" t="str">
        <f t="shared" si="49"/>
        <v/>
      </c>
      <c r="AC161" s="454" t="str">
        <f t="shared" si="50"/>
        <v/>
      </c>
      <c r="AE161" s="454" t="str">
        <f t="shared" si="51"/>
        <v/>
      </c>
      <c r="AG161" s="454" t="str">
        <f t="shared" si="52"/>
        <v/>
      </c>
      <c r="AI161" s="454" t="str">
        <f t="shared" si="53"/>
        <v/>
      </c>
      <c r="AK161" s="454" t="str">
        <f t="shared" si="54"/>
        <v/>
      </c>
      <c r="AM161" s="454" t="str">
        <f t="shared" si="55"/>
        <v/>
      </c>
      <c r="AO161" s="454" t="str">
        <f t="shared" si="56"/>
        <v/>
      </c>
      <c r="AQ161" s="454" t="str">
        <f t="shared" si="57"/>
        <v/>
      </c>
    </row>
    <row r="162" spans="5:43">
      <c r="E162" s="454" t="str">
        <f t="shared" si="39"/>
        <v/>
      </c>
      <c r="G162" s="454" t="str">
        <f t="shared" si="39"/>
        <v/>
      </c>
      <c r="I162" s="454" t="str">
        <f t="shared" si="40"/>
        <v/>
      </c>
      <c r="K162" s="454" t="str">
        <f t="shared" si="41"/>
        <v/>
      </c>
      <c r="M162" s="454" t="str">
        <f t="shared" si="42"/>
        <v/>
      </c>
      <c r="O162" s="454" t="str">
        <f t="shared" si="43"/>
        <v/>
      </c>
      <c r="Q162" s="454" t="str">
        <f t="shared" si="44"/>
        <v/>
      </c>
      <c r="S162" s="454" t="str">
        <f t="shared" si="45"/>
        <v/>
      </c>
      <c r="U162" s="454" t="str">
        <f t="shared" si="46"/>
        <v/>
      </c>
      <c r="W162" s="454" t="str">
        <f t="shared" si="47"/>
        <v/>
      </c>
      <c r="Y162" s="454" t="str">
        <f t="shared" si="48"/>
        <v/>
      </c>
      <c r="AA162" s="454" t="str">
        <f t="shared" si="49"/>
        <v/>
      </c>
      <c r="AC162" s="454" t="str">
        <f t="shared" si="50"/>
        <v/>
      </c>
      <c r="AE162" s="454" t="str">
        <f t="shared" si="51"/>
        <v/>
      </c>
      <c r="AG162" s="454" t="str">
        <f t="shared" si="52"/>
        <v/>
      </c>
      <c r="AI162" s="454" t="str">
        <f t="shared" si="53"/>
        <v/>
      </c>
      <c r="AK162" s="454" t="str">
        <f t="shared" si="54"/>
        <v/>
      </c>
      <c r="AM162" s="454" t="str">
        <f t="shared" si="55"/>
        <v/>
      </c>
      <c r="AO162" s="454" t="str">
        <f t="shared" si="56"/>
        <v/>
      </c>
      <c r="AQ162" s="454" t="str">
        <f t="shared" si="57"/>
        <v/>
      </c>
    </row>
    <row r="163" spans="5:43">
      <c r="E163" s="454" t="str">
        <f t="shared" si="39"/>
        <v/>
      </c>
      <c r="G163" s="454" t="str">
        <f t="shared" si="39"/>
        <v/>
      </c>
      <c r="I163" s="454" t="str">
        <f t="shared" si="40"/>
        <v/>
      </c>
      <c r="K163" s="454" t="str">
        <f t="shared" si="41"/>
        <v/>
      </c>
      <c r="M163" s="454" t="str">
        <f t="shared" si="42"/>
        <v/>
      </c>
      <c r="O163" s="454" t="str">
        <f t="shared" si="43"/>
        <v/>
      </c>
      <c r="Q163" s="454" t="str">
        <f t="shared" si="44"/>
        <v/>
      </c>
      <c r="S163" s="454" t="str">
        <f t="shared" si="45"/>
        <v/>
      </c>
      <c r="U163" s="454" t="str">
        <f t="shared" si="46"/>
        <v/>
      </c>
      <c r="W163" s="454" t="str">
        <f t="shared" si="47"/>
        <v/>
      </c>
      <c r="Y163" s="454" t="str">
        <f t="shared" si="48"/>
        <v/>
      </c>
      <c r="AA163" s="454" t="str">
        <f t="shared" si="49"/>
        <v/>
      </c>
      <c r="AC163" s="454" t="str">
        <f t="shared" si="50"/>
        <v/>
      </c>
      <c r="AE163" s="454" t="str">
        <f t="shared" si="51"/>
        <v/>
      </c>
      <c r="AG163" s="454" t="str">
        <f t="shared" si="52"/>
        <v/>
      </c>
      <c r="AI163" s="454" t="str">
        <f t="shared" si="53"/>
        <v/>
      </c>
      <c r="AK163" s="454" t="str">
        <f t="shared" si="54"/>
        <v/>
      </c>
      <c r="AM163" s="454" t="str">
        <f t="shared" si="55"/>
        <v/>
      </c>
      <c r="AO163" s="454" t="str">
        <f t="shared" si="56"/>
        <v/>
      </c>
      <c r="AQ163" s="454" t="str">
        <f t="shared" si="57"/>
        <v/>
      </c>
    </row>
    <row r="164" spans="5:43">
      <c r="E164" s="454" t="str">
        <f t="shared" si="39"/>
        <v/>
      </c>
      <c r="G164" s="454" t="str">
        <f t="shared" si="39"/>
        <v/>
      </c>
      <c r="I164" s="454" t="str">
        <f t="shared" si="40"/>
        <v/>
      </c>
      <c r="K164" s="454" t="str">
        <f t="shared" si="41"/>
        <v/>
      </c>
      <c r="M164" s="454" t="str">
        <f t="shared" si="42"/>
        <v/>
      </c>
      <c r="O164" s="454" t="str">
        <f t="shared" si="43"/>
        <v/>
      </c>
      <c r="Q164" s="454" t="str">
        <f t="shared" si="44"/>
        <v/>
      </c>
      <c r="S164" s="454" t="str">
        <f t="shared" si="45"/>
        <v/>
      </c>
      <c r="U164" s="454" t="str">
        <f t="shared" si="46"/>
        <v/>
      </c>
      <c r="W164" s="454" t="str">
        <f t="shared" si="47"/>
        <v/>
      </c>
      <c r="Y164" s="454" t="str">
        <f t="shared" si="48"/>
        <v/>
      </c>
      <c r="AA164" s="454" t="str">
        <f t="shared" si="49"/>
        <v/>
      </c>
      <c r="AC164" s="454" t="str">
        <f t="shared" si="50"/>
        <v/>
      </c>
      <c r="AE164" s="454" t="str">
        <f t="shared" si="51"/>
        <v/>
      </c>
      <c r="AG164" s="454" t="str">
        <f t="shared" si="52"/>
        <v/>
      </c>
      <c r="AI164" s="454" t="str">
        <f t="shared" si="53"/>
        <v/>
      </c>
      <c r="AK164" s="454" t="str">
        <f t="shared" si="54"/>
        <v/>
      </c>
      <c r="AM164" s="454" t="str">
        <f t="shared" si="55"/>
        <v/>
      </c>
      <c r="AO164" s="454" t="str">
        <f t="shared" si="56"/>
        <v/>
      </c>
      <c r="AQ164" s="454" t="str">
        <f t="shared" si="57"/>
        <v/>
      </c>
    </row>
    <row r="165" spans="5:43">
      <c r="E165" s="454" t="str">
        <f t="shared" si="39"/>
        <v/>
      </c>
      <c r="G165" s="454" t="str">
        <f t="shared" si="39"/>
        <v/>
      </c>
      <c r="I165" s="454" t="str">
        <f t="shared" si="40"/>
        <v/>
      </c>
      <c r="K165" s="454" t="str">
        <f t="shared" si="41"/>
        <v/>
      </c>
      <c r="M165" s="454" t="str">
        <f t="shared" si="42"/>
        <v/>
      </c>
      <c r="O165" s="454" t="str">
        <f t="shared" si="43"/>
        <v/>
      </c>
      <c r="Q165" s="454" t="str">
        <f t="shared" si="44"/>
        <v/>
      </c>
      <c r="S165" s="454" t="str">
        <f t="shared" si="45"/>
        <v/>
      </c>
      <c r="U165" s="454" t="str">
        <f t="shared" si="46"/>
        <v/>
      </c>
      <c r="W165" s="454" t="str">
        <f t="shared" si="47"/>
        <v/>
      </c>
      <c r="Y165" s="454" t="str">
        <f t="shared" si="48"/>
        <v/>
      </c>
      <c r="AA165" s="454" t="str">
        <f t="shared" si="49"/>
        <v/>
      </c>
      <c r="AC165" s="454" t="str">
        <f t="shared" si="50"/>
        <v/>
      </c>
      <c r="AE165" s="454" t="str">
        <f t="shared" si="51"/>
        <v/>
      </c>
      <c r="AG165" s="454" t="str">
        <f t="shared" si="52"/>
        <v/>
      </c>
      <c r="AI165" s="454" t="str">
        <f t="shared" si="53"/>
        <v/>
      </c>
      <c r="AK165" s="454" t="str">
        <f t="shared" si="54"/>
        <v/>
      </c>
      <c r="AM165" s="454" t="str">
        <f t="shared" si="55"/>
        <v/>
      </c>
      <c r="AO165" s="454" t="str">
        <f t="shared" si="56"/>
        <v/>
      </c>
      <c r="AQ165" s="454" t="str">
        <f t="shared" si="57"/>
        <v/>
      </c>
    </row>
    <row r="166" spans="5:43">
      <c r="E166" s="454" t="str">
        <f t="shared" si="39"/>
        <v/>
      </c>
      <c r="G166" s="454" t="str">
        <f t="shared" si="39"/>
        <v/>
      </c>
      <c r="I166" s="454" t="str">
        <f t="shared" si="40"/>
        <v/>
      </c>
      <c r="K166" s="454" t="str">
        <f t="shared" si="41"/>
        <v/>
      </c>
      <c r="M166" s="454" t="str">
        <f t="shared" si="42"/>
        <v/>
      </c>
      <c r="O166" s="454" t="str">
        <f t="shared" si="43"/>
        <v/>
      </c>
      <c r="Q166" s="454" t="str">
        <f t="shared" si="44"/>
        <v/>
      </c>
      <c r="S166" s="454" t="str">
        <f t="shared" si="45"/>
        <v/>
      </c>
      <c r="U166" s="454" t="str">
        <f t="shared" si="46"/>
        <v/>
      </c>
      <c r="W166" s="454" t="str">
        <f t="shared" si="47"/>
        <v/>
      </c>
      <c r="Y166" s="454" t="str">
        <f t="shared" si="48"/>
        <v/>
      </c>
      <c r="AA166" s="454" t="str">
        <f t="shared" si="49"/>
        <v/>
      </c>
      <c r="AC166" s="454" t="str">
        <f t="shared" si="50"/>
        <v/>
      </c>
      <c r="AE166" s="454" t="str">
        <f t="shared" si="51"/>
        <v/>
      </c>
      <c r="AG166" s="454" t="str">
        <f t="shared" si="52"/>
        <v/>
      </c>
      <c r="AI166" s="454" t="str">
        <f t="shared" si="53"/>
        <v/>
      </c>
      <c r="AK166" s="454" t="str">
        <f t="shared" si="54"/>
        <v/>
      </c>
      <c r="AM166" s="454" t="str">
        <f t="shared" si="55"/>
        <v/>
      </c>
      <c r="AO166" s="454" t="str">
        <f t="shared" si="56"/>
        <v/>
      </c>
      <c r="AQ166" s="454" t="str">
        <f t="shared" si="57"/>
        <v/>
      </c>
    </row>
    <row r="167" spans="5:43">
      <c r="E167" s="454" t="str">
        <f t="shared" si="39"/>
        <v/>
      </c>
      <c r="G167" s="454" t="str">
        <f t="shared" si="39"/>
        <v/>
      </c>
      <c r="I167" s="454" t="str">
        <f t="shared" si="40"/>
        <v/>
      </c>
      <c r="K167" s="454" t="str">
        <f t="shared" si="41"/>
        <v/>
      </c>
      <c r="M167" s="454" t="str">
        <f t="shared" si="42"/>
        <v/>
      </c>
      <c r="O167" s="454" t="str">
        <f t="shared" si="43"/>
        <v/>
      </c>
      <c r="Q167" s="454" t="str">
        <f t="shared" si="44"/>
        <v/>
      </c>
      <c r="S167" s="454" t="str">
        <f t="shared" si="45"/>
        <v/>
      </c>
      <c r="U167" s="454" t="str">
        <f t="shared" si="46"/>
        <v/>
      </c>
      <c r="W167" s="454" t="str">
        <f t="shared" si="47"/>
        <v/>
      </c>
      <c r="Y167" s="454" t="str">
        <f t="shared" si="48"/>
        <v/>
      </c>
      <c r="AA167" s="454" t="str">
        <f t="shared" si="49"/>
        <v/>
      </c>
      <c r="AC167" s="454" t="str">
        <f t="shared" si="50"/>
        <v/>
      </c>
      <c r="AE167" s="454" t="str">
        <f t="shared" si="51"/>
        <v/>
      </c>
      <c r="AG167" s="454" t="str">
        <f t="shared" si="52"/>
        <v/>
      </c>
      <c r="AI167" s="454" t="str">
        <f t="shared" si="53"/>
        <v/>
      </c>
      <c r="AK167" s="454" t="str">
        <f t="shared" si="54"/>
        <v/>
      </c>
      <c r="AM167" s="454" t="str">
        <f t="shared" si="55"/>
        <v/>
      </c>
      <c r="AO167" s="454" t="str">
        <f t="shared" si="56"/>
        <v/>
      </c>
      <c r="AQ167" s="454" t="str">
        <f t="shared" si="57"/>
        <v/>
      </c>
    </row>
    <row r="168" spans="5:43">
      <c r="E168" s="454" t="str">
        <f t="shared" si="39"/>
        <v/>
      </c>
      <c r="G168" s="454" t="str">
        <f t="shared" si="39"/>
        <v/>
      </c>
      <c r="I168" s="454" t="str">
        <f t="shared" si="40"/>
        <v/>
      </c>
      <c r="K168" s="454" t="str">
        <f t="shared" si="41"/>
        <v/>
      </c>
      <c r="M168" s="454" t="str">
        <f t="shared" si="42"/>
        <v/>
      </c>
      <c r="O168" s="454" t="str">
        <f t="shared" si="43"/>
        <v/>
      </c>
      <c r="Q168" s="454" t="str">
        <f t="shared" si="44"/>
        <v/>
      </c>
      <c r="S168" s="454" t="str">
        <f t="shared" si="45"/>
        <v/>
      </c>
      <c r="U168" s="454" t="str">
        <f t="shared" si="46"/>
        <v/>
      </c>
      <c r="W168" s="454" t="str">
        <f t="shared" si="47"/>
        <v/>
      </c>
      <c r="Y168" s="454" t="str">
        <f t="shared" si="48"/>
        <v/>
      </c>
      <c r="AA168" s="454" t="str">
        <f t="shared" si="49"/>
        <v/>
      </c>
      <c r="AC168" s="454" t="str">
        <f t="shared" si="50"/>
        <v/>
      </c>
      <c r="AE168" s="454" t="str">
        <f t="shared" si="51"/>
        <v/>
      </c>
      <c r="AG168" s="454" t="str">
        <f t="shared" si="52"/>
        <v/>
      </c>
      <c r="AI168" s="454" t="str">
        <f t="shared" si="53"/>
        <v/>
      </c>
      <c r="AK168" s="454" t="str">
        <f t="shared" si="54"/>
        <v/>
      </c>
      <c r="AM168" s="454" t="str">
        <f t="shared" si="55"/>
        <v/>
      </c>
      <c r="AO168" s="454" t="str">
        <f t="shared" si="56"/>
        <v/>
      </c>
      <c r="AQ168" s="454" t="str">
        <f t="shared" si="57"/>
        <v/>
      </c>
    </row>
    <row r="169" spans="5:43">
      <c r="E169" s="454" t="str">
        <f t="shared" si="39"/>
        <v/>
      </c>
      <c r="G169" s="454" t="str">
        <f t="shared" si="39"/>
        <v/>
      </c>
      <c r="I169" s="454" t="str">
        <f t="shared" si="40"/>
        <v/>
      </c>
      <c r="K169" s="454" t="str">
        <f t="shared" si="41"/>
        <v/>
      </c>
      <c r="M169" s="454" t="str">
        <f t="shared" si="42"/>
        <v/>
      </c>
      <c r="O169" s="454" t="str">
        <f t="shared" si="43"/>
        <v/>
      </c>
      <c r="Q169" s="454" t="str">
        <f t="shared" si="44"/>
        <v/>
      </c>
      <c r="S169" s="454" t="str">
        <f t="shared" si="45"/>
        <v/>
      </c>
      <c r="U169" s="454" t="str">
        <f t="shared" si="46"/>
        <v/>
      </c>
      <c r="W169" s="454" t="str">
        <f t="shared" si="47"/>
        <v/>
      </c>
      <c r="Y169" s="454" t="str">
        <f t="shared" si="48"/>
        <v/>
      </c>
      <c r="AA169" s="454" t="str">
        <f t="shared" si="49"/>
        <v/>
      </c>
      <c r="AC169" s="454" t="str">
        <f t="shared" si="50"/>
        <v/>
      </c>
      <c r="AE169" s="454" t="str">
        <f t="shared" si="51"/>
        <v/>
      </c>
      <c r="AG169" s="454" t="str">
        <f t="shared" si="52"/>
        <v/>
      </c>
      <c r="AI169" s="454" t="str">
        <f t="shared" si="53"/>
        <v/>
      </c>
      <c r="AK169" s="454" t="str">
        <f t="shared" si="54"/>
        <v/>
      </c>
      <c r="AM169" s="454" t="str">
        <f t="shared" si="55"/>
        <v/>
      </c>
      <c r="AO169" s="454" t="str">
        <f t="shared" si="56"/>
        <v/>
      </c>
      <c r="AQ169" s="454" t="str">
        <f t="shared" si="57"/>
        <v/>
      </c>
    </row>
    <row r="170" spans="5:43">
      <c r="E170" s="454" t="str">
        <f t="shared" si="39"/>
        <v/>
      </c>
      <c r="G170" s="454" t="str">
        <f t="shared" si="39"/>
        <v/>
      </c>
      <c r="I170" s="454" t="str">
        <f t="shared" si="40"/>
        <v/>
      </c>
      <c r="K170" s="454" t="str">
        <f t="shared" si="41"/>
        <v/>
      </c>
      <c r="M170" s="454" t="str">
        <f t="shared" si="42"/>
        <v/>
      </c>
      <c r="O170" s="454" t="str">
        <f t="shared" si="43"/>
        <v/>
      </c>
      <c r="Q170" s="454" t="str">
        <f t="shared" si="44"/>
        <v/>
      </c>
      <c r="S170" s="454" t="str">
        <f t="shared" si="45"/>
        <v/>
      </c>
      <c r="U170" s="454" t="str">
        <f t="shared" si="46"/>
        <v/>
      </c>
      <c r="W170" s="454" t="str">
        <f t="shared" si="47"/>
        <v/>
      </c>
      <c r="Y170" s="454" t="str">
        <f t="shared" si="48"/>
        <v/>
      </c>
      <c r="AA170" s="454" t="str">
        <f t="shared" si="49"/>
        <v/>
      </c>
      <c r="AC170" s="454" t="str">
        <f t="shared" si="50"/>
        <v/>
      </c>
      <c r="AE170" s="454" t="str">
        <f t="shared" si="51"/>
        <v/>
      </c>
      <c r="AG170" s="454" t="str">
        <f t="shared" si="52"/>
        <v/>
      </c>
      <c r="AI170" s="454" t="str">
        <f t="shared" si="53"/>
        <v/>
      </c>
      <c r="AK170" s="454" t="str">
        <f t="shared" si="54"/>
        <v/>
      </c>
      <c r="AM170" s="454" t="str">
        <f t="shared" si="55"/>
        <v/>
      </c>
      <c r="AO170" s="454" t="str">
        <f t="shared" si="56"/>
        <v/>
      </c>
      <c r="AQ170" s="454" t="str">
        <f t="shared" si="57"/>
        <v/>
      </c>
    </row>
    <row r="171" spans="5:43">
      <c r="E171" s="454" t="str">
        <f t="shared" si="39"/>
        <v/>
      </c>
      <c r="G171" s="454" t="str">
        <f t="shared" si="39"/>
        <v/>
      </c>
      <c r="I171" s="454" t="str">
        <f t="shared" si="40"/>
        <v/>
      </c>
      <c r="K171" s="454" t="str">
        <f t="shared" si="41"/>
        <v/>
      </c>
      <c r="M171" s="454" t="str">
        <f t="shared" si="42"/>
        <v/>
      </c>
      <c r="O171" s="454" t="str">
        <f t="shared" si="43"/>
        <v/>
      </c>
      <c r="Q171" s="454" t="str">
        <f t="shared" si="44"/>
        <v/>
      </c>
      <c r="S171" s="454" t="str">
        <f t="shared" si="45"/>
        <v/>
      </c>
      <c r="U171" s="454" t="str">
        <f t="shared" si="46"/>
        <v/>
      </c>
      <c r="W171" s="454" t="str">
        <f t="shared" si="47"/>
        <v/>
      </c>
      <c r="Y171" s="454" t="str">
        <f t="shared" si="48"/>
        <v/>
      </c>
      <c r="AA171" s="454" t="str">
        <f t="shared" si="49"/>
        <v/>
      </c>
      <c r="AC171" s="454" t="str">
        <f t="shared" si="50"/>
        <v/>
      </c>
      <c r="AE171" s="454" t="str">
        <f t="shared" si="51"/>
        <v/>
      </c>
      <c r="AG171" s="454" t="str">
        <f t="shared" si="52"/>
        <v/>
      </c>
      <c r="AI171" s="454" t="str">
        <f t="shared" si="53"/>
        <v/>
      </c>
      <c r="AK171" s="454" t="str">
        <f t="shared" si="54"/>
        <v/>
      </c>
      <c r="AM171" s="454" t="str">
        <f t="shared" si="55"/>
        <v/>
      </c>
      <c r="AO171" s="454" t="str">
        <f t="shared" si="56"/>
        <v/>
      </c>
      <c r="AQ171" s="454" t="str">
        <f t="shared" si="57"/>
        <v/>
      </c>
    </row>
    <row r="172" spans="5:43">
      <c r="E172" s="454" t="str">
        <f t="shared" si="39"/>
        <v/>
      </c>
      <c r="G172" s="454" t="str">
        <f t="shared" si="39"/>
        <v/>
      </c>
      <c r="I172" s="454" t="str">
        <f t="shared" si="40"/>
        <v/>
      </c>
      <c r="K172" s="454" t="str">
        <f t="shared" si="41"/>
        <v/>
      </c>
      <c r="M172" s="454" t="str">
        <f t="shared" si="42"/>
        <v/>
      </c>
      <c r="O172" s="454" t="str">
        <f t="shared" si="43"/>
        <v/>
      </c>
      <c r="Q172" s="454" t="str">
        <f t="shared" si="44"/>
        <v/>
      </c>
      <c r="S172" s="454" t="str">
        <f t="shared" si="45"/>
        <v/>
      </c>
      <c r="U172" s="454" t="str">
        <f t="shared" si="46"/>
        <v/>
      </c>
      <c r="W172" s="454" t="str">
        <f t="shared" si="47"/>
        <v/>
      </c>
      <c r="Y172" s="454" t="str">
        <f t="shared" si="48"/>
        <v/>
      </c>
      <c r="AA172" s="454" t="str">
        <f t="shared" si="49"/>
        <v/>
      </c>
      <c r="AC172" s="454" t="str">
        <f t="shared" si="50"/>
        <v/>
      </c>
      <c r="AE172" s="454" t="str">
        <f t="shared" si="51"/>
        <v/>
      </c>
      <c r="AG172" s="454" t="str">
        <f t="shared" si="52"/>
        <v/>
      </c>
      <c r="AI172" s="454" t="str">
        <f t="shared" si="53"/>
        <v/>
      </c>
      <c r="AK172" s="454" t="str">
        <f t="shared" si="54"/>
        <v/>
      </c>
      <c r="AM172" s="454" t="str">
        <f t="shared" si="55"/>
        <v/>
      </c>
      <c r="AO172" s="454" t="str">
        <f t="shared" si="56"/>
        <v/>
      </c>
      <c r="AQ172" s="454" t="str">
        <f t="shared" si="57"/>
        <v/>
      </c>
    </row>
    <row r="173" spans="5:43">
      <c r="E173" s="454" t="str">
        <f t="shared" si="39"/>
        <v/>
      </c>
      <c r="G173" s="454" t="str">
        <f t="shared" si="39"/>
        <v/>
      </c>
      <c r="I173" s="454" t="str">
        <f t="shared" si="40"/>
        <v/>
      </c>
      <c r="K173" s="454" t="str">
        <f t="shared" si="41"/>
        <v/>
      </c>
      <c r="M173" s="454" t="str">
        <f t="shared" si="42"/>
        <v/>
      </c>
      <c r="O173" s="454" t="str">
        <f t="shared" si="43"/>
        <v/>
      </c>
      <c r="Q173" s="454" t="str">
        <f t="shared" si="44"/>
        <v/>
      </c>
      <c r="S173" s="454" t="str">
        <f t="shared" si="45"/>
        <v/>
      </c>
      <c r="U173" s="454" t="str">
        <f t="shared" si="46"/>
        <v/>
      </c>
      <c r="W173" s="454" t="str">
        <f t="shared" si="47"/>
        <v/>
      </c>
      <c r="Y173" s="454" t="str">
        <f t="shared" si="48"/>
        <v/>
      </c>
      <c r="AA173" s="454" t="str">
        <f t="shared" si="49"/>
        <v/>
      </c>
      <c r="AC173" s="454" t="str">
        <f t="shared" si="50"/>
        <v/>
      </c>
      <c r="AE173" s="454" t="str">
        <f t="shared" si="51"/>
        <v/>
      </c>
      <c r="AG173" s="454" t="str">
        <f t="shared" si="52"/>
        <v/>
      </c>
      <c r="AI173" s="454" t="str">
        <f t="shared" si="53"/>
        <v/>
      </c>
      <c r="AK173" s="454" t="str">
        <f t="shared" si="54"/>
        <v/>
      </c>
      <c r="AM173" s="454" t="str">
        <f t="shared" si="55"/>
        <v/>
      </c>
      <c r="AO173" s="454" t="str">
        <f t="shared" si="56"/>
        <v/>
      </c>
      <c r="AQ173" s="454" t="str">
        <f t="shared" si="57"/>
        <v/>
      </c>
    </row>
    <row r="174" spans="5:43">
      <c r="E174" s="454" t="str">
        <f t="shared" si="39"/>
        <v/>
      </c>
      <c r="G174" s="454" t="str">
        <f t="shared" si="39"/>
        <v/>
      </c>
      <c r="I174" s="454" t="str">
        <f t="shared" si="40"/>
        <v/>
      </c>
      <c r="K174" s="454" t="str">
        <f t="shared" si="41"/>
        <v/>
      </c>
      <c r="M174" s="454" t="str">
        <f t="shared" si="42"/>
        <v/>
      </c>
      <c r="O174" s="454" t="str">
        <f t="shared" si="43"/>
        <v/>
      </c>
      <c r="Q174" s="454" t="str">
        <f t="shared" si="44"/>
        <v/>
      </c>
      <c r="S174" s="454" t="str">
        <f t="shared" si="45"/>
        <v/>
      </c>
      <c r="U174" s="454" t="str">
        <f t="shared" si="46"/>
        <v/>
      </c>
      <c r="W174" s="454" t="str">
        <f t="shared" si="47"/>
        <v/>
      </c>
      <c r="Y174" s="454" t="str">
        <f t="shared" si="48"/>
        <v/>
      </c>
      <c r="AA174" s="454" t="str">
        <f t="shared" si="49"/>
        <v/>
      </c>
      <c r="AC174" s="454" t="str">
        <f t="shared" si="50"/>
        <v/>
      </c>
      <c r="AE174" s="454" t="str">
        <f t="shared" si="51"/>
        <v/>
      </c>
      <c r="AG174" s="454" t="str">
        <f t="shared" si="52"/>
        <v/>
      </c>
      <c r="AI174" s="454" t="str">
        <f t="shared" si="53"/>
        <v/>
      </c>
      <c r="AK174" s="454" t="str">
        <f t="shared" si="54"/>
        <v/>
      </c>
      <c r="AM174" s="454" t="str">
        <f t="shared" si="55"/>
        <v/>
      </c>
      <c r="AO174" s="454" t="str">
        <f t="shared" si="56"/>
        <v/>
      </c>
      <c r="AQ174" s="454" t="str">
        <f t="shared" si="57"/>
        <v/>
      </c>
    </row>
    <row r="175" spans="5:43">
      <c r="E175" s="454" t="str">
        <f t="shared" si="39"/>
        <v/>
      </c>
      <c r="G175" s="454" t="str">
        <f t="shared" si="39"/>
        <v/>
      </c>
      <c r="I175" s="454" t="str">
        <f t="shared" si="40"/>
        <v/>
      </c>
      <c r="K175" s="454" t="str">
        <f t="shared" si="41"/>
        <v/>
      </c>
      <c r="M175" s="454" t="str">
        <f t="shared" si="42"/>
        <v/>
      </c>
      <c r="O175" s="454" t="str">
        <f t="shared" si="43"/>
        <v/>
      </c>
      <c r="Q175" s="454" t="str">
        <f t="shared" si="44"/>
        <v/>
      </c>
      <c r="S175" s="454" t="str">
        <f t="shared" si="45"/>
        <v/>
      </c>
      <c r="U175" s="454" t="str">
        <f t="shared" si="46"/>
        <v/>
      </c>
      <c r="W175" s="454" t="str">
        <f t="shared" si="47"/>
        <v/>
      </c>
      <c r="Y175" s="454" t="str">
        <f t="shared" si="48"/>
        <v/>
      </c>
      <c r="AA175" s="454" t="str">
        <f t="shared" si="49"/>
        <v/>
      </c>
      <c r="AC175" s="454" t="str">
        <f t="shared" si="50"/>
        <v/>
      </c>
      <c r="AE175" s="454" t="str">
        <f t="shared" si="51"/>
        <v/>
      </c>
      <c r="AG175" s="454" t="str">
        <f t="shared" si="52"/>
        <v/>
      </c>
      <c r="AI175" s="454" t="str">
        <f t="shared" si="53"/>
        <v/>
      </c>
      <c r="AK175" s="454" t="str">
        <f t="shared" si="54"/>
        <v/>
      </c>
      <c r="AM175" s="454" t="str">
        <f t="shared" si="55"/>
        <v/>
      </c>
      <c r="AO175" s="454" t="str">
        <f t="shared" si="56"/>
        <v/>
      </c>
      <c r="AQ175" s="454" t="str">
        <f t="shared" si="57"/>
        <v/>
      </c>
    </row>
    <row r="176" spans="5:43">
      <c r="E176" s="454" t="str">
        <f t="shared" si="39"/>
        <v/>
      </c>
      <c r="G176" s="454" t="str">
        <f t="shared" si="39"/>
        <v/>
      </c>
      <c r="I176" s="454" t="str">
        <f t="shared" si="40"/>
        <v/>
      </c>
      <c r="K176" s="454" t="str">
        <f t="shared" si="41"/>
        <v/>
      </c>
      <c r="M176" s="454" t="str">
        <f t="shared" si="42"/>
        <v/>
      </c>
      <c r="O176" s="454" t="str">
        <f t="shared" si="43"/>
        <v/>
      </c>
      <c r="Q176" s="454" t="str">
        <f t="shared" si="44"/>
        <v/>
      </c>
      <c r="S176" s="454" t="str">
        <f t="shared" si="45"/>
        <v/>
      </c>
      <c r="U176" s="454" t="str">
        <f t="shared" si="46"/>
        <v/>
      </c>
      <c r="W176" s="454" t="str">
        <f t="shared" si="47"/>
        <v/>
      </c>
      <c r="Y176" s="454" t="str">
        <f t="shared" si="48"/>
        <v/>
      </c>
      <c r="AA176" s="454" t="str">
        <f t="shared" si="49"/>
        <v/>
      </c>
      <c r="AC176" s="454" t="str">
        <f t="shared" si="50"/>
        <v/>
      </c>
      <c r="AE176" s="454" t="str">
        <f t="shared" si="51"/>
        <v/>
      </c>
      <c r="AG176" s="454" t="str">
        <f t="shared" si="52"/>
        <v/>
      </c>
      <c r="AI176" s="454" t="str">
        <f t="shared" si="53"/>
        <v/>
      </c>
      <c r="AK176" s="454" t="str">
        <f t="shared" si="54"/>
        <v/>
      </c>
      <c r="AM176" s="454" t="str">
        <f t="shared" si="55"/>
        <v/>
      </c>
      <c r="AO176" s="454" t="str">
        <f t="shared" si="56"/>
        <v/>
      </c>
      <c r="AQ176" s="454" t="str">
        <f t="shared" si="57"/>
        <v/>
      </c>
    </row>
    <row r="177" spans="5:43">
      <c r="E177" s="454" t="str">
        <f t="shared" si="39"/>
        <v/>
      </c>
      <c r="G177" s="454" t="str">
        <f t="shared" si="39"/>
        <v/>
      </c>
      <c r="I177" s="454" t="str">
        <f t="shared" si="40"/>
        <v/>
      </c>
      <c r="K177" s="454" t="str">
        <f t="shared" si="41"/>
        <v/>
      </c>
      <c r="M177" s="454" t="str">
        <f t="shared" si="42"/>
        <v/>
      </c>
      <c r="O177" s="454" t="str">
        <f t="shared" si="43"/>
        <v/>
      </c>
      <c r="Q177" s="454" t="str">
        <f t="shared" si="44"/>
        <v/>
      </c>
      <c r="S177" s="454" t="str">
        <f t="shared" si="45"/>
        <v/>
      </c>
      <c r="U177" s="454" t="str">
        <f t="shared" si="46"/>
        <v/>
      </c>
      <c r="W177" s="454" t="str">
        <f t="shared" si="47"/>
        <v/>
      </c>
      <c r="Y177" s="454" t="str">
        <f t="shared" si="48"/>
        <v/>
      </c>
      <c r="AA177" s="454" t="str">
        <f t="shared" si="49"/>
        <v/>
      </c>
      <c r="AC177" s="454" t="str">
        <f t="shared" si="50"/>
        <v/>
      </c>
      <c r="AE177" s="454" t="str">
        <f t="shared" si="51"/>
        <v/>
      </c>
      <c r="AG177" s="454" t="str">
        <f t="shared" si="52"/>
        <v/>
      </c>
      <c r="AI177" s="454" t="str">
        <f t="shared" si="53"/>
        <v/>
      </c>
      <c r="AK177" s="454" t="str">
        <f t="shared" si="54"/>
        <v/>
      </c>
      <c r="AM177" s="454" t="str">
        <f t="shared" si="55"/>
        <v/>
      </c>
      <c r="AO177" s="454" t="str">
        <f t="shared" si="56"/>
        <v/>
      </c>
      <c r="AQ177" s="454" t="str">
        <f t="shared" si="57"/>
        <v/>
      </c>
    </row>
    <row r="178" spans="5:43">
      <c r="E178" s="454" t="str">
        <f t="shared" si="39"/>
        <v/>
      </c>
      <c r="G178" s="454" t="str">
        <f t="shared" si="39"/>
        <v/>
      </c>
      <c r="I178" s="454" t="str">
        <f t="shared" si="40"/>
        <v/>
      </c>
      <c r="K178" s="454" t="str">
        <f t="shared" si="41"/>
        <v/>
      </c>
      <c r="M178" s="454" t="str">
        <f t="shared" si="42"/>
        <v/>
      </c>
      <c r="O178" s="454" t="str">
        <f t="shared" si="43"/>
        <v/>
      </c>
      <c r="Q178" s="454" t="str">
        <f t="shared" si="44"/>
        <v/>
      </c>
      <c r="S178" s="454" t="str">
        <f t="shared" si="45"/>
        <v/>
      </c>
      <c r="U178" s="454" t="str">
        <f t="shared" si="46"/>
        <v/>
      </c>
      <c r="W178" s="454" t="str">
        <f t="shared" si="47"/>
        <v/>
      </c>
      <c r="Y178" s="454" t="str">
        <f t="shared" si="48"/>
        <v/>
      </c>
      <c r="AA178" s="454" t="str">
        <f t="shared" si="49"/>
        <v/>
      </c>
      <c r="AC178" s="454" t="str">
        <f t="shared" si="50"/>
        <v/>
      </c>
      <c r="AE178" s="454" t="str">
        <f t="shared" si="51"/>
        <v/>
      </c>
      <c r="AG178" s="454" t="str">
        <f t="shared" si="52"/>
        <v/>
      </c>
      <c r="AI178" s="454" t="str">
        <f t="shared" si="53"/>
        <v/>
      </c>
      <c r="AK178" s="454" t="str">
        <f t="shared" si="54"/>
        <v/>
      </c>
      <c r="AM178" s="454" t="str">
        <f t="shared" si="55"/>
        <v/>
      </c>
      <c r="AO178" s="454" t="str">
        <f t="shared" si="56"/>
        <v/>
      </c>
      <c r="AQ178" s="454" t="str">
        <f t="shared" si="57"/>
        <v/>
      </c>
    </row>
    <row r="179" spans="5:43">
      <c r="E179" s="454" t="str">
        <f t="shared" si="39"/>
        <v/>
      </c>
      <c r="G179" s="454" t="str">
        <f t="shared" si="39"/>
        <v/>
      </c>
      <c r="I179" s="454" t="str">
        <f t="shared" si="40"/>
        <v/>
      </c>
      <c r="K179" s="454" t="str">
        <f t="shared" si="41"/>
        <v/>
      </c>
      <c r="M179" s="454" t="str">
        <f t="shared" si="42"/>
        <v/>
      </c>
      <c r="O179" s="454" t="str">
        <f t="shared" si="43"/>
        <v/>
      </c>
      <c r="Q179" s="454" t="str">
        <f t="shared" si="44"/>
        <v/>
      </c>
      <c r="S179" s="454" t="str">
        <f t="shared" si="45"/>
        <v/>
      </c>
      <c r="U179" s="454" t="str">
        <f t="shared" si="46"/>
        <v/>
      </c>
      <c r="W179" s="454" t="str">
        <f t="shared" si="47"/>
        <v/>
      </c>
      <c r="Y179" s="454" t="str">
        <f t="shared" si="48"/>
        <v/>
      </c>
      <c r="AA179" s="454" t="str">
        <f t="shared" si="49"/>
        <v/>
      </c>
      <c r="AC179" s="454" t="str">
        <f t="shared" si="50"/>
        <v/>
      </c>
      <c r="AE179" s="454" t="str">
        <f t="shared" si="51"/>
        <v/>
      </c>
      <c r="AG179" s="454" t="str">
        <f t="shared" si="52"/>
        <v/>
      </c>
      <c r="AI179" s="454" t="str">
        <f t="shared" si="53"/>
        <v/>
      </c>
      <c r="AK179" s="454" t="str">
        <f t="shared" si="54"/>
        <v/>
      </c>
      <c r="AM179" s="454" t="str">
        <f t="shared" si="55"/>
        <v/>
      </c>
      <c r="AO179" s="454" t="str">
        <f t="shared" si="56"/>
        <v/>
      </c>
      <c r="AQ179" s="454" t="str">
        <f t="shared" si="57"/>
        <v/>
      </c>
    </row>
    <row r="180" spans="5:43">
      <c r="E180" s="454" t="str">
        <f t="shared" si="39"/>
        <v/>
      </c>
      <c r="G180" s="454" t="str">
        <f t="shared" si="39"/>
        <v/>
      </c>
      <c r="I180" s="454" t="str">
        <f t="shared" si="40"/>
        <v/>
      </c>
      <c r="K180" s="454" t="str">
        <f t="shared" si="41"/>
        <v/>
      </c>
      <c r="M180" s="454" t="str">
        <f t="shared" si="42"/>
        <v/>
      </c>
      <c r="O180" s="454" t="str">
        <f t="shared" si="43"/>
        <v/>
      </c>
      <c r="Q180" s="454" t="str">
        <f t="shared" si="44"/>
        <v/>
      </c>
      <c r="S180" s="454" t="str">
        <f t="shared" si="45"/>
        <v/>
      </c>
      <c r="U180" s="454" t="str">
        <f t="shared" si="46"/>
        <v/>
      </c>
      <c r="W180" s="454" t="str">
        <f t="shared" si="47"/>
        <v/>
      </c>
      <c r="Y180" s="454" t="str">
        <f t="shared" si="48"/>
        <v/>
      </c>
      <c r="AA180" s="454" t="str">
        <f t="shared" si="49"/>
        <v/>
      </c>
      <c r="AC180" s="454" t="str">
        <f t="shared" si="50"/>
        <v/>
      </c>
      <c r="AE180" s="454" t="str">
        <f t="shared" si="51"/>
        <v/>
      </c>
      <c r="AG180" s="454" t="str">
        <f t="shared" si="52"/>
        <v/>
      </c>
      <c r="AI180" s="454" t="str">
        <f t="shared" si="53"/>
        <v/>
      </c>
      <c r="AK180" s="454" t="str">
        <f t="shared" si="54"/>
        <v/>
      </c>
      <c r="AM180" s="454" t="str">
        <f t="shared" si="55"/>
        <v/>
      </c>
      <c r="AO180" s="454" t="str">
        <f t="shared" si="56"/>
        <v/>
      </c>
      <c r="AQ180" s="454" t="str">
        <f t="shared" si="57"/>
        <v/>
      </c>
    </row>
    <row r="181" spans="5:43">
      <c r="E181" s="454" t="str">
        <f t="shared" si="39"/>
        <v/>
      </c>
      <c r="G181" s="454" t="str">
        <f t="shared" si="39"/>
        <v/>
      </c>
      <c r="I181" s="454" t="str">
        <f t="shared" si="40"/>
        <v/>
      </c>
      <c r="K181" s="454" t="str">
        <f t="shared" si="41"/>
        <v/>
      </c>
      <c r="M181" s="454" t="str">
        <f t="shared" si="42"/>
        <v/>
      </c>
      <c r="O181" s="454" t="str">
        <f t="shared" si="43"/>
        <v/>
      </c>
      <c r="Q181" s="454" t="str">
        <f t="shared" si="44"/>
        <v/>
      </c>
      <c r="S181" s="454" t="str">
        <f t="shared" si="45"/>
        <v/>
      </c>
      <c r="U181" s="454" t="str">
        <f t="shared" si="46"/>
        <v/>
      </c>
      <c r="W181" s="454" t="str">
        <f t="shared" si="47"/>
        <v/>
      </c>
      <c r="Y181" s="454" t="str">
        <f t="shared" si="48"/>
        <v/>
      </c>
      <c r="AA181" s="454" t="str">
        <f t="shared" si="49"/>
        <v/>
      </c>
      <c r="AC181" s="454" t="str">
        <f t="shared" si="50"/>
        <v/>
      </c>
      <c r="AE181" s="454" t="str">
        <f t="shared" si="51"/>
        <v/>
      </c>
      <c r="AG181" s="454" t="str">
        <f t="shared" si="52"/>
        <v/>
      </c>
      <c r="AI181" s="454" t="str">
        <f t="shared" si="53"/>
        <v/>
      </c>
      <c r="AK181" s="454" t="str">
        <f t="shared" si="54"/>
        <v/>
      </c>
      <c r="AM181" s="454" t="str">
        <f t="shared" si="55"/>
        <v/>
      </c>
      <c r="AO181" s="454" t="str">
        <f t="shared" si="56"/>
        <v/>
      </c>
      <c r="AQ181" s="454" t="str">
        <f t="shared" si="57"/>
        <v/>
      </c>
    </row>
    <row r="182" spans="5:43">
      <c r="E182" s="454" t="str">
        <f t="shared" si="39"/>
        <v/>
      </c>
      <c r="G182" s="454" t="str">
        <f t="shared" si="39"/>
        <v/>
      </c>
      <c r="I182" s="454" t="str">
        <f t="shared" si="40"/>
        <v/>
      </c>
      <c r="K182" s="454" t="str">
        <f t="shared" si="41"/>
        <v/>
      </c>
      <c r="M182" s="454" t="str">
        <f t="shared" si="42"/>
        <v/>
      </c>
      <c r="O182" s="454" t="str">
        <f t="shared" si="43"/>
        <v/>
      </c>
      <c r="Q182" s="454" t="str">
        <f t="shared" si="44"/>
        <v/>
      </c>
      <c r="S182" s="454" t="str">
        <f t="shared" si="45"/>
        <v/>
      </c>
      <c r="U182" s="454" t="str">
        <f t="shared" si="46"/>
        <v/>
      </c>
      <c r="W182" s="454" t="str">
        <f t="shared" si="47"/>
        <v/>
      </c>
      <c r="Y182" s="454" t="str">
        <f t="shared" si="48"/>
        <v/>
      </c>
      <c r="AA182" s="454" t="str">
        <f t="shared" si="49"/>
        <v/>
      </c>
      <c r="AC182" s="454" t="str">
        <f t="shared" si="50"/>
        <v/>
      </c>
      <c r="AE182" s="454" t="str">
        <f t="shared" si="51"/>
        <v/>
      </c>
      <c r="AG182" s="454" t="str">
        <f t="shared" si="52"/>
        <v/>
      </c>
      <c r="AI182" s="454" t="str">
        <f t="shared" si="53"/>
        <v/>
      </c>
      <c r="AK182" s="454" t="str">
        <f t="shared" si="54"/>
        <v/>
      </c>
      <c r="AM182" s="454" t="str">
        <f t="shared" si="55"/>
        <v/>
      </c>
      <c r="AO182" s="454" t="str">
        <f t="shared" si="56"/>
        <v/>
      </c>
      <c r="AQ182" s="454" t="str">
        <f t="shared" si="57"/>
        <v/>
      </c>
    </row>
    <row r="183" spans="5:43">
      <c r="E183" s="454" t="str">
        <f t="shared" si="39"/>
        <v/>
      </c>
      <c r="G183" s="454" t="str">
        <f t="shared" si="39"/>
        <v/>
      </c>
      <c r="I183" s="454" t="str">
        <f t="shared" si="40"/>
        <v/>
      </c>
      <c r="K183" s="454" t="str">
        <f t="shared" si="41"/>
        <v/>
      </c>
      <c r="M183" s="454" t="str">
        <f t="shared" si="42"/>
        <v/>
      </c>
      <c r="O183" s="454" t="str">
        <f t="shared" si="43"/>
        <v/>
      </c>
      <c r="Q183" s="454" t="str">
        <f t="shared" si="44"/>
        <v/>
      </c>
      <c r="S183" s="454" t="str">
        <f t="shared" si="45"/>
        <v/>
      </c>
      <c r="U183" s="454" t="str">
        <f t="shared" si="46"/>
        <v/>
      </c>
      <c r="W183" s="454" t="str">
        <f t="shared" si="47"/>
        <v/>
      </c>
      <c r="Y183" s="454" t="str">
        <f t="shared" si="48"/>
        <v/>
      </c>
      <c r="AA183" s="454" t="str">
        <f t="shared" si="49"/>
        <v/>
      </c>
      <c r="AC183" s="454" t="str">
        <f t="shared" si="50"/>
        <v/>
      </c>
      <c r="AE183" s="454" t="str">
        <f t="shared" si="51"/>
        <v/>
      </c>
      <c r="AG183" s="454" t="str">
        <f t="shared" si="52"/>
        <v/>
      </c>
      <c r="AI183" s="454" t="str">
        <f t="shared" si="53"/>
        <v/>
      </c>
      <c r="AK183" s="454" t="str">
        <f t="shared" si="54"/>
        <v/>
      </c>
      <c r="AM183" s="454" t="str">
        <f t="shared" si="55"/>
        <v/>
      </c>
      <c r="AO183" s="454" t="str">
        <f t="shared" si="56"/>
        <v/>
      </c>
      <c r="AQ183" s="454" t="str">
        <f t="shared" si="57"/>
        <v/>
      </c>
    </row>
    <row r="184" spans="5:43">
      <c r="E184" s="454" t="str">
        <f t="shared" si="39"/>
        <v/>
      </c>
      <c r="G184" s="454" t="str">
        <f t="shared" si="39"/>
        <v/>
      </c>
      <c r="I184" s="454" t="str">
        <f t="shared" si="40"/>
        <v/>
      </c>
      <c r="K184" s="454" t="str">
        <f t="shared" si="41"/>
        <v/>
      </c>
      <c r="M184" s="454" t="str">
        <f t="shared" si="42"/>
        <v/>
      </c>
      <c r="O184" s="454" t="str">
        <f t="shared" si="43"/>
        <v/>
      </c>
      <c r="Q184" s="454" t="str">
        <f t="shared" si="44"/>
        <v/>
      </c>
      <c r="S184" s="454" t="str">
        <f t="shared" si="45"/>
        <v/>
      </c>
      <c r="U184" s="454" t="str">
        <f t="shared" si="46"/>
        <v/>
      </c>
      <c r="W184" s="454" t="str">
        <f t="shared" si="47"/>
        <v/>
      </c>
      <c r="Y184" s="454" t="str">
        <f t="shared" si="48"/>
        <v/>
      </c>
      <c r="AA184" s="454" t="str">
        <f t="shared" si="49"/>
        <v/>
      </c>
      <c r="AC184" s="454" t="str">
        <f t="shared" si="50"/>
        <v/>
      </c>
      <c r="AE184" s="454" t="str">
        <f t="shared" si="51"/>
        <v/>
      </c>
      <c r="AG184" s="454" t="str">
        <f t="shared" si="52"/>
        <v/>
      </c>
      <c r="AI184" s="454" t="str">
        <f t="shared" si="53"/>
        <v/>
      </c>
      <c r="AK184" s="454" t="str">
        <f t="shared" si="54"/>
        <v/>
      </c>
      <c r="AM184" s="454" t="str">
        <f t="shared" si="55"/>
        <v/>
      </c>
      <c r="AO184" s="454" t="str">
        <f t="shared" si="56"/>
        <v/>
      </c>
      <c r="AQ184" s="454" t="str">
        <f t="shared" si="57"/>
        <v/>
      </c>
    </row>
    <row r="185" spans="5:43">
      <c r="E185" s="454" t="str">
        <f t="shared" si="39"/>
        <v/>
      </c>
      <c r="G185" s="454" t="str">
        <f t="shared" si="39"/>
        <v/>
      </c>
      <c r="I185" s="454" t="str">
        <f t="shared" si="40"/>
        <v/>
      </c>
      <c r="K185" s="454" t="str">
        <f t="shared" si="41"/>
        <v/>
      </c>
      <c r="M185" s="454" t="str">
        <f t="shared" si="42"/>
        <v/>
      </c>
      <c r="O185" s="454" t="str">
        <f t="shared" si="43"/>
        <v/>
      </c>
      <c r="Q185" s="454" t="str">
        <f t="shared" si="44"/>
        <v/>
      </c>
      <c r="S185" s="454" t="str">
        <f t="shared" si="45"/>
        <v/>
      </c>
      <c r="U185" s="454" t="str">
        <f t="shared" si="46"/>
        <v/>
      </c>
      <c r="W185" s="454" t="str">
        <f t="shared" si="47"/>
        <v/>
      </c>
      <c r="Y185" s="454" t="str">
        <f t="shared" si="48"/>
        <v/>
      </c>
      <c r="AA185" s="454" t="str">
        <f t="shared" si="49"/>
        <v/>
      </c>
      <c r="AC185" s="454" t="str">
        <f t="shared" si="50"/>
        <v/>
      </c>
      <c r="AE185" s="454" t="str">
        <f t="shared" si="51"/>
        <v/>
      </c>
      <c r="AG185" s="454" t="str">
        <f t="shared" si="52"/>
        <v/>
      </c>
      <c r="AI185" s="454" t="str">
        <f t="shared" si="53"/>
        <v/>
      </c>
      <c r="AK185" s="454" t="str">
        <f t="shared" si="54"/>
        <v/>
      </c>
      <c r="AM185" s="454" t="str">
        <f t="shared" si="55"/>
        <v/>
      </c>
      <c r="AO185" s="454" t="str">
        <f t="shared" si="56"/>
        <v/>
      </c>
      <c r="AQ185" s="454" t="str">
        <f t="shared" si="57"/>
        <v/>
      </c>
    </row>
    <row r="186" spans="5:43">
      <c r="E186" s="454" t="str">
        <f t="shared" si="39"/>
        <v/>
      </c>
      <c r="G186" s="454" t="str">
        <f t="shared" si="39"/>
        <v/>
      </c>
      <c r="I186" s="454" t="str">
        <f t="shared" si="40"/>
        <v/>
      </c>
      <c r="K186" s="454" t="str">
        <f t="shared" si="41"/>
        <v/>
      </c>
      <c r="M186" s="454" t="str">
        <f t="shared" si="42"/>
        <v/>
      </c>
      <c r="O186" s="454" t="str">
        <f t="shared" si="43"/>
        <v/>
      </c>
      <c r="Q186" s="454" t="str">
        <f t="shared" si="44"/>
        <v/>
      </c>
      <c r="S186" s="454" t="str">
        <f t="shared" si="45"/>
        <v/>
      </c>
      <c r="U186" s="454" t="str">
        <f t="shared" si="46"/>
        <v/>
      </c>
      <c r="W186" s="454" t="str">
        <f t="shared" si="47"/>
        <v/>
      </c>
      <c r="Y186" s="454" t="str">
        <f t="shared" si="48"/>
        <v/>
      </c>
      <c r="AA186" s="454" t="str">
        <f t="shared" si="49"/>
        <v/>
      </c>
      <c r="AC186" s="454" t="str">
        <f t="shared" si="50"/>
        <v/>
      </c>
      <c r="AE186" s="454" t="str">
        <f t="shared" si="51"/>
        <v/>
      </c>
      <c r="AG186" s="454" t="str">
        <f t="shared" si="52"/>
        <v/>
      </c>
      <c r="AI186" s="454" t="str">
        <f t="shared" si="53"/>
        <v/>
      </c>
      <c r="AK186" s="454" t="str">
        <f t="shared" si="54"/>
        <v/>
      </c>
      <c r="AM186" s="454" t="str">
        <f t="shared" si="55"/>
        <v/>
      </c>
      <c r="AO186" s="454" t="str">
        <f t="shared" si="56"/>
        <v/>
      </c>
      <c r="AQ186" s="454" t="str">
        <f t="shared" si="57"/>
        <v/>
      </c>
    </row>
    <row r="187" spans="5:43">
      <c r="E187" s="454" t="str">
        <f t="shared" si="39"/>
        <v/>
      </c>
      <c r="G187" s="454" t="str">
        <f t="shared" si="39"/>
        <v/>
      </c>
      <c r="I187" s="454" t="str">
        <f t="shared" si="40"/>
        <v/>
      </c>
      <c r="K187" s="454" t="str">
        <f t="shared" si="41"/>
        <v/>
      </c>
      <c r="M187" s="454" t="str">
        <f t="shared" si="42"/>
        <v/>
      </c>
      <c r="O187" s="454" t="str">
        <f t="shared" si="43"/>
        <v/>
      </c>
      <c r="Q187" s="454" t="str">
        <f t="shared" si="44"/>
        <v/>
      </c>
      <c r="S187" s="454" t="str">
        <f t="shared" si="45"/>
        <v/>
      </c>
      <c r="U187" s="454" t="str">
        <f t="shared" si="46"/>
        <v/>
      </c>
      <c r="W187" s="454" t="str">
        <f t="shared" si="47"/>
        <v/>
      </c>
      <c r="Y187" s="454" t="str">
        <f t="shared" si="48"/>
        <v/>
      </c>
      <c r="AA187" s="454" t="str">
        <f t="shared" si="49"/>
        <v/>
      </c>
      <c r="AC187" s="454" t="str">
        <f t="shared" si="50"/>
        <v/>
      </c>
      <c r="AE187" s="454" t="str">
        <f t="shared" si="51"/>
        <v/>
      </c>
      <c r="AG187" s="454" t="str">
        <f t="shared" si="52"/>
        <v/>
      </c>
      <c r="AI187" s="454" t="str">
        <f t="shared" si="53"/>
        <v/>
      </c>
      <c r="AK187" s="454" t="str">
        <f t="shared" si="54"/>
        <v/>
      </c>
      <c r="AM187" s="454" t="str">
        <f t="shared" si="55"/>
        <v/>
      </c>
      <c r="AO187" s="454" t="str">
        <f t="shared" si="56"/>
        <v/>
      </c>
      <c r="AQ187" s="454" t="str">
        <f t="shared" si="57"/>
        <v/>
      </c>
    </row>
    <row r="188" spans="5:43">
      <c r="E188" s="454" t="str">
        <f t="shared" si="39"/>
        <v/>
      </c>
      <c r="G188" s="454" t="str">
        <f t="shared" si="39"/>
        <v/>
      </c>
      <c r="I188" s="454" t="str">
        <f t="shared" si="40"/>
        <v/>
      </c>
      <c r="K188" s="454" t="str">
        <f t="shared" si="41"/>
        <v/>
      </c>
      <c r="M188" s="454" t="str">
        <f t="shared" si="42"/>
        <v/>
      </c>
      <c r="O188" s="454" t="str">
        <f t="shared" si="43"/>
        <v/>
      </c>
      <c r="Q188" s="454" t="str">
        <f t="shared" si="44"/>
        <v/>
      </c>
      <c r="S188" s="454" t="str">
        <f t="shared" si="45"/>
        <v/>
      </c>
      <c r="U188" s="454" t="str">
        <f t="shared" si="46"/>
        <v/>
      </c>
      <c r="W188" s="454" t="str">
        <f t="shared" si="47"/>
        <v/>
      </c>
      <c r="Y188" s="454" t="str">
        <f t="shared" si="48"/>
        <v/>
      </c>
      <c r="AA188" s="454" t="str">
        <f t="shared" si="49"/>
        <v/>
      </c>
      <c r="AC188" s="454" t="str">
        <f t="shared" si="50"/>
        <v/>
      </c>
      <c r="AE188" s="454" t="str">
        <f t="shared" si="51"/>
        <v/>
      </c>
      <c r="AG188" s="454" t="str">
        <f t="shared" si="52"/>
        <v/>
      </c>
      <c r="AI188" s="454" t="str">
        <f t="shared" si="53"/>
        <v/>
      </c>
      <c r="AK188" s="454" t="str">
        <f t="shared" si="54"/>
        <v/>
      </c>
      <c r="AM188" s="454" t="str">
        <f t="shared" si="55"/>
        <v/>
      </c>
      <c r="AO188" s="454" t="str">
        <f t="shared" si="56"/>
        <v/>
      </c>
      <c r="AQ188" s="454" t="str">
        <f t="shared" si="57"/>
        <v/>
      </c>
    </row>
    <row r="189" spans="5:43">
      <c r="E189" s="454" t="str">
        <f t="shared" si="39"/>
        <v/>
      </c>
      <c r="G189" s="454" t="str">
        <f t="shared" si="39"/>
        <v/>
      </c>
      <c r="I189" s="454" t="str">
        <f t="shared" si="40"/>
        <v/>
      </c>
      <c r="K189" s="454" t="str">
        <f t="shared" si="41"/>
        <v/>
      </c>
      <c r="M189" s="454" t="str">
        <f t="shared" si="42"/>
        <v/>
      </c>
      <c r="O189" s="454" t="str">
        <f t="shared" si="43"/>
        <v/>
      </c>
      <c r="Q189" s="454" t="str">
        <f t="shared" si="44"/>
        <v/>
      </c>
      <c r="S189" s="454" t="str">
        <f t="shared" si="45"/>
        <v/>
      </c>
      <c r="U189" s="454" t="str">
        <f t="shared" si="46"/>
        <v/>
      </c>
      <c r="W189" s="454" t="str">
        <f t="shared" si="47"/>
        <v/>
      </c>
      <c r="Y189" s="454" t="str">
        <f t="shared" si="48"/>
        <v/>
      </c>
      <c r="AA189" s="454" t="str">
        <f t="shared" si="49"/>
        <v/>
      </c>
      <c r="AC189" s="454" t="str">
        <f t="shared" si="50"/>
        <v/>
      </c>
      <c r="AE189" s="454" t="str">
        <f t="shared" si="51"/>
        <v/>
      </c>
      <c r="AG189" s="454" t="str">
        <f t="shared" si="52"/>
        <v/>
      </c>
      <c r="AI189" s="454" t="str">
        <f t="shared" si="53"/>
        <v/>
      </c>
      <c r="AK189" s="454" t="str">
        <f t="shared" si="54"/>
        <v/>
      </c>
      <c r="AM189" s="454" t="str">
        <f t="shared" si="55"/>
        <v/>
      </c>
      <c r="AO189" s="454" t="str">
        <f t="shared" si="56"/>
        <v/>
      </c>
      <c r="AQ189" s="454" t="str">
        <f t="shared" si="57"/>
        <v/>
      </c>
    </row>
    <row r="190" spans="5:43">
      <c r="E190" s="454" t="str">
        <f t="shared" si="39"/>
        <v/>
      </c>
      <c r="G190" s="454" t="str">
        <f t="shared" si="39"/>
        <v/>
      </c>
      <c r="I190" s="454" t="str">
        <f t="shared" si="40"/>
        <v/>
      </c>
      <c r="K190" s="454" t="str">
        <f t="shared" si="41"/>
        <v/>
      </c>
      <c r="M190" s="454" t="str">
        <f t="shared" si="42"/>
        <v/>
      </c>
      <c r="O190" s="454" t="str">
        <f t="shared" si="43"/>
        <v/>
      </c>
      <c r="Q190" s="454" t="str">
        <f t="shared" si="44"/>
        <v/>
      </c>
      <c r="S190" s="454" t="str">
        <f t="shared" si="45"/>
        <v/>
      </c>
      <c r="U190" s="454" t="str">
        <f t="shared" si="46"/>
        <v/>
      </c>
      <c r="W190" s="454" t="str">
        <f t="shared" si="47"/>
        <v/>
      </c>
      <c r="Y190" s="454" t="str">
        <f t="shared" si="48"/>
        <v/>
      </c>
      <c r="AA190" s="454" t="str">
        <f t="shared" si="49"/>
        <v/>
      </c>
      <c r="AC190" s="454" t="str">
        <f t="shared" si="50"/>
        <v/>
      </c>
      <c r="AE190" s="454" t="str">
        <f t="shared" si="51"/>
        <v/>
      </c>
      <c r="AG190" s="454" t="str">
        <f t="shared" si="52"/>
        <v/>
      </c>
      <c r="AI190" s="454" t="str">
        <f t="shared" si="53"/>
        <v/>
      </c>
      <c r="AK190" s="454" t="str">
        <f t="shared" si="54"/>
        <v/>
      </c>
      <c r="AM190" s="454" t="str">
        <f t="shared" si="55"/>
        <v/>
      </c>
      <c r="AO190" s="454" t="str">
        <f t="shared" si="56"/>
        <v/>
      </c>
      <c r="AQ190" s="454" t="str">
        <f t="shared" si="57"/>
        <v/>
      </c>
    </row>
    <row r="191" spans="5:43">
      <c r="E191" s="454" t="str">
        <f t="shared" si="39"/>
        <v/>
      </c>
      <c r="G191" s="454" t="str">
        <f t="shared" si="39"/>
        <v/>
      </c>
      <c r="I191" s="454" t="str">
        <f t="shared" si="40"/>
        <v/>
      </c>
      <c r="K191" s="454" t="str">
        <f t="shared" si="41"/>
        <v/>
      </c>
      <c r="M191" s="454" t="str">
        <f t="shared" si="42"/>
        <v/>
      </c>
      <c r="O191" s="454" t="str">
        <f t="shared" si="43"/>
        <v/>
      </c>
      <c r="Q191" s="454" t="str">
        <f t="shared" si="44"/>
        <v/>
      </c>
      <c r="S191" s="454" t="str">
        <f t="shared" si="45"/>
        <v/>
      </c>
      <c r="U191" s="454" t="str">
        <f t="shared" si="46"/>
        <v/>
      </c>
      <c r="W191" s="454" t="str">
        <f t="shared" si="47"/>
        <v/>
      </c>
      <c r="Y191" s="454" t="str">
        <f t="shared" si="48"/>
        <v/>
      </c>
      <c r="AA191" s="454" t="str">
        <f t="shared" si="49"/>
        <v/>
      </c>
      <c r="AC191" s="454" t="str">
        <f t="shared" si="50"/>
        <v/>
      </c>
      <c r="AE191" s="454" t="str">
        <f t="shared" si="51"/>
        <v/>
      </c>
      <c r="AG191" s="454" t="str">
        <f t="shared" si="52"/>
        <v/>
      </c>
      <c r="AI191" s="454" t="str">
        <f t="shared" si="53"/>
        <v/>
      </c>
      <c r="AK191" s="454" t="str">
        <f t="shared" si="54"/>
        <v/>
      </c>
      <c r="AM191" s="454" t="str">
        <f t="shared" si="55"/>
        <v/>
      </c>
      <c r="AO191" s="454" t="str">
        <f t="shared" si="56"/>
        <v/>
      </c>
      <c r="AQ191" s="454" t="str">
        <f t="shared" si="57"/>
        <v/>
      </c>
    </row>
    <row r="192" spans="5:43">
      <c r="E192" s="454" t="str">
        <f t="shared" si="39"/>
        <v/>
      </c>
      <c r="G192" s="454" t="str">
        <f t="shared" si="39"/>
        <v/>
      </c>
      <c r="I192" s="454" t="str">
        <f t="shared" si="40"/>
        <v/>
      </c>
      <c r="K192" s="454" t="str">
        <f t="shared" si="41"/>
        <v/>
      </c>
      <c r="M192" s="454" t="str">
        <f t="shared" si="42"/>
        <v/>
      </c>
      <c r="O192" s="454" t="str">
        <f t="shared" si="43"/>
        <v/>
      </c>
      <c r="Q192" s="454" t="str">
        <f t="shared" si="44"/>
        <v/>
      </c>
      <c r="S192" s="454" t="str">
        <f t="shared" si="45"/>
        <v/>
      </c>
      <c r="U192" s="454" t="str">
        <f t="shared" si="46"/>
        <v/>
      </c>
      <c r="W192" s="454" t="str">
        <f t="shared" si="47"/>
        <v/>
      </c>
      <c r="Y192" s="454" t="str">
        <f t="shared" si="48"/>
        <v/>
      </c>
      <c r="AA192" s="454" t="str">
        <f t="shared" si="49"/>
        <v/>
      </c>
      <c r="AC192" s="454" t="str">
        <f t="shared" si="50"/>
        <v/>
      </c>
      <c r="AE192" s="454" t="str">
        <f t="shared" si="51"/>
        <v/>
      </c>
      <c r="AG192" s="454" t="str">
        <f t="shared" si="52"/>
        <v/>
      </c>
      <c r="AI192" s="454" t="str">
        <f t="shared" si="53"/>
        <v/>
      </c>
      <c r="AK192" s="454" t="str">
        <f t="shared" si="54"/>
        <v/>
      </c>
      <c r="AM192" s="454" t="str">
        <f t="shared" si="55"/>
        <v/>
      </c>
      <c r="AO192" s="454" t="str">
        <f t="shared" si="56"/>
        <v/>
      </c>
      <c r="AQ192" s="454" t="str">
        <f t="shared" si="57"/>
        <v/>
      </c>
    </row>
    <row r="193" spans="5:43">
      <c r="E193" s="454" t="str">
        <f t="shared" si="39"/>
        <v/>
      </c>
      <c r="G193" s="454" t="str">
        <f t="shared" si="39"/>
        <v/>
      </c>
      <c r="I193" s="454" t="str">
        <f t="shared" si="40"/>
        <v/>
      </c>
      <c r="K193" s="454" t="str">
        <f t="shared" si="41"/>
        <v/>
      </c>
      <c r="M193" s="454" t="str">
        <f t="shared" si="42"/>
        <v/>
      </c>
      <c r="O193" s="454" t="str">
        <f t="shared" si="43"/>
        <v/>
      </c>
      <c r="Q193" s="454" t="str">
        <f t="shared" si="44"/>
        <v/>
      </c>
      <c r="S193" s="454" t="str">
        <f t="shared" si="45"/>
        <v/>
      </c>
      <c r="U193" s="454" t="str">
        <f t="shared" si="46"/>
        <v/>
      </c>
      <c r="W193" s="454" t="str">
        <f t="shared" si="47"/>
        <v/>
      </c>
      <c r="Y193" s="454" t="str">
        <f t="shared" si="48"/>
        <v/>
      </c>
      <c r="AA193" s="454" t="str">
        <f t="shared" si="49"/>
        <v/>
      </c>
      <c r="AC193" s="454" t="str">
        <f t="shared" si="50"/>
        <v/>
      </c>
      <c r="AE193" s="454" t="str">
        <f t="shared" si="51"/>
        <v/>
      </c>
      <c r="AG193" s="454" t="str">
        <f t="shared" si="52"/>
        <v/>
      </c>
      <c r="AI193" s="454" t="str">
        <f t="shared" si="53"/>
        <v/>
      </c>
      <c r="AK193" s="454" t="str">
        <f t="shared" si="54"/>
        <v/>
      </c>
      <c r="AM193" s="454" t="str">
        <f t="shared" si="55"/>
        <v/>
      </c>
      <c r="AO193" s="454" t="str">
        <f t="shared" si="56"/>
        <v/>
      </c>
      <c r="AQ193" s="454" t="str">
        <f t="shared" si="57"/>
        <v/>
      </c>
    </row>
    <row r="194" spans="5:43">
      <c r="E194" s="454" t="str">
        <f t="shared" si="39"/>
        <v/>
      </c>
      <c r="G194" s="454" t="str">
        <f t="shared" si="39"/>
        <v/>
      </c>
      <c r="I194" s="454" t="str">
        <f t="shared" si="40"/>
        <v/>
      </c>
      <c r="K194" s="454" t="str">
        <f t="shared" si="41"/>
        <v/>
      </c>
      <c r="M194" s="454" t="str">
        <f t="shared" si="42"/>
        <v/>
      </c>
      <c r="O194" s="454" t="str">
        <f t="shared" si="43"/>
        <v/>
      </c>
      <c r="Q194" s="454" t="str">
        <f t="shared" si="44"/>
        <v/>
      </c>
      <c r="S194" s="454" t="str">
        <f t="shared" si="45"/>
        <v/>
      </c>
      <c r="U194" s="454" t="str">
        <f t="shared" si="46"/>
        <v/>
      </c>
      <c r="W194" s="454" t="str">
        <f t="shared" si="47"/>
        <v/>
      </c>
      <c r="Y194" s="454" t="str">
        <f t="shared" si="48"/>
        <v/>
      </c>
      <c r="AA194" s="454" t="str">
        <f t="shared" si="49"/>
        <v/>
      </c>
      <c r="AC194" s="454" t="str">
        <f t="shared" si="50"/>
        <v/>
      </c>
      <c r="AE194" s="454" t="str">
        <f t="shared" si="51"/>
        <v/>
      </c>
      <c r="AG194" s="454" t="str">
        <f t="shared" si="52"/>
        <v/>
      </c>
      <c r="AI194" s="454" t="str">
        <f t="shared" si="53"/>
        <v/>
      </c>
      <c r="AK194" s="454" t="str">
        <f t="shared" si="54"/>
        <v/>
      </c>
      <c r="AM194" s="454" t="str">
        <f t="shared" si="55"/>
        <v/>
      </c>
      <c r="AO194" s="454" t="str">
        <f t="shared" si="56"/>
        <v/>
      </c>
      <c r="AQ194" s="454" t="str">
        <f t="shared" si="57"/>
        <v/>
      </c>
    </row>
    <row r="195" spans="5:43">
      <c r="E195" s="454" t="str">
        <f t="shared" si="39"/>
        <v/>
      </c>
      <c r="G195" s="454" t="str">
        <f t="shared" si="39"/>
        <v/>
      </c>
      <c r="I195" s="454" t="str">
        <f t="shared" si="40"/>
        <v/>
      </c>
      <c r="K195" s="454" t="str">
        <f t="shared" si="41"/>
        <v/>
      </c>
      <c r="M195" s="454" t="str">
        <f t="shared" si="42"/>
        <v/>
      </c>
      <c r="O195" s="454" t="str">
        <f t="shared" si="43"/>
        <v/>
      </c>
      <c r="Q195" s="454" t="str">
        <f t="shared" si="44"/>
        <v/>
      </c>
      <c r="S195" s="454" t="str">
        <f t="shared" si="45"/>
        <v/>
      </c>
      <c r="U195" s="454" t="str">
        <f t="shared" si="46"/>
        <v/>
      </c>
      <c r="W195" s="454" t="str">
        <f t="shared" si="47"/>
        <v/>
      </c>
      <c r="Y195" s="454" t="str">
        <f t="shared" si="48"/>
        <v/>
      </c>
      <c r="AA195" s="454" t="str">
        <f t="shared" si="49"/>
        <v/>
      </c>
      <c r="AC195" s="454" t="str">
        <f t="shared" si="50"/>
        <v/>
      </c>
      <c r="AE195" s="454" t="str">
        <f t="shared" si="51"/>
        <v/>
      </c>
      <c r="AG195" s="454" t="str">
        <f t="shared" si="52"/>
        <v/>
      </c>
      <c r="AI195" s="454" t="str">
        <f t="shared" si="53"/>
        <v/>
      </c>
      <c r="AK195" s="454" t="str">
        <f t="shared" si="54"/>
        <v/>
      </c>
      <c r="AM195" s="454" t="str">
        <f t="shared" si="55"/>
        <v/>
      </c>
      <c r="AO195" s="454" t="str">
        <f t="shared" si="56"/>
        <v/>
      </c>
      <c r="AQ195" s="454" t="str">
        <f t="shared" si="57"/>
        <v/>
      </c>
    </row>
    <row r="196" spans="5:43">
      <c r="E196" s="454" t="str">
        <f t="shared" si="39"/>
        <v/>
      </c>
      <c r="G196" s="454" t="str">
        <f t="shared" si="39"/>
        <v/>
      </c>
      <c r="I196" s="454" t="str">
        <f t="shared" si="40"/>
        <v/>
      </c>
      <c r="K196" s="454" t="str">
        <f t="shared" si="41"/>
        <v/>
      </c>
      <c r="M196" s="454" t="str">
        <f t="shared" si="42"/>
        <v/>
      </c>
      <c r="O196" s="454" t="str">
        <f t="shared" si="43"/>
        <v/>
      </c>
      <c r="Q196" s="454" t="str">
        <f t="shared" si="44"/>
        <v/>
      </c>
      <c r="S196" s="454" t="str">
        <f t="shared" si="45"/>
        <v/>
      </c>
      <c r="U196" s="454" t="str">
        <f t="shared" si="46"/>
        <v/>
      </c>
      <c r="W196" s="454" t="str">
        <f t="shared" si="47"/>
        <v/>
      </c>
      <c r="Y196" s="454" t="str">
        <f t="shared" si="48"/>
        <v/>
      </c>
      <c r="AA196" s="454" t="str">
        <f t="shared" si="49"/>
        <v/>
      </c>
      <c r="AC196" s="454" t="str">
        <f t="shared" si="50"/>
        <v/>
      </c>
      <c r="AE196" s="454" t="str">
        <f t="shared" si="51"/>
        <v/>
      </c>
      <c r="AG196" s="454" t="str">
        <f t="shared" si="52"/>
        <v/>
      </c>
      <c r="AI196" s="454" t="str">
        <f t="shared" si="53"/>
        <v/>
      </c>
      <c r="AK196" s="454" t="str">
        <f t="shared" si="54"/>
        <v/>
      </c>
      <c r="AM196" s="454" t="str">
        <f t="shared" si="55"/>
        <v/>
      </c>
      <c r="AO196" s="454" t="str">
        <f t="shared" si="56"/>
        <v/>
      </c>
      <c r="AQ196" s="454" t="str">
        <f t="shared" si="57"/>
        <v/>
      </c>
    </row>
    <row r="197" spans="5:43">
      <c r="E197" s="454" t="str">
        <f t="shared" si="39"/>
        <v/>
      </c>
      <c r="G197" s="454" t="str">
        <f t="shared" si="39"/>
        <v/>
      </c>
      <c r="I197" s="454" t="str">
        <f t="shared" si="40"/>
        <v/>
      </c>
      <c r="K197" s="454" t="str">
        <f t="shared" si="41"/>
        <v/>
      </c>
      <c r="M197" s="454" t="str">
        <f t="shared" si="42"/>
        <v/>
      </c>
      <c r="O197" s="454" t="str">
        <f t="shared" si="43"/>
        <v/>
      </c>
      <c r="Q197" s="454" t="str">
        <f t="shared" si="44"/>
        <v/>
      </c>
      <c r="S197" s="454" t="str">
        <f t="shared" si="45"/>
        <v/>
      </c>
      <c r="U197" s="454" t="str">
        <f t="shared" si="46"/>
        <v/>
      </c>
      <c r="W197" s="454" t="str">
        <f t="shared" si="47"/>
        <v/>
      </c>
      <c r="Y197" s="454" t="str">
        <f t="shared" si="48"/>
        <v/>
      </c>
      <c r="AA197" s="454" t="str">
        <f t="shared" si="49"/>
        <v/>
      </c>
      <c r="AC197" s="454" t="str">
        <f t="shared" si="50"/>
        <v/>
      </c>
      <c r="AE197" s="454" t="str">
        <f t="shared" si="51"/>
        <v/>
      </c>
      <c r="AG197" s="454" t="str">
        <f t="shared" si="52"/>
        <v/>
      </c>
      <c r="AI197" s="454" t="str">
        <f t="shared" si="53"/>
        <v/>
      </c>
      <c r="AK197" s="454" t="str">
        <f t="shared" si="54"/>
        <v/>
      </c>
      <c r="AM197" s="454" t="str">
        <f t="shared" si="55"/>
        <v/>
      </c>
      <c r="AO197" s="454" t="str">
        <f t="shared" si="56"/>
        <v/>
      </c>
      <c r="AQ197" s="454" t="str">
        <f t="shared" si="57"/>
        <v/>
      </c>
    </row>
    <row r="198" spans="5:43">
      <c r="E198" s="454" t="str">
        <f t="shared" si="39"/>
        <v/>
      </c>
      <c r="G198" s="454" t="str">
        <f t="shared" si="39"/>
        <v/>
      </c>
      <c r="I198" s="454" t="str">
        <f t="shared" si="40"/>
        <v/>
      </c>
      <c r="K198" s="454" t="str">
        <f t="shared" si="41"/>
        <v/>
      </c>
      <c r="M198" s="454" t="str">
        <f t="shared" si="42"/>
        <v/>
      </c>
      <c r="O198" s="454" t="str">
        <f t="shared" si="43"/>
        <v/>
      </c>
      <c r="Q198" s="454" t="str">
        <f t="shared" si="44"/>
        <v/>
      </c>
      <c r="S198" s="454" t="str">
        <f t="shared" si="45"/>
        <v/>
      </c>
      <c r="U198" s="454" t="str">
        <f t="shared" si="46"/>
        <v/>
      </c>
      <c r="W198" s="454" t="str">
        <f t="shared" si="47"/>
        <v/>
      </c>
      <c r="Y198" s="454" t="str">
        <f t="shared" si="48"/>
        <v/>
      </c>
      <c r="AA198" s="454" t="str">
        <f t="shared" si="49"/>
        <v/>
      </c>
      <c r="AC198" s="454" t="str">
        <f t="shared" si="50"/>
        <v/>
      </c>
      <c r="AE198" s="454" t="str">
        <f t="shared" si="51"/>
        <v/>
      </c>
      <c r="AG198" s="454" t="str">
        <f t="shared" si="52"/>
        <v/>
      </c>
      <c r="AI198" s="454" t="str">
        <f t="shared" si="53"/>
        <v/>
      </c>
      <c r="AK198" s="454" t="str">
        <f t="shared" si="54"/>
        <v/>
      </c>
      <c r="AM198" s="454" t="str">
        <f t="shared" si="55"/>
        <v/>
      </c>
      <c r="AO198" s="454" t="str">
        <f t="shared" si="56"/>
        <v/>
      </c>
      <c r="AQ198" s="454" t="str">
        <f t="shared" si="57"/>
        <v/>
      </c>
    </row>
    <row r="199" spans="5:43">
      <c r="E199" s="454" t="str">
        <f t="shared" si="39"/>
        <v/>
      </c>
      <c r="G199" s="454" t="str">
        <f t="shared" si="39"/>
        <v/>
      </c>
      <c r="I199" s="454" t="str">
        <f t="shared" si="40"/>
        <v/>
      </c>
      <c r="K199" s="454" t="str">
        <f t="shared" si="41"/>
        <v/>
      </c>
      <c r="M199" s="454" t="str">
        <f t="shared" si="42"/>
        <v/>
      </c>
      <c r="O199" s="454" t="str">
        <f t="shared" si="43"/>
        <v/>
      </c>
      <c r="Q199" s="454" t="str">
        <f t="shared" si="44"/>
        <v/>
      </c>
      <c r="S199" s="454" t="str">
        <f t="shared" si="45"/>
        <v/>
      </c>
      <c r="U199" s="454" t="str">
        <f t="shared" si="46"/>
        <v/>
      </c>
      <c r="W199" s="454" t="str">
        <f t="shared" si="47"/>
        <v/>
      </c>
      <c r="Y199" s="454" t="str">
        <f t="shared" si="48"/>
        <v/>
      </c>
      <c r="AA199" s="454" t="str">
        <f t="shared" si="49"/>
        <v/>
      </c>
      <c r="AC199" s="454" t="str">
        <f t="shared" si="50"/>
        <v/>
      </c>
      <c r="AE199" s="454" t="str">
        <f t="shared" si="51"/>
        <v/>
      </c>
      <c r="AG199" s="454" t="str">
        <f t="shared" si="52"/>
        <v/>
      </c>
      <c r="AI199" s="454" t="str">
        <f t="shared" si="53"/>
        <v/>
      </c>
      <c r="AK199" s="454" t="str">
        <f t="shared" si="54"/>
        <v/>
      </c>
      <c r="AM199" s="454" t="str">
        <f t="shared" si="55"/>
        <v/>
      </c>
      <c r="AO199" s="454" t="str">
        <f t="shared" si="56"/>
        <v/>
      </c>
      <c r="AQ199" s="454" t="str">
        <f t="shared" si="57"/>
        <v/>
      </c>
    </row>
    <row r="200" spans="5:43">
      <c r="E200" s="454" t="str">
        <f t="shared" si="39"/>
        <v/>
      </c>
      <c r="G200" s="454" t="str">
        <f t="shared" si="39"/>
        <v/>
      </c>
      <c r="I200" s="454" t="str">
        <f t="shared" si="40"/>
        <v/>
      </c>
      <c r="K200" s="454" t="str">
        <f t="shared" si="41"/>
        <v/>
      </c>
      <c r="M200" s="454" t="str">
        <f t="shared" si="42"/>
        <v/>
      </c>
      <c r="O200" s="454" t="str">
        <f t="shared" si="43"/>
        <v/>
      </c>
      <c r="Q200" s="454" t="str">
        <f t="shared" si="44"/>
        <v/>
      </c>
      <c r="S200" s="454" t="str">
        <f t="shared" si="45"/>
        <v/>
      </c>
      <c r="U200" s="454" t="str">
        <f t="shared" si="46"/>
        <v/>
      </c>
      <c r="W200" s="454" t="str">
        <f t="shared" si="47"/>
        <v/>
      </c>
      <c r="Y200" s="454" t="str">
        <f t="shared" si="48"/>
        <v/>
      </c>
      <c r="AA200" s="454" t="str">
        <f t="shared" si="49"/>
        <v/>
      </c>
      <c r="AC200" s="454" t="str">
        <f t="shared" si="50"/>
        <v/>
      </c>
      <c r="AE200" s="454" t="str">
        <f t="shared" si="51"/>
        <v/>
      </c>
      <c r="AG200" s="454" t="str">
        <f t="shared" si="52"/>
        <v/>
      </c>
      <c r="AI200" s="454" t="str">
        <f t="shared" si="53"/>
        <v/>
      </c>
      <c r="AK200" s="454" t="str">
        <f t="shared" si="54"/>
        <v/>
      </c>
      <c r="AM200" s="454" t="str">
        <f t="shared" si="55"/>
        <v/>
      </c>
      <c r="AO200" s="454" t="str">
        <f t="shared" si="56"/>
        <v/>
      </c>
      <c r="AQ200" s="454" t="str">
        <f t="shared" si="57"/>
        <v/>
      </c>
    </row>
    <row r="201" spans="5:43">
      <c r="E201" s="454" t="str">
        <f t="shared" si="39"/>
        <v/>
      </c>
      <c r="G201" s="454" t="str">
        <f t="shared" si="39"/>
        <v/>
      </c>
      <c r="I201" s="454" t="str">
        <f t="shared" si="40"/>
        <v/>
      </c>
      <c r="K201" s="454" t="str">
        <f t="shared" si="41"/>
        <v/>
      </c>
      <c r="M201" s="454" t="str">
        <f t="shared" si="42"/>
        <v/>
      </c>
      <c r="O201" s="454" t="str">
        <f t="shared" si="43"/>
        <v/>
      </c>
      <c r="Q201" s="454" t="str">
        <f t="shared" si="44"/>
        <v/>
      </c>
      <c r="S201" s="454" t="str">
        <f t="shared" si="45"/>
        <v/>
      </c>
      <c r="U201" s="454" t="str">
        <f t="shared" si="46"/>
        <v/>
      </c>
      <c r="W201" s="454" t="str">
        <f t="shared" si="47"/>
        <v/>
      </c>
      <c r="Y201" s="454" t="str">
        <f t="shared" si="48"/>
        <v/>
      </c>
      <c r="AA201" s="454" t="str">
        <f t="shared" si="49"/>
        <v/>
      </c>
      <c r="AC201" s="454" t="str">
        <f t="shared" si="50"/>
        <v/>
      </c>
      <c r="AE201" s="454" t="str">
        <f t="shared" si="51"/>
        <v/>
      </c>
      <c r="AG201" s="454" t="str">
        <f t="shared" si="52"/>
        <v/>
      </c>
      <c r="AI201" s="454" t="str">
        <f t="shared" si="53"/>
        <v/>
      </c>
      <c r="AK201" s="454" t="str">
        <f t="shared" si="54"/>
        <v/>
      </c>
      <c r="AM201" s="454" t="str">
        <f t="shared" si="55"/>
        <v/>
      </c>
      <c r="AO201" s="454" t="str">
        <f t="shared" si="56"/>
        <v/>
      </c>
      <c r="AQ201" s="454" t="str">
        <f t="shared" si="57"/>
        <v/>
      </c>
    </row>
    <row r="202" spans="5:43">
      <c r="E202" s="454" t="str">
        <f t="shared" si="39"/>
        <v/>
      </c>
      <c r="G202" s="454" t="str">
        <f t="shared" si="39"/>
        <v/>
      </c>
      <c r="I202" s="454" t="str">
        <f t="shared" si="40"/>
        <v/>
      </c>
      <c r="K202" s="454" t="str">
        <f t="shared" si="41"/>
        <v/>
      </c>
      <c r="M202" s="454" t="str">
        <f t="shared" si="42"/>
        <v/>
      </c>
      <c r="O202" s="454" t="str">
        <f t="shared" si="43"/>
        <v/>
      </c>
      <c r="Q202" s="454" t="str">
        <f t="shared" si="44"/>
        <v/>
      </c>
      <c r="S202" s="454" t="str">
        <f t="shared" si="45"/>
        <v/>
      </c>
      <c r="U202" s="454" t="str">
        <f t="shared" si="46"/>
        <v/>
      </c>
      <c r="W202" s="454" t="str">
        <f t="shared" si="47"/>
        <v/>
      </c>
      <c r="Y202" s="454" t="str">
        <f t="shared" si="48"/>
        <v/>
      </c>
      <c r="AA202" s="454" t="str">
        <f t="shared" si="49"/>
        <v/>
      </c>
      <c r="AC202" s="454" t="str">
        <f t="shared" si="50"/>
        <v/>
      </c>
      <c r="AE202" s="454" t="str">
        <f t="shared" si="51"/>
        <v/>
      </c>
      <c r="AG202" s="454" t="str">
        <f t="shared" si="52"/>
        <v/>
      </c>
      <c r="AI202" s="454" t="str">
        <f t="shared" si="53"/>
        <v/>
      </c>
      <c r="AK202" s="454" t="str">
        <f t="shared" si="54"/>
        <v/>
      </c>
      <c r="AM202" s="454" t="str">
        <f t="shared" si="55"/>
        <v/>
      </c>
      <c r="AO202" s="454" t="str">
        <f t="shared" si="56"/>
        <v/>
      </c>
      <c r="AQ202" s="454" t="str">
        <f t="shared" si="57"/>
        <v/>
      </c>
    </row>
    <row r="203" spans="5:43">
      <c r="E203" s="454" t="str">
        <f t="shared" si="39"/>
        <v/>
      </c>
      <c r="G203" s="454" t="str">
        <f t="shared" si="39"/>
        <v/>
      </c>
      <c r="I203" s="454" t="str">
        <f t="shared" si="40"/>
        <v/>
      </c>
      <c r="K203" s="454" t="str">
        <f t="shared" si="41"/>
        <v/>
      </c>
      <c r="M203" s="454" t="str">
        <f t="shared" si="42"/>
        <v/>
      </c>
      <c r="O203" s="454" t="str">
        <f t="shared" si="43"/>
        <v/>
      </c>
      <c r="Q203" s="454" t="str">
        <f t="shared" si="44"/>
        <v/>
      </c>
      <c r="S203" s="454" t="str">
        <f t="shared" si="45"/>
        <v/>
      </c>
      <c r="U203" s="454" t="str">
        <f t="shared" si="46"/>
        <v/>
      </c>
      <c r="W203" s="454" t="str">
        <f t="shared" si="47"/>
        <v/>
      </c>
      <c r="Y203" s="454" t="str">
        <f t="shared" si="48"/>
        <v/>
      </c>
      <c r="AA203" s="454" t="str">
        <f t="shared" si="49"/>
        <v/>
      </c>
      <c r="AC203" s="454" t="str">
        <f t="shared" si="50"/>
        <v/>
      </c>
      <c r="AE203" s="454" t="str">
        <f t="shared" si="51"/>
        <v/>
      </c>
      <c r="AG203" s="454" t="str">
        <f t="shared" si="52"/>
        <v/>
      </c>
      <c r="AI203" s="454" t="str">
        <f t="shared" si="53"/>
        <v/>
      </c>
      <c r="AK203" s="454" t="str">
        <f t="shared" si="54"/>
        <v/>
      </c>
      <c r="AM203" s="454" t="str">
        <f t="shared" si="55"/>
        <v/>
      </c>
      <c r="AO203" s="454" t="str">
        <f t="shared" si="56"/>
        <v/>
      </c>
      <c r="AQ203" s="454" t="str">
        <f t="shared" si="57"/>
        <v/>
      </c>
    </row>
    <row r="204" spans="5:43">
      <c r="E204" s="454" t="str">
        <f t="shared" si="39"/>
        <v/>
      </c>
      <c r="G204" s="454" t="str">
        <f t="shared" si="39"/>
        <v/>
      </c>
      <c r="I204" s="454" t="str">
        <f t="shared" si="40"/>
        <v/>
      </c>
      <c r="K204" s="454" t="str">
        <f t="shared" si="41"/>
        <v/>
      </c>
      <c r="M204" s="454" t="str">
        <f t="shared" si="42"/>
        <v/>
      </c>
      <c r="O204" s="454" t="str">
        <f t="shared" si="43"/>
        <v/>
      </c>
      <c r="Q204" s="454" t="str">
        <f t="shared" si="44"/>
        <v/>
      </c>
      <c r="S204" s="454" t="str">
        <f t="shared" si="45"/>
        <v/>
      </c>
      <c r="U204" s="454" t="str">
        <f t="shared" si="46"/>
        <v/>
      </c>
      <c r="W204" s="454" t="str">
        <f t="shared" si="47"/>
        <v/>
      </c>
      <c r="Y204" s="454" t="str">
        <f t="shared" si="48"/>
        <v/>
      </c>
      <c r="AA204" s="454" t="str">
        <f t="shared" si="49"/>
        <v/>
      </c>
      <c r="AC204" s="454" t="str">
        <f t="shared" si="50"/>
        <v/>
      </c>
      <c r="AE204" s="454" t="str">
        <f t="shared" si="51"/>
        <v/>
      </c>
      <c r="AG204" s="454" t="str">
        <f t="shared" si="52"/>
        <v/>
      </c>
      <c r="AI204" s="454" t="str">
        <f t="shared" si="53"/>
        <v/>
      </c>
      <c r="AK204" s="454" t="str">
        <f t="shared" si="54"/>
        <v/>
      </c>
      <c r="AM204" s="454" t="str">
        <f t="shared" si="55"/>
        <v/>
      </c>
      <c r="AO204" s="454" t="str">
        <f t="shared" si="56"/>
        <v/>
      </c>
      <c r="AQ204" s="454" t="str">
        <f t="shared" si="57"/>
        <v/>
      </c>
    </row>
    <row r="205" spans="5:43">
      <c r="E205" s="454" t="str">
        <f t="shared" ref="E205:G268" si="58">IF(OR($B205=0,D205=0),"",D205/$B205)</f>
        <v/>
      </c>
      <c r="G205" s="454" t="str">
        <f t="shared" si="58"/>
        <v/>
      </c>
      <c r="I205" s="454" t="str">
        <f t="shared" ref="I205:I268" si="59">IF(OR($B205=0,H205=0),"",H205/$B205)</f>
        <v/>
      </c>
      <c r="K205" s="454" t="str">
        <f t="shared" ref="K205:K268" si="60">IF(OR($B205=0,J205=0),"",J205/$B205)</f>
        <v/>
      </c>
      <c r="M205" s="454" t="str">
        <f t="shared" ref="M205:M268" si="61">IF(OR($B205=0,L205=0),"",L205/$B205)</f>
        <v/>
      </c>
      <c r="O205" s="454" t="str">
        <f t="shared" ref="O205:O268" si="62">IF(OR($B205=0,N205=0),"",N205/$B205)</f>
        <v/>
      </c>
      <c r="Q205" s="454" t="str">
        <f t="shared" ref="Q205:Q268" si="63">IF(OR($B205=0,P205=0),"",P205/$B205)</f>
        <v/>
      </c>
      <c r="S205" s="454" t="str">
        <f t="shared" ref="S205:S268" si="64">IF(OR($B205=0,R205=0),"",R205/$B205)</f>
        <v/>
      </c>
      <c r="U205" s="454" t="str">
        <f t="shared" ref="U205:U268" si="65">IF(OR($B205=0,T205=0),"",T205/$B205)</f>
        <v/>
      </c>
      <c r="W205" s="454" t="str">
        <f t="shared" ref="W205:W268" si="66">IF(OR($B205=0,V205=0),"",V205/$B205)</f>
        <v/>
      </c>
      <c r="Y205" s="454" t="str">
        <f t="shared" ref="Y205:Y268" si="67">IF(OR($B205=0,X205=0),"",X205/$B205)</f>
        <v/>
      </c>
      <c r="AA205" s="454" t="str">
        <f t="shared" ref="AA205:AA268" si="68">IF(OR($B205=0,Z205=0),"",Z205/$B205)</f>
        <v/>
      </c>
      <c r="AC205" s="454" t="str">
        <f t="shared" ref="AC205:AC268" si="69">IF(OR($B205=0,AB205=0),"",AB205/$B205)</f>
        <v/>
      </c>
      <c r="AE205" s="454" t="str">
        <f t="shared" ref="AE205:AE268" si="70">IF(OR($B205=0,AD205=0),"",AD205/$B205)</f>
        <v/>
      </c>
      <c r="AG205" s="454" t="str">
        <f t="shared" ref="AG205:AG268" si="71">IF(OR($B205=0,AF205=0),"",AF205/$B205)</f>
        <v/>
      </c>
      <c r="AI205" s="454" t="str">
        <f t="shared" ref="AI205:AI268" si="72">IF(OR($B205=0,AH205=0),"",AH205/$B205)</f>
        <v/>
      </c>
      <c r="AK205" s="454" t="str">
        <f t="shared" ref="AK205:AK268" si="73">IF(OR($B205=0,AJ205=0),"",AJ205/$B205)</f>
        <v/>
      </c>
      <c r="AM205" s="454" t="str">
        <f t="shared" ref="AM205:AM268" si="74">IF(OR($B205=0,AL205=0),"",AL205/$B205)</f>
        <v/>
      </c>
      <c r="AO205" s="454" t="str">
        <f t="shared" ref="AO205:AO268" si="75">IF(OR($B205=0,AN205=0),"",AN205/$B205)</f>
        <v/>
      </c>
      <c r="AQ205" s="454" t="str">
        <f t="shared" ref="AQ205:AQ268" si="76">IF(OR($B205=0,AP205=0),"",AP205/$B205)</f>
        <v/>
      </c>
    </row>
    <row r="206" spans="5:43">
      <c r="E206" s="454" t="str">
        <f t="shared" si="58"/>
        <v/>
      </c>
      <c r="G206" s="454" t="str">
        <f t="shared" si="58"/>
        <v/>
      </c>
      <c r="I206" s="454" t="str">
        <f t="shared" si="59"/>
        <v/>
      </c>
      <c r="K206" s="454" t="str">
        <f t="shared" si="60"/>
        <v/>
      </c>
      <c r="M206" s="454" t="str">
        <f t="shared" si="61"/>
        <v/>
      </c>
      <c r="O206" s="454" t="str">
        <f t="shared" si="62"/>
        <v/>
      </c>
      <c r="Q206" s="454" t="str">
        <f t="shared" si="63"/>
        <v/>
      </c>
      <c r="S206" s="454" t="str">
        <f t="shared" si="64"/>
        <v/>
      </c>
      <c r="U206" s="454" t="str">
        <f t="shared" si="65"/>
        <v/>
      </c>
      <c r="W206" s="454" t="str">
        <f t="shared" si="66"/>
        <v/>
      </c>
      <c r="Y206" s="454" t="str">
        <f t="shared" si="67"/>
        <v/>
      </c>
      <c r="AA206" s="454" t="str">
        <f t="shared" si="68"/>
        <v/>
      </c>
      <c r="AC206" s="454" t="str">
        <f t="shared" si="69"/>
        <v/>
      </c>
      <c r="AE206" s="454" t="str">
        <f t="shared" si="70"/>
        <v/>
      </c>
      <c r="AG206" s="454" t="str">
        <f t="shared" si="71"/>
        <v/>
      </c>
      <c r="AI206" s="454" t="str">
        <f t="shared" si="72"/>
        <v/>
      </c>
      <c r="AK206" s="454" t="str">
        <f t="shared" si="73"/>
        <v/>
      </c>
      <c r="AM206" s="454" t="str">
        <f t="shared" si="74"/>
        <v/>
      </c>
      <c r="AO206" s="454" t="str">
        <f t="shared" si="75"/>
        <v/>
      </c>
      <c r="AQ206" s="454" t="str">
        <f t="shared" si="76"/>
        <v/>
      </c>
    </row>
    <row r="207" spans="5:43">
      <c r="E207" s="454" t="str">
        <f t="shared" si="58"/>
        <v/>
      </c>
      <c r="G207" s="454" t="str">
        <f t="shared" si="58"/>
        <v/>
      </c>
      <c r="I207" s="454" t="str">
        <f t="shared" si="59"/>
        <v/>
      </c>
      <c r="K207" s="454" t="str">
        <f t="shared" si="60"/>
        <v/>
      </c>
      <c r="M207" s="454" t="str">
        <f t="shared" si="61"/>
        <v/>
      </c>
      <c r="O207" s="454" t="str">
        <f t="shared" si="62"/>
        <v/>
      </c>
      <c r="Q207" s="454" t="str">
        <f t="shared" si="63"/>
        <v/>
      </c>
      <c r="S207" s="454" t="str">
        <f t="shared" si="64"/>
        <v/>
      </c>
      <c r="U207" s="454" t="str">
        <f t="shared" si="65"/>
        <v/>
      </c>
      <c r="W207" s="454" t="str">
        <f t="shared" si="66"/>
        <v/>
      </c>
      <c r="Y207" s="454" t="str">
        <f t="shared" si="67"/>
        <v/>
      </c>
      <c r="AA207" s="454" t="str">
        <f t="shared" si="68"/>
        <v/>
      </c>
      <c r="AC207" s="454" t="str">
        <f t="shared" si="69"/>
        <v/>
      </c>
      <c r="AE207" s="454" t="str">
        <f t="shared" si="70"/>
        <v/>
      </c>
      <c r="AG207" s="454" t="str">
        <f t="shared" si="71"/>
        <v/>
      </c>
      <c r="AI207" s="454" t="str">
        <f t="shared" si="72"/>
        <v/>
      </c>
      <c r="AK207" s="454" t="str">
        <f t="shared" si="73"/>
        <v/>
      </c>
      <c r="AM207" s="454" t="str">
        <f t="shared" si="74"/>
        <v/>
      </c>
      <c r="AO207" s="454" t="str">
        <f t="shared" si="75"/>
        <v/>
      </c>
      <c r="AQ207" s="454" t="str">
        <f t="shared" si="76"/>
        <v/>
      </c>
    </row>
    <row r="208" spans="5:43">
      <c r="E208" s="454" t="str">
        <f t="shared" si="58"/>
        <v/>
      </c>
      <c r="G208" s="454" t="str">
        <f t="shared" si="58"/>
        <v/>
      </c>
      <c r="I208" s="454" t="str">
        <f t="shared" si="59"/>
        <v/>
      </c>
      <c r="K208" s="454" t="str">
        <f t="shared" si="60"/>
        <v/>
      </c>
      <c r="M208" s="454" t="str">
        <f t="shared" si="61"/>
        <v/>
      </c>
      <c r="O208" s="454" t="str">
        <f t="shared" si="62"/>
        <v/>
      </c>
      <c r="Q208" s="454" t="str">
        <f t="shared" si="63"/>
        <v/>
      </c>
      <c r="S208" s="454" t="str">
        <f t="shared" si="64"/>
        <v/>
      </c>
      <c r="U208" s="454" t="str">
        <f t="shared" si="65"/>
        <v/>
      </c>
      <c r="W208" s="454" t="str">
        <f t="shared" si="66"/>
        <v/>
      </c>
      <c r="Y208" s="454" t="str">
        <f t="shared" si="67"/>
        <v/>
      </c>
      <c r="AA208" s="454" t="str">
        <f t="shared" si="68"/>
        <v/>
      </c>
      <c r="AC208" s="454" t="str">
        <f t="shared" si="69"/>
        <v/>
      </c>
      <c r="AE208" s="454" t="str">
        <f t="shared" si="70"/>
        <v/>
      </c>
      <c r="AG208" s="454" t="str">
        <f t="shared" si="71"/>
        <v/>
      </c>
      <c r="AI208" s="454" t="str">
        <f t="shared" si="72"/>
        <v/>
      </c>
      <c r="AK208" s="454" t="str">
        <f t="shared" si="73"/>
        <v/>
      </c>
      <c r="AM208" s="454" t="str">
        <f t="shared" si="74"/>
        <v/>
      </c>
      <c r="AO208" s="454" t="str">
        <f t="shared" si="75"/>
        <v/>
      </c>
      <c r="AQ208" s="454" t="str">
        <f t="shared" si="76"/>
        <v/>
      </c>
    </row>
    <row r="209" spans="5:43">
      <c r="E209" s="454" t="str">
        <f t="shared" si="58"/>
        <v/>
      </c>
      <c r="G209" s="454" t="str">
        <f t="shared" si="58"/>
        <v/>
      </c>
      <c r="I209" s="454" t="str">
        <f t="shared" si="59"/>
        <v/>
      </c>
      <c r="K209" s="454" t="str">
        <f t="shared" si="60"/>
        <v/>
      </c>
      <c r="M209" s="454" t="str">
        <f t="shared" si="61"/>
        <v/>
      </c>
      <c r="O209" s="454" t="str">
        <f t="shared" si="62"/>
        <v/>
      </c>
      <c r="Q209" s="454" t="str">
        <f t="shared" si="63"/>
        <v/>
      </c>
      <c r="S209" s="454" t="str">
        <f t="shared" si="64"/>
        <v/>
      </c>
      <c r="U209" s="454" t="str">
        <f t="shared" si="65"/>
        <v/>
      </c>
      <c r="W209" s="454" t="str">
        <f t="shared" si="66"/>
        <v/>
      </c>
      <c r="Y209" s="454" t="str">
        <f t="shared" si="67"/>
        <v/>
      </c>
      <c r="AA209" s="454" t="str">
        <f t="shared" si="68"/>
        <v/>
      </c>
      <c r="AC209" s="454" t="str">
        <f t="shared" si="69"/>
        <v/>
      </c>
      <c r="AE209" s="454" t="str">
        <f t="shared" si="70"/>
        <v/>
      </c>
      <c r="AG209" s="454" t="str">
        <f t="shared" si="71"/>
        <v/>
      </c>
      <c r="AI209" s="454" t="str">
        <f t="shared" si="72"/>
        <v/>
      </c>
      <c r="AK209" s="454" t="str">
        <f t="shared" si="73"/>
        <v/>
      </c>
      <c r="AM209" s="454" t="str">
        <f t="shared" si="74"/>
        <v/>
      </c>
      <c r="AO209" s="454" t="str">
        <f t="shared" si="75"/>
        <v/>
      </c>
      <c r="AQ209" s="454" t="str">
        <f t="shared" si="76"/>
        <v/>
      </c>
    </row>
    <row r="210" spans="5:43">
      <c r="E210" s="454" t="str">
        <f t="shared" si="58"/>
        <v/>
      </c>
      <c r="G210" s="454" t="str">
        <f t="shared" si="58"/>
        <v/>
      </c>
      <c r="I210" s="454" t="str">
        <f t="shared" si="59"/>
        <v/>
      </c>
      <c r="K210" s="454" t="str">
        <f t="shared" si="60"/>
        <v/>
      </c>
      <c r="M210" s="454" t="str">
        <f t="shared" si="61"/>
        <v/>
      </c>
      <c r="O210" s="454" t="str">
        <f t="shared" si="62"/>
        <v/>
      </c>
      <c r="Q210" s="454" t="str">
        <f t="shared" si="63"/>
        <v/>
      </c>
      <c r="S210" s="454" t="str">
        <f t="shared" si="64"/>
        <v/>
      </c>
      <c r="U210" s="454" t="str">
        <f t="shared" si="65"/>
        <v/>
      </c>
      <c r="W210" s="454" t="str">
        <f t="shared" si="66"/>
        <v/>
      </c>
      <c r="Y210" s="454" t="str">
        <f t="shared" si="67"/>
        <v/>
      </c>
      <c r="AA210" s="454" t="str">
        <f t="shared" si="68"/>
        <v/>
      </c>
      <c r="AC210" s="454" t="str">
        <f t="shared" si="69"/>
        <v/>
      </c>
      <c r="AE210" s="454" t="str">
        <f t="shared" si="70"/>
        <v/>
      </c>
      <c r="AG210" s="454" t="str">
        <f t="shared" si="71"/>
        <v/>
      </c>
      <c r="AI210" s="454" t="str">
        <f t="shared" si="72"/>
        <v/>
      </c>
      <c r="AK210" s="454" t="str">
        <f t="shared" si="73"/>
        <v/>
      </c>
      <c r="AM210" s="454" t="str">
        <f t="shared" si="74"/>
        <v/>
      </c>
      <c r="AO210" s="454" t="str">
        <f t="shared" si="75"/>
        <v/>
      </c>
      <c r="AQ210" s="454" t="str">
        <f t="shared" si="76"/>
        <v/>
      </c>
    </row>
    <row r="211" spans="5:43">
      <c r="E211" s="454" t="str">
        <f t="shared" si="58"/>
        <v/>
      </c>
      <c r="G211" s="454" t="str">
        <f t="shared" si="58"/>
        <v/>
      </c>
      <c r="I211" s="454" t="str">
        <f t="shared" si="59"/>
        <v/>
      </c>
      <c r="K211" s="454" t="str">
        <f t="shared" si="60"/>
        <v/>
      </c>
      <c r="M211" s="454" t="str">
        <f t="shared" si="61"/>
        <v/>
      </c>
      <c r="O211" s="454" t="str">
        <f t="shared" si="62"/>
        <v/>
      </c>
      <c r="Q211" s="454" t="str">
        <f t="shared" si="63"/>
        <v/>
      </c>
      <c r="S211" s="454" t="str">
        <f t="shared" si="64"/>
        <v/>
      </c>
      <c r="U211" s="454" t="str">
        <f t="shared" si="65"/>
        <v/>
      </c>
      <c r="W211" s="454" t="str">
        <f t="shared" si="66"/>
        <v/>
      </c>
      <c r="Y211" s="454" t="str">
        <f t="shared" si="67"/>
        <v/>
      </c>
      <c r="AA211" s="454" t="str">
        <f t="shared" si="68"/>
        <v/>
      </c>
      <c r="AC211" s="454" t="str">
        <f t="shared" si="69"/>
        <v/>
      </c>
      <c r="AE211" s="454" t="str">
        <f t="shared" si="70"/>
        <v/>
      </c>
      <c r="AG211" s="454" t="str">
        <f t="shared" si="71"/>
        <v/>
      </c>
      <c r="AI211" s="454" t="str">
        <f t="shared" si="72"/>
        <v/>
      </c>
      <c r="AK211" s="454" t="str">
        <f t="shared" si="73"/>
        <v/>
      </c>
      <c r="AM211" s="454" t="str">
        <f t="shared" si="74"/>
        <v/>
      </c>
      <c r="AO211" s="454" t="str">
        <f t="shared" si="75"/>
        <v/>
      </c>
      <c r="AQ211" s="454" t="str">
        <f t="shared" si="76"/>
        <v/>
      </c>
    </row>
    <row r="212" spans="5:43">
      <c r="E212" s="454" t="str">
        <f t="shared" si="58"/>
        <v/>
      </c>
      <c r="G212" s="454" t="str">
        <f t="shared" si="58"/>
        <v/>
      </c>
      <c r="I212" s="454" t="str">
        <f t="shared" si="59"/>
        <v/>
      </c>
      <c r="K212" s="454" t="str">
        <f t="shared" si="60"/>
        <v/>
      </c>
      <c r="M212" s="454" t="str">
        <f t="shared" si="61"/>
        <v/>
      </c>
      <c r="O212" s="454" t="str">
        <f t="shared" si="62"/>
        <v/>
      </c>
      <c r="Q212" s="454" t="str">
        <f t="shared" si="63"/>
        <v/>
      </c>
      <c r="S212" s="454" t="str">
        <f t="shared" si="64"/>
        <v/>
      </c>
      <c r="U212" s="454" t="str">
        <f t="shared" si="65"/>
        <v/>
      </c>
      <c r="W212" s="454" t="str">
        <f t="shared" si="66"/>
        <v/>
      </c>
      <c r="Y212" s="454" t="str">
        <f t="shared" si="67"/>
        <v/>
      </c>
      <c r="AA212" s="454" t="str">
        <f t="shared" si="68"/>
        <v/>
      </c>
      <c r="AC212" s="454" t="str">
        <f t="shared" si="69"/>
        <v/>
      </c>
      <c r="AE212" s="454" t="str">
        <f t="shared" si="70"/>
        <v/>
      </c>
      <c r="AG212" s="454" t="str">
        <f t="shared" si="71"/>
        <v/>
      </c>
      <c r="AI212" s="454" t="str">
        <f t="shared" si="72"/>
        <v/>
      </c>
      <c r="AK212" s="454" t="str">
        <f t="shared" si="73"/>
        <v/>
      </c>
      <c r="AM212" s="454" t="str">
        <f t="shared" si="74"/>
        <v/>
      </c>
      <c r="AO212" s="454" t="str">
        <f t="shared" si="75"/>
        <v/>
      </c>
      <c r="AQ212" s="454" t="str">
        <f t="shared" si="76"/>
        <v/>
      </c>
    </row>
    <row r="213" spans="5:43">
      <c r="E213" s="454" t="str">
        <f t="shared" si="58"/>
        <v/>
      </c>
      <c r="G213" s="454" t="str">
        <f t="shared" si="58"/>
        <v/>
      </c>
      <c r="I213" s="454" t="str">
        <f t="shared" si="59"/>
        <v/>
      </c>
      <c r="K213" s="454" t="str">
        <f t="shared" si="60"/>
        <v/>
      </c>
      <c r="M213" s="454" t="str">
        <f t="shared" si="61"/>
        <v/>
      </c>
      <c r="O213" s="454" t="str">
        <f t="shared" si="62"/>
        <v/>
      </c>
      <c r="Q213" s="454" t="str">
        <f t="shared" si="63"/>
        <v/>
      </c>
      <c r="S213" s="454" t="str">
        <f t="shared" si="64"/>
        <v/>
      </c>
      <c r="U213" s="454" t="str">
        <f t="shared" si="65"/>
        <v/>
      </c>
      <c r="W213" s="454" t="str">
        <f t="shared" si="66"/>
        <v/>
      </c>
      <c r="Y213" s="454" t="str">
        <f t="shared" si="67"/>
        <v/>
      </c>
      <c r="AA213" s="454" t="str">
        <f t="shared" si="68"/>
        <v/>
      </c>
      <c r="AC213" s="454" t="str">
        <f t="shared" si="69"/>
        <v/>
      </c>
      <c r="AE213" s="454" t="str">
        <f t="shared" si="70"/>
        <v/>
      </c>
      <c r="AG213" s="454" t="str">
        <f t="shared" si="71"/>
        <v/>
      </c>
      <c r="AI213" s="454" t="str">
        <f t="shared" si="72"/>
        <v/>
      </c>
      <c r="AK213" s="454" t="str">
        <f t="shared" si="73"/>
        <v/>
      </c>
      <c r="AM213" s="454" t="str">
        <f t="shared" si="74"/>
        <v/>
      </c>
      <c r="AO213" s="454" t="str">
        <f t="shared" si="75"/>
        <v/>
      </c>
      <c r="AQ213" s="454" t="str">
        <f t="shared" si="76"/>
        <v/>
      </c>
    </row>
    <row r="214" spans="5:43">
      <c r="E214" s="454" t="str">
        <f t="shared" si="58"/>
        <v/>
      </c>
      <c r="G214" s="454" t="str">
        <f t="shared" si="58"/>
        <v/>
      </c>
      <c r="I214" s="454" t="str">
        <f t="shared" si="59"/>
        <v/>
      </c>
      <c r="K214" s="454" t="str">
        <f t="shared" si="60"/>
        <v/>
      </c>
      <c r="M214" s="454" t="str">
        <f t="shared" si="61"/>
        <v/>
      </c>
      <c r="O214" s="454" t="str">
        <f t="shared" si="62"/>
        <v/>
      </c>
      <c r="Q214" s="454" t="str">
        <f t="shared" si="63"/>
        <v/>
      </c>
      <c r="S214" s="454" t="str">
        <f t="shared" si="64"/>
        <v/>
      </c>
      <c r="U214" s="454" t="str">
        <f t="shared" si="65"/>
        <v/>
      </c>
      <c r="W214" s="454" t="str">
        <f t="shared" si="66"/>
        <v/>
      </c>
      <c r="Y214" s="454" t="str">
        <f t="shared" si="67"/>
        <v/>
      </c>
      <c r="AA214" s="454" t="str">
        <f t="shared" si="68"/>
        <v/>
      </c>
      <c r="AC214" s="454" t="str">
        <f t="shared" si="69"/>
        <v/>
      </c>
      <c r="AE214" s="454" t="str">
        <f t="shared" si="70"/>
        <v/>
      </c>
      <c r="AG214" s="454" t="str">
        <f t="shared" si="71"/>
        <v/>
      </c>
      <c r="AI214" s="454" t="str">
        <f t="shared" si="72"/>
        <v/>
      </c>
      <c r="AK214" s="454" t="str">
        <f t="shared" si="73"/>
        <v/>
      </c>
      <c r="AM214" s="454" t="str">
        <f t="shared" si="74"/>
        <v/>
      </c>
      <c r="AO214" s="454" t="str">
        <f t="shared" si="75"/>
        <v/>
      </c>
      <c r="AQ214" s="454" t="str">
        <f t="shared" si="76"/>
        <v/>
      </c>
    </row>
    <row r="215" spans="5:43">
      <c r="E215" s="454" t="str">
        <f t="shared" si="58"/>
        <v/>
      </c>
      <c r="G215" s="454" t="str">
        <f t="shared" si="58"/>
        <v/>
      </c>
      <c r="I215" s="454" t="str">
        <f t="shared" si="59"/>
        <v/>
      </c>
      <c r="K215" s="454" t="str">
        <f t="shared" si="60"/>
        <v/>
      </c>
      <c r="M215" s="454" t="str">
        <f t="shared" si="61"/>
        <v/>
      </c>
      <c r="O215" s="454" t="str">
        <f t="shared" si="62"/>
        <v/>
      </c>
      <c r="Q215" s="454" t="str">
        <f t="shared" si="63"/>
        <v/>
      </c>
      <c r="S215" s="454" t="str">
        <f t="shared" si="64"/>
        <v/>
      </c>
      <c r="U215" s="454" t="str">
        <f t="shared" si="65"/>
        <v/>
      </c>
      <c r="W215" s="454" t="str">
        <f t="shared" si="66"/>
        <v/>
      </c>
      <c r="Y215" s="454" t="str">
        <f t="shared" si="67"/>
        <v/>
      </c>
      <c r="AA215" s="454" t="str">
        <f t="shared" si="68"/>
        <v/>
      </c>
      <c r="AC215" s="454" t="str">
        <f t="shared" si="69"/>
        <v/>
      </c>
      <c r="AE215" s="454" t="str">
        <f t="shared" si="70"/>
        <v/>
      </c>
      <c r="AG215" s="454" t="str">
        <f t="shared" si="71"/>
        <v/>
      </c>
      <c r="AI215" s="454" t="str">
        <f t="shared" si="72"/>
        <v/>
      </c>
      <c r="AK215" s="454" t="str">
        <f t="shared" si="73"/>
        <v/>
      </c>
      <c r="AM215" s="454" t="str">
        <f t="shared" si="74"/>
        <v/>
      </c>
      <c r="AO215" s="454" t="str">
        <f t="shared" si="75"/>
        <v/>
      </c>
      <c r="AQ215" s="454" t="str">
        <f t="shared" si="76"/>
        <v/>
      </c>
    </row>
    <row r="216" spans="5:43">
      <c r="E216" s="454" t="str">
        <f t="shared" si="58"/>
        <v/>
      </c>
      <c r="G216" s="454" t="str">
        <f t="shared" si="58"/>
        <v/>
      </c>
      <c r="I216" s="454" t="str">
        <f t="shared" si="59"/>
        <v/>
      </c>
      <c r="K216" s="454" t="str">
        <f t="shared" si="60"/>
        <v/>
      </c>
      <c r="M216" s="454" t="str">
        <f t="shared" si="61"/>
        <v/>
      </c>
      <c r="O216" s="454" t="str">
        <f t="shared" si="62"/>
        <v/>
      </c>
      <c r="Q216" s="454" t="str">
        <f t="shared" si="63"/>
        <v/>
      </c>
      <c r="S216" s="454" t="str">
        <f t="shared" si="64"/>
        <v/>
      </c>
      <c r="U216" s="454" t="str">
        <f t="shared" si="65"/>
        <v/>
      </c>
      <c r="W216" s="454" t="str">
        <f t="shared" si="66"/>
        <v/>
      </c>
      <c r="Y216" s="454" t="str">
        <f t="shared" si="67"/>
        <v/>
      </c>
      <c r="AA216" s="454" t="str">
        <f t="shared" si="68"/>
        <v/>
      </c>
      <c r="AC216" s="454" t="str">
        <f t="shared" si="69"/>
        <v/>
      </c>
      <c r="AE216" s="454" t="str">
        <f t="shared" si="70"/>
        <v/>
      </c>
      <c r="AG216" s="454" t="str">
        <f t="shared" si="71"/>
        <v/>
      </c>
      <c r="AI216" s="454" t="str">
        <f t="shared" si="72"/>
        <v/>
      </c>
      <c r="AK216" s="454" t="str">
        <f t="shared" si="73"/>
        <v/>
      </c>
      <c r="AM216" s="454" t="str">
        <f t="shared" si="74"/>
        <v/>
      </c>
      <c r="AO216" s="454" t="str">
        <f t="shared" si="75"/>
        <v/>
      </c>
      <c r="AQ216" s="454" t="str">
        <f t="shared" si="76"/>
        <v/>
      </c>
    </row>
    <row r="217" spans="5:43">
      <c r="E217" s="454" t="str">
        <f t="shared" si="58"/>
        <v/>
      </c>
      <c r="G217" s="454" t="str">
        <f t="shared" si="58"/>
        <v/>
      </c>
      <c r="I217" s="454" t="str">
        <f t="shared" si="59"/>
        <v/>
      </c>
      <c r="K217" s="454" t="str">
        <f t="shared" si="60"/>
        <v/>
      </c>
      <c r="M217" s="454" t="str">
        <f t="shared" si="61"/>
        <v/>
      </c>
      <c r="O217" s="454" t="str">
        <f t="shared" si="62"/>
        <v/>
      </c>
      <c r="Q217" s="454" t="str">
        <f t="shared" si="63"/>
        <v/>
      </c>
      <c r="S217" s="454" t="str">
        <f t="shared" si="64"/>
        <v/>
      </c>
      <c r="U217" s="454" t="str">
        <f t="shared" si="65"/>
        <v/>
      </c>
      <c r="W217" s="454" t="str">
        <f t="shared" si="66"/>
        <v/>
      </c>
      <c r="Y217" s="454" t="str">
        <f t="shared" si="67"/>
        <v/>
      </c>
      <c r="AA217" s="454" t="str">
        <f t="shared" si="68"/>
        <v/>
      </c>
      <c r="AC217" s="454" t="str">
        <f t="shared" si="69"/>
        <v/>
      </c>
      <c r="AE217" s="454" t="str">
        <f t="shared" si="70"/>
        <v/>
      </c>
      <c r="AG217" s="454" t="str">
        <f t="shared" si="71"/>
        <v/>
      </c>
      <c r="AI217" s="454" t="str">
        <f t="shared" si="72"/>
        <v/>
      </c>
      <c r="AK217" s="454" t="str">
        <f t="shared" si="73"/>
        <v/>
      </c>
      <c r="AM217" s="454" t="str">
        <f t="shared" si="74"/>
        <v/>
      </c>
      <c r="AO217" s="454" t="str">
        <f t="shared" si="75"/>
        <v/>
      </c>
      <c r="AQ217" s="454" t="str">
        <f t="shared" si="76"/>
        <v/>
      </c>
    </row>
    <row r="218" spans="5:43">
      <c r="E218" s="454" t="str">
        <f t="shared" si="58"/>
        <v/>
      </c>
      <c r="G218" s="454" t="str">
        <f t="shared" si="58"/>
        <v/>
      </c>
      <c r="I218" s="454" t="str">
        <f t="shared" si="59"/>
        <v/>
      </c>
      <c r="K218" s="454" t="str">
        <f t="shared" si="60"/>
        <v/>
      </c>
      <c r="M218" s="454" t="str">
        <f t="shared" si="61"/>
        <v/>
      </c>
      <c r="O218" s="454" t="str">
        <f t="shared" si="62"/>
        <v/>
      </c>
      <c r="Q218" s="454" t="str">
        <f t="shared" si="63"/>
        <v/>
      </c>
      <c r="S218" s="454" t="str">
        <f t="shared" si="64"/>
        <v/>
      </c>
      <c r="U218" s="454" t="str">
        <f t="shared" si="65"/>
        <v/>
      </c>
      <c r="W218" s="454" t="str">
        <f t="shared" si="66"/>
        <v/>
      </c>
      <c r="Y218" s="454" t="str">
        <f t="shared" si="67"/>
        <v/>
      </c>
      <c r="AA218" s="454" t="str">
        <f t="shared" si="68"/>
        <v/>
      </c>
      <c r="AC218" s="454" t="str">
        <f t="shared" si="69"/>
        <v/>
      </c>
      <c r="AE218" s="454" t="str">
        <f t="shared" si="70"/>
        <v/>
      </c>
      <c r="AG218" s="454" t="str">
        <f t="shared" si="71"/>
        <v/>
      </c>
      <c r="AI218" s="454" t="str">
        <f t="shared" si="72"/>
        <v/>
      </c>
      <c r="AK218" s="454" t="str">
        <f t="shared" si="73"/>
        <v/>
      </c>
      <c r="AM218" s="454" t="str">
        <f t="shared" si="74"/>
        <v/>
      </c>
      <c r="AO218" s="454" t="str">
        <f t="shared" si="75"/>
        <v/>
      </c>
      <c r="AQ218" s="454" t="str">
        <f t="shared" si="76"/>
        <v/>
      </c>
    </row>
    <row r="219" spans="5:43">
      <c r="E219" s="454" t="str">
        <f t="shared" si="58"/>
        <v/>
      </c>
      <c r="G219" s="454" t="str">
        <f t="shared" si="58"/>
        <v/>
      </c>
      <c r="I219" s="454" t="str">
        <f t="shared" si="59"/>
        <v/>
      </c>
      <c r="K219" s="454" t="str">
        <f t="shared" si="60"/>
        <v/>
      </c>
      <c r="M219" s="454" t="str">
        <f t="shared" si="61"/>
        <v/>
      </c>
      <c r="O219" s="454" t="str">
        <f t="shared" si="62"/>
        <v/>
      </c>
      <c r="Q219" s="454" t="str">
        <f t="shared" si="63"/>
        <v/>
      </c>
      <c r="S219" s="454" t="str">
        <f t="shared" si="64"/>
        <v/>
      </c>
      <c r="U219" s="454" t="str">
        <f t="shared" si="65"/>
        <v/>
      </c>
      <c r="W219" s="454" t="str">
        <f t="shared" si="66"/>
        <v/>
      </c>
      <c r="Y219" s="454" t="str">
        <f t="shared" si="67"/>
        <v/>
      </c>
      <c r="AA219" s="454" t="str">
        <f t="shared" si="68"/>
        <v/>
      </c>
      <c r="AC219" s="454" t="str">
        <f t="shared" si="69"/>
        <v/>
      </c>
      <c r="AE219" s="454" t="str">
        <f t="shared" si="70"/>
        <v/>
      </c>
      <c r="AG219" s="454" t="str">
        <f t="shared" si="71"/>
        <v/>
      </c>
      <c r="AI219" s="454" t="str">
        <f t="shared" si="72"/>
        <v/>
      </c>
      <c r="AK219" s="454" t="str">
        <f t="shared" si="73"/>
        <v/>
      </c>
      <c r="AM219" s="454" t="str">
        <f t="shared" si="74"/>
        <v/>
      </c>
      <c r="AO219" s="454" t="str">
        <f t="shared" si="75"/>
        <v/>
      </c>
      <c r="AQ219" s="454" t="str">
        <f t="shared" si="76"/>
        <v/>
      </c>
    </row>
    <row r="220" spans="5:43">
      <c r="E220" s="454" t="str">
        <f t="shared" si="58"/>
        <v/>
      </c>
      <c r="G220" s="454" t="str">
        <f t="shared" si="58"/>
        <v/>
      </c>
      <c r="I220" s="454" t="str">
        <f t="shared" si="59"/>
        <v/>
      </c>
      <c r="K220" s="454" t="str">
        <f t="shared" si="60"/>
        <v/>
      </c>
      <c r="M220" s="454" t="str">
        <f t="shared" si="61"/>
        <v/>
      </c>
      <c r="O220" s="454" t="str">
        <f t="shared" si="62"/>
        <v/>
      </c>
      <c r="Q220" s="454" t="str">
        <f t="shared" si="63"/>
        <v/>
      </c>
      <c r="S220" s="454" t="str">
        <f t="shared" si="64"/>
        <v/>
      </c>
      <c r="U220" s="454" t="str">
        <f t="shared" si="65"/>
        <v/>
      </c>
      <c r="W220" s="454" t="str">
        <f t="shared" si="66"/>
        <v/>
      </c>
      <c r="Y220" s="454" t="str">
        <f t="shared" si="67"/>
        <v/>
      </c>
      <c r="AA220" s="454" t="str">
        <f t="shared" si="68"/>
        <v/>
      </c>
      <c r="AC220" s="454" t="str">
        <f t="shared" si="69"/>
        <v/>
      </c>
      <c r="AE220" s="454" t="str">
        <f t="shared" si="70"/>
        <v/>
      </c>
      <c r="AG220" s="454" t="str">
        <f t="shared" si="71"/>
        <v/>
      </c>
      <c r="AI220" s="454" t="str">
        <f t="shared" si="72"/>
        <v/>
      </c>
      <c r="AK220" s="454" t="str">
        <f t="shared" si="73"/>
        <v/>
      </c>
      <c r="AM220" s="454" t="str">
        <f t="shared" si="74"/>
        <v/>
      </c>
      <c r="AO220" s="454" t="str">
        <f t="shared" si="75"/>
        <v/>
      </c>
      <c r="AQ220" s="454" t="str">
        <f t="shared" si="76"/>
        <v/>
      </c>
    </row>
    <row r="221" spans="5:43">
      <c r="E221" s="454" t="str">
        <f t="shared" si="58"/>
        <v/>
      </c>
      <c r="G221" s="454" t="str">
        <f t="shared" si="58"/>
        <v/>
      </c>
      <c r="I221" s="454" t="str">
        <f t="shared" si="59"/>
        <v/>
      </c>
      <c r="K221" s="454" t="str">
        <f t="shared" si="60"/>
        <v/>
      </c>
      <c r="M221" s="454" t="str">
        <f t="shared" si="61"/>
        <v/>
      </c>
      <c r="O221" s="454" t="str">
        <f t="shared" si="62"/>
        <v/>
      </c>
      <c r="Q221" s="454" t="str">
        <f t="shared" si="63"/>
        <v/>
      </c>
      <c r="S221" s="454" t="str">
        <f t="shared" si="64"/>
        <v/>
      </c>
      <c r="U221" s="454" t="str">
        <f t="shared" si="65"/>
        <v/>
      </c>
      <c r="W221" s="454" t="str">
        <f t="shared" si="66"/>
        <v/>
      </c>
      <c r="Y221" s="454" t="str">
        <f t="shared" si="67"/>
        <v/>
      </c>
      <c r="AA221" s="454" t="str">
        <f t="shared" si="68"/>
        <v/>
      </c>
      <c r="AC221" s="454" t="str">
        <f t="shared" si="69"/>
        <v/>
      </c>
      <c r="AE221" s="454" t="str">
        <f t="shared" si="70"/>
        <v/>
      </c>
      <c r="AG221" s="454" t="str">
        <f t="shared" si="71"/>
        <v/>
      </c>
      <c r="AI221" s="454" t="str">
        <f t="shared" si="72"/>
        <v/>
      </c>
      <c r="AK221" s="454" t="str">
        <f t="shared" si="73"/>
        <v/>
      </c>
      <c r="AM221" s="454" t="str">
        <f t="shared" si="74"/>
        <v/>
      </c>
      <c r="AO221" s="454" t="str">
        <f t="shared" si="75"/>
        <v/>
      </c>
      <c r="AQ221" s="454" t="str">
        <f t="shared" si="76"/>
        <v/>
      </c>
    </row>
    <row r="222" spans="5:43">
      <c r="E222" s="454" t="str">
        <f t="shared" si="58"/>
        <v/>
      </c>
      <c r="G222" s="454" t="str">
        <f t="shared" si="58"/>
        <v/>
      </c>
      <c r="I222" s="454" t="str">
        <f t="shared" si="59"/>
        <v/>
      </c>
      <c r="K222" s="454" t="str">
        <f t="shared" si="60"/>
        <v/>
      </c>
      <c r="M222" s="454" t="str">
        <f t="shared" si="61"/>
        <v/>
      </c>
      <c r="O222" s="454" t="str">
        <f t="shared" si="62"/>
        <v/>
      </c>
      <c r="Q222" s="454" t="str">
        <f t="shared" si="63"/>
        <v/>
      </c>
      <c r="S222" s="454" t="str">
        <f t="shared" si="64"/>
        <v/>
      </c>
      <c r="U222" s="454" t="str">
        <f t="shared" si="65"/>
        <v/>
      </c>
      <c r="W222" s="454" t="str">
        <f t="shared" si="66"/>
        <v/>
      </c>
      <c r="Y222" s="454" t="str">
        <f t="shared" si="67"/>
        <v/>
      </c>
      <c r="AA222" s="454" t="str">
        <f t="shared" si="68"/>
        <v/>
      </c>
      <c r="AC222" s="454" t="str">
        <f t="shared" si="69"/>
        <v/>
      </c>
      <c r="AE222" s="454" t="str">
        <f t="shared" si="70"/>
        <v/>
      </c>
      <c r="AG222" s="454" t="str">
        <f t="shared" si="71"/>
        <v/>
      </c>
      <c r="AI222" s="454" t="str">
        <f t="shared" si="72"/>
        <v/>
      </c>
      <c r="AK222" s="454" t="str">
        <f t="shared" si="73"/>
        <v/>
      </c>
      <c r="AM222" s="454" t="str">
        <f t="shared" si="74"/>
        <v/>
      </c>
      <c r="AO222" s="454" t="str">
        <f t="shared" si="75"/>
        <v/>
      </c>
      <c r="AQ222" s="454" t="str">
        <f t="shared" si="76"/>
        <v/>
      </c>
    </row>
    <row r="223" spans="5:43">
      <c r="E223" s="454" t="str">
        <f t="shared" si="58"/>
        <v/>
      </c>
      <c r="G223" s="454" t="str">
        <f t="shared" si="58"/>
        <v/>
      </c>
      <c r="I223" s="454" t="str">
        <f t="shared" si="59"/>
        <v/>
      </c>
      <c r="K223" s="454" t="str">
        <f t="shared" si="60"/>
        <v/>
      </c>
      <c r="M223" s="454" t="str">
        <f t="shared" si="61"/>
        <v/>
      </c>
      <c r="O223" s="454" t="str">
        <f t="shared" si="62"/>
        <v/>
      </c>
      <c r="Q223" s="454" t="str">
        <f t="shared" si="63"/>
        <v/>
      </c>
      <c r="S223" s="454" t="str">
        <f t="shared" si="64"/>
        <v/>
      </c>
      <c r="U223" s="454" t="str">
        <f t="shared" si="65"/>
        <v/>
      </c>
      <c r="W223" s="454" t="str">
        <f t="shared" si="66"/>
        <v/>
      </c>
      <c r="Y223" s="454" t="str">
        <f t="shared" si="67"/>
        <v/>
      </c>
      <c r="AA223" s="454" t="str">
        <f t="shared" si="68"/>
        <v/>
      </c>
      <c r="AC223" s="454" t="str">
        <f t="shared" si="69"/>
        <v/>
      </c>
      <c r="AE223" s="454" t="str">
        <f t="shared" si="70"/>
        <v/>
      </c>
      <c r="AG223" s="454" t="str">
        <f t="shared" si="71"/>
        <v/>
      </c>
      <c r="AI223" s="454" t="str">
        <f t="shared" si="72"/>
        <v/>
      </c>
      <c r="AK223" s="454" t="str">
        <f t="shared" si="73"/>
        <v/>
      </c>
      <c r="AM223" s="454" t="str">
        <f t="shared" si="74"/>
        <v/>
      </c>
      <c r="AO223" s="454" t="str">
        <f t="shared" si="75"/>
        <v/>
      </c>
      <c r="AQ223" s="454" t="str">
        <f t="shared" si="76"/>
        <v/>
      </c>
    </row>
    <row r="224" spans="5:43">
      <c r="E224" s="454" t="str">
        <f t="shared" si="58"/>
        <v/>
      </c>
      <c r="G224" s="454" t="str">
        <f t="shared" si="58"/>
        <v/>
      </c>
      <c r="I224" s="454" t="str">
        <f t="shared" si="59"/>
        <v/>
      </c>
      <c r="K224" s="454" t="str">
        <f t="shared" si="60"/>
        <v/>
      </c>
      <c r="M224" s="454" t="str">
        <f t="shared" si="61"/>
        <v/>
      </c>
      <c r="O224" s="454" t="str">
        <f t="shared" si="62"/>
        <v/>
      </c>
      <c r="Q224" s="454" t="str">
        <f t="shared" si="63"/>
        <v/>
      </c>
      <c r="S224" s="454" t="str">
        <f t="shared" si="64"/>
        <v/>
      </c>
      <c r="U224" s="454" t="str">
        <f t="shared" si="65"/>
        <v/>
      </c>
      <c r="W224" s="454" t="str">
        <f t="shared" si="66"/>
        <v/>
      </c>
      <c r="Y224" s="454" t="str">
        <f t="shared" si="67"/>
        <v/>
      </c>
      <c r="AA224" s="454" t="str">
        <f t="shared" si="68"/>
        <v/>
      </c>
      <c r="AC224" s="454" t="str">
        <f t="shared" si="69"/>
        <v/>
      </c>
      <c r="AE224" s="454" t="str">
        <f t="shared" si="70"/>
        <v/>
      </c>
      <c r="AG224" s="454" t="str">
        <f t="shared" si="71"/>
        <v/>
      </c>
      <c r="AI224" s="454" t="str">
        <f t="shared" si="72"/>
        <v/>
      </c>
      <c r="AK224" s="454" t="str">
        <f t="shared" si="73"/>
        <v/>
      </c>
      <c r="AM224" s="454" t="str">
        <f t="shared" si="74"/>
        <v/>
      </c>
      <c r="AO224" s="454" t="str">
        <f t="shared" si="75"/>
        <v/>
      </c>
      <c r="AQ224" s="454" t="str">
        <f t="shared" si="76"/>
        <v/>
      </c>
    </row>
    <row r="225" spans="5:43">
      <c r="E225" s="454" t="str">
        <f t="shared" si="58"/>
        <v/>
      </c>
      <c r="G225" s="454" t="str">
        <f t="shared" si="58"/>
        <v/>
      </c>
      <c r="I225" s="454" t="str">
        <f t="shared" si="59"/>
        <v/>
      </c>
      <c r="K225" s="454" t="str">
        <f t="shared" si="60"/>
        <v/>
      </c>
      <c r="M225" s="454" t="str">
        <f t="shared" si="61"/>
        <v/>
      </c>
      <c r="O225" s="454" t="str">
        <f t="shared" si="62"/>
        <v/>
      </c>
      <c r="Q225" s="454" t="str">
        <f t="shared" si="63"/>
        <v/>
      </c>
      <c r="S225" s="454" t="str">
        <f t="shared" si="64"/>
        <v/>
      </c>
      <c r="U225" s="454" t="str">
        <f t="shared" si="65"/>
        <v/>
      </c>
      <c r="W225" s="454" t="str">
        <f t="shared" si="66"/>
        <v/>
      </c>
      <c r="Y225" s="454" t="str">
        <f t="shared" si="67"/>
        <v/>
      </c>
      <c r="AA225" s="454" t="str">
        <f t="shared" si="68"/>
        <v/>
      </c>
      <c r="AC225" s="454" t="str">
        <f t="shared" si="69"/>
        <v/>
      </c>
      <c r="AE225" s="454" t="str">
        <f t="shared" si="70"/>
        <v/>
      </c>
      <c r="AG225" s="454" t="str">
        <f t="shared" si="71"/>
        <v/>
      </c>
      <c r="AI225" s="454" t="str">
        <f t="shared" si="72"/>
        <v/>
      </c>
      <c r="AK225" s="454" t="str">
        <f t="shared" si="73"/>
        <v/>
      </c>
      <c r="AM225" s="454" t="str">
        <f t="shared" si="74"/>
        <v/>
      </c>
      <c r="AO225" s="454" t="str">
        <f t="shared" si="75"/>
        <v/>
      </c>
      <c r="AQ225" s="454" t="str">
        <f t="shared" si="76"/>
        <v/>
      </c>
    </row>
    <row r="226" spans="5:43">
      <c r="E226" s="454" t="str">
        <f t="shared" si="58"/>
        <v/>
      </c>
      <c r="G226" s="454" t="str">
        <f t="shared" si="58"/>
        <v/>
      </c>
      <c r="I226" s="454" t="str">
        <f t="shared" si="59"/>
        <v/>
      </c>
      <c r="K226" s="454" t="str">
        <f t="shared" si="60"/>
        <v/>
      </c>
      <c r="M226" s="454" t="str">
        <f t="shared" si="61"/>
        <v/>
      </c>
      <c r="O226" s="454" t="str">
        <f t="shared" si="62"/>
        <v/>
      </c>
      <c r="Q226" s="454" t="str">
        <f t="shared" si="63"/>
        <v/>
      </c>
      <c r="S226" s="454" t="str">
        <f t="shared" si="64"/>
        <v/>
      </c>
      <c r="U226" s="454" t="str">
        <f t="shared" si="65"/>
        <v/>
      </c>
      <c r="W226" s="454" t="str">
        <f t="shared" si="66"/>
        <v/>
      </c>
      <c r="Y226" s="454" t="str">
        <f t="shared" si="67"/>
        <v/>
      </c>
      <c r="AA226" s="454" t="str">
        <f t="shared" si="68"/>
        <v/>
      </c>
      <c r="AC226" s="454" t="str">
        <f t="shared" si="69"/>
        <v/>
      </c>
      <c r="AE226" s="454" t="str">
        <f t="shared" si="70"/>
        <v/>
      </c>
      <c r="AG226" s="454" t="str">
        <f t="shared" si="71"/>
        <v/>
      </c>
      <c r="AI226" s="454" t="str">
        <f t="shared" si="72"/>
        <v/>
      </c>
      <c r="AK226" s="454" t="str">
        <f t="shared" si="73"/>
        <v/>
      </c>
      <c r="AM226" s="454" t="str">
        <f t="shared" si="74"/>
        <v/>
      </c>
      <c r="AO226" s="454" t="str">
        <f t="shared" si="75"/>
        <v/>
      </c>
      <c r="AQ226" s="454" t="str">
        <f t="shared" si="76"/>
        <v/>
      </c>
    </row>
    <row r="227" spans="5:43">
      <c r="E227" s="454" t="str">
        <f t="shared" si="58"/>
        <v/>
      </c>
      <c r="G227" s="454" t="str">
        <f t="shared" si="58"/>
        <v/>
      </c>
      <c r="I227" s="454" t="str">
        <f t="shared" si="59"/>
        <v/>
      </c>
      <c r="K227" s="454" t="str">
        <f t="shared" si="60"/>
        <v/>
      </c>
      <c r="M227" s="454" t="str">
        <f t="shared" si="61"/>
        <v/>
      </c>
      <c r="O227" s="454" t="str">
        <f t="shared" si="62"/>
        <v/>
      </c>
      <c r="Q227" s="454" t="str">
        <f t="shared" si="63"/>
        <v/>
      </c>
      <c r="S227" s="454" t="str">
        <f t="shared" si="64"/>
        <v/>
      </c>
      <c r="U227" s="454" t="str">
        <f t="shared" si="65"/>
        <v/>
      </c>
      <c r="W227" s="454" t="str">
        <f t="shared" si="66"/>
        <v/>
      </c>
      <c r="Y227" s="454" t="str">
        <f t="shared" si="67"/>
        <v/>
      </c>
      <c r="AA227" s="454" t="str">
        <f t="shared" si="68"/>
        <v/>
      </c>
      <c r="AC227" s="454" t="str">
        <f t="shared" si="69"/>
        <v/>
      </c>
      <c r="AE227" s="454" t="str">
        <f t="shared" si="70"/>
        <v/>
      </c>
      <c r="AG227" s="454" t="str">
        <f t="shared" si="71"/>
        <v/>
      </c>
      <c r="AI227" s="454" t="str">
        <f t="shared" si="72"/>
        <v/>
      </c>
      <c r="AK227" s="454" t="str">
        <f t="shared" si="73"/>
        <v/>
      </c>
      <c r="AM227" s="454" t="str">
        <f t="shared" si="74"/>
        <v/>
      </c>
      <c r="AO227" s="454" t="str">
        <f t="shared" si="75"/>
        <v/>
      </c>
      <c r="AQ227" s="454" t="str">
        <f t="shared" si="76"/>
        <v/>
      </c>
    </row>
    <row r="228" spans="5:43">
      <c r="E228" s="454" t="str">
        <f t="shared" si="58"/>
        <v/>
      </c>
      <c r="G228" s="454" t="str">
        <f t="shared" si="58"/>
        <v/>
      </c>
      <c r="I228" s="454" t="str">
        <f t="shared" si="59"/>
        <v/>
      </c>
      <c r="K228" s="454" t="str">
        <f t="shared" si="60"/>
        <v/>
      </c>
      <c r="M228" s="454" t="str">
        <f t="shared" si="61"/>
        <v/>
      </c>
      <c r="O228" s="454" t="str">
        <f t="shared" si="62"/>
        <v/>
      </c>
      <c r="Q228" s="454" t="str">
        <f t="shared" si="63"/>
        <v/>
      </c>
      <c r="S228" s="454" t="str">
        <f t="shared" si="64"/>
        <v/>
      </c>
      <c r="U228" s="454" t="str">
        <f t="shared" si="65"/>
        <v/>
      </c>
      <c r="W228" s="454" t="str">
        <f t="shared" si="66"/>
        <v/>
      </c>
      <c r="Y228" s="454" t="str">
        <f t="shared" si="67"/>
        <v/>
      </c>
      <c r="AA228" s="454" t="str">
        <f t="shared" si="68"/>
        <v/>
      </c>
      <c r="AC228" s="454" t="str">
        <f t="shared" si="69"/>
        <v/>
      </c>
      <c r="AE228" s="454" t="str">
        <f t="shared" si="70"/>
        <v/>
      </c>
      <c r="AG228" s="454" t="str">
        <f t="shared" si="71"/>
        <v/>
      </c>
      <c r="AI228" s="454" t="str">
        <f t="shared" si="72"/>
        <v/>
      </c>
      <c r="AK228" s="454" t="str">
        <f t="shared" si="73"/>
        <v/>
      </c>
      <c r="AM228" s="454" t="str">
        <f t="shared" si="74"/>
        <v/>
      </c>
      <c r="AO228" s="454" t="str">
        <f t="shared" si="75"/>
        <v/>
      </c>
      <c r="AQ228" s="454" t="str">
        <f t="shared" si="76"/>
        <v/>
      </c>
    </row>
    <row r="229" spans="5:43">
      <c r="E229" s="454" t="str">
        <f t="shared" si="58"/>
        <v/>
      </c>
      <c r="G229" s="454" t="str">
        <f t="shared" si="58"/>
        <v/>
      </c>
      <c r="I229" s="454" t="str">
        <f t="shared" si="59"/>
        <v/>
      </c>
      <c r="K229" s="454" t="str">
        <f t="shared" si="60"/>
        <v/>
      </c>
      <c r="M229" s="454" t="str">
        <f t="shared" si="61"/>
        <v/>
      </c>
      <c r="O229" s="454" t="str">
        <f t="shared" si="62"/>
        <v/>
      </c>
      <c r="Q229" s="454" t="str">
        <f t="shared" si="63"/>
        <v/>
      </c>
      <c r="S229" s="454" t="str">
        <f t="shared" si="64"/>
        <v/>
      </c>
      <c r="U229" s="454" t="str">
        <f t="shared" si="65"/>
        <v/>
      </c>
      <c r="W229" s="454" t="str">
        <f t="shared" si="66"/>
        <v/>
      </c>
      <c r="Y229" s="454" t="str">
        <f t="shared" si="67"/>
        <v/>
      </c>
      <c r="AA229" s="454" t="str">
        <f t="shared" si="68"/>
        <v/>
      </c>
      <c r="AC229" s="454" t="str">
        <f t="shared" si="69"/>
        <v/>
      </c>
      <c r="AE229" s="454" t="str">
        <f t="shared" si="70"/>
        <v/>
      </c>
      <c r="AG229" s="454" t="str">
        <f t="shared" si="71"/>
        <v/>
      </c>
      <c r="AI229" s="454" t="str">
        <f t="shared" si="72"/>
        <v/>
      </c>
      <c r="AK229" s="454" t="str">
        <f t="shared" si="73"/>
        <v/>
      </c>
      <c r="AM229" s="454" t="str">
        <f t="shared" si="74"/>
        <v/>
      </c>
      <c r="AO229" s="454" t="str">
        <f t="shared" si="75"/>
        <v/>
      </c>
      <c r="AQ229" s="454" t="str">
        <f t="shared" si="76"/>
        <v/>
      </c>
    </row>
    <row r="230" spans="5:43">
      <c r="E230" s="454" t="str">
        <f t="shared" si="58"/>
        <v/>
      </c>
      <c r="G230" s="454" t="str">
        <f t="shared" si="58"/>
        <v/>
      </c>
      <c r="I230" s="454" t="str">
        <f t="shared" si="59"/>
        <v/>
      </c>
      <c r="K230" s="454" t="str">
        <f t="shared" si="60"/>
        <v/>
      </c>
      <c r="M230" s="454" t="str">
        <f t="shared" si="61"/>
        <v/>
      </c>
      <c r="O230" s="454" t="str">
        <f t="shared" si="62"/>
        <v/>
      </c>
      <c r="Q230" s="454" t="str">
        <f t="shared" si="63"/>
        <v/>
      </c>
      <c r="S230" s="454" t="str">
        <f t="shared" si="64"/>
        <v/>
      </c>
      <c r="U230" s="454" t="str">
        <f t="shared" si="65"/>
        <v/>
      </c>
      <c r="W230" s="454" t="str">
        <f t="shared" si="66"/>
        <v/>
      </c>
      <c r="Y230" s="454" t="str">
        <f t="shared" si="67"/>
        <v/>
      </c>
      <c r="AA230" s="454" t="str">
        <f t="shared" si="68"/>
        <v/>
      </c>
      <c r="AC230" s="454" t="str">
        <f t="shared" si="69"/>
        <v/>
      </c>
      <c r="AE230" s="454" t="str">
        <f t="shared" si="70"/>
        <v/>
      </c>
      <c r="AG230" s="454" t="str">
        <f t="shared" si="71"/>
        <v/>
      </c>
      <c r="AI230" s="454" t="str">
        <f t="shared" si="72"/>
        <v/>
      </c>
      <c r="AK230" s="454" t="str">
        <f t="shared" si="73"/>
        <v/>
      </c>
      <c r="AM230" s="454" t="str">
        <f t="shared" si="74"/>
        <v/>
      </c>
      <c r="AO230" s="454" t="str">
        <f t="shared" si="75"/>
        <v/>
      </c>
      <c r="AQ230" s="454" t="str">
        <f t="shared" si="76"/>
        <v/>
      </c>
    </row>
    <row r="231" spans="5:43">
      <c r="E231" s="454" t="str">
        <f t="shared" si="58"/>
        <v/>
      </c>
      <c r="G231" s="454" t="str">
        <f t="shared" si="58"/>
        <v/>
      </c>
      <c r="I231" s="454" t="str">
        <f t="shared" si="59"/>
        <v/>
      </c>
      <c r="K231" s="454" t="str">
        <f t="shared" si="60"/>
        <v/>
      </c>
      <c r="M231" s="454" t="str">
        <f t="shared" si="61"/>
        <v/>
      </c>
      <c r="O231" s="454" t="str">
        <f t="shared" si="62"/>
        <v/>
      </c>
      <c r="Q231" s="454" t="str">
        <f t="shared" si="63"/>
        <v/>
      </c>
      <c r="S231" s="454" t="str">
        <f t="shared" si="64"/>
        <v/>
      </c>
      <c r="U231" s="454" t="str">
        <f t="shared" si="65"/>
        <v/>
      </c>
      <c r="W231" s="454" t="str">
        <f t="shared" si="66"/>
        <v/>
      </c>
      <c r="Y231" s="454" t="str">
        <f t="shared" si="67"/>
        <v/>
      </c>
      <c r="AA231" s="454" t="str">
        <f t="shared" si="68"/>
        <v/>
      </c>
      <c r="AC231" s="454" t="str">
        <f t="shared" si="69"/>
        <v/>
      </c>
      <c r="AE231" s="454" t="str">
        <f t="shared" si="70"/>
        <v/>
      </c>
      <c r="AG231" s="454" t="str">
        <f t="shared" si="71"/>
        <v/>
      </c>
      <c r="AI231" s="454" t="str">
        <f t="shared" si="72"/>
        <v/>
      </c>
      <c r="AK231" s="454" t="str">
        <f t="shared" si="73"/>
        <v/>
      </c>
      <c r="AM231" s="454" t="str">
        <f t="shared" si="74"/>
        <v/>
      </c>
      <c r="AO231" s="454" t="str">
        <f t="shared" si="75"/>
        <v/>
      </c>
      <c r="AQ231" s="454" t="str">
        <f t="shared" si="76"/>
        <v/>
      </c>
    </row>
    <row r="232" spans="5:43">
      <c r="E232" s="454" t="str">
        <f t="shared" si="58"/>
        <v/>
      </c>
      <c r="G232" s="454" t="str">
        <f t="shared" si="58"/>
        <v/>
      </c>
      <c r="I232" s="454" t="str">
        <f t="shared" si="59"/>
        <v/>
      </c>
      <c r="K232" s="454" t="str">
        <f t="shared" si="60"/>
        <v/>
      </c>
      <c r="M232" s="454" t="str">
        <f t="shared" si="61"/>
        <v/>
      </c>
      <c r="O232" s="454" t="str">
        <f t="shared" si="62"/>
        <v/>
      </c>
      <c r="Q232" s="454" t="str">
        <f t="shared" si="63"/>
        <v/>
      </c>
      <c r="S232" s="454" t="str">
        <f t="shared" si="64"/>
        <v/>
      </c>
      <c r="U232" s="454" t="str">
        <f t="shared" si="65"/>
        <v/>
      </c>
      <c r="W232" s="454" t="str">
        <f t="shared" si="66"/>
        <v/>
      </c>
      <c r="Y232" s="454" t="str">
        <f t="shared" si="67"/>
        <v/>
      </c>
      <c r="AA232" s="454" t="str">
        <f t="shared" si="68"/>
        <v/>
      </c>
      <c r="AC232" s="454" t="str">
        <f t="shared" si="69"/>
        <v/>
      </c>
      <c r="AE232" s="454" t="str">
        <f t="shared" si="70"/>
        <v/>
      </c>
      <c r="AG232" s="454" t="str">
        <f t="shared" si="71"/>
        <v/>
      </c>
      <c r="AI232" s="454" t="str">
        <f t="shared" si="72"/>
        <v/>
      </c>
      <c r="AK232" s="454" t="str">
        <f t="shared" si="73"/>
        <v/>
      </c>
      <c r="AM232" s="454" t="str">
        <f t="shared" si="74"/>
        <v/>
      </c>
      <c r="AO232" s="454" t="str">
        <f t="shared" si="75"/>
        <v/>
      </c>
      <c r="AQ232" s="454" t="str">
        <f t="shared" si="76"/>
        <v/>
      </c>
    </row>
    <row r="233" spans="5:43">
      <c r="E233" s="454" t="str">
        <f t="shared" si="58"/>
        <v/>
      </c>
      <c r="G233" s="454" t="str">
        <f t="shared" si="58"/>
        <v/>
      </c>
      <c r="I233" s="454" t="str">
        <f t="shared" si="59"/>
        <v/>
      </c>
      <c r="K233" s="454" t="str">
        <f t="shared" si="60"/>
        <v/>
      </c>
      <c r="M233" s="454" t="str">
        <f t="shared" si="61"/>
        <v/>
      </c>
      <c r="O233" s="454" t="str">
        <f t="shared" si="62"/>
        <v/>
      </c>
      <c r="Q233" s="454" t="str">
        <f t="shared" si="63"/>
        <v/>
      </c>
      <c r="S233" s="454" t="str">
        <f t="shared" si="64"/>
        <v/>
      </c>
      <c r="U233" s="454" t="str">
        <f t="shared" si="65"/>
        <v/>
      </c>
      <c r="W233" s="454" t="str">
        <f t="shared" si="66"/>
        <v/>
      </c>
      <c r="Y233" s="454" t="str">
        <f t="shared" si="67"/>
        <v/>
      </c>
      <c r="AA233" s="454" t="str">
        <f t="shared" si="68"/>
        <v/>
      </c>
      <c r="AC233" s="454" t="str">
        <f t="shared" si="69"/>
        <v/>
      </c>
      <c r="AE233" s="454" t="str">
        <f t="shared" si="70"/>
        <v/>
      </c>
      <c r="AG233" s="454" t="str">
        <f t="shared" si="71"/>
        <v/>
      </c>
      <c r="AI233" s="454" t="str">
        <f t="shared" si="72"/>
        <v/>
      </c>
      <c r="AK233" s="454" t="str">
        <f t="shared" si="73"/>
        <v/>
      </c>
      <c r="AM233" s="454" t="str">
        <f t="shared" si="74"/>
        <v/>
      </c>
      <c r="AO233" s="454" t="str">
        <f t="shared" si="75"/>
        <v/>
      </c>
      <c r="AQ233" s="454" t="str">
        <f t="shared" si="76"/>
        <v/>
      </c>
    </row>
    <row r="234" spans="5:43">
      <c r="E234" s="454" t="str">
        <f t="shared" si="58"/>
        <v/>
      </c>
      <c r="G234" s="454" t="str">
        <f t="shared" si="58"/>
        <v/>
      </c>
      <c r="I234" s="454" t="str">
        <f t="shared" si="59"/>
        <v/>
      </c>
      <c r="K234" s="454" t="str">
        <f t="shared" si="60"/>
        <v/>
      </c>
      <c r="M234" s="454" t="str">
        <f t="shared" si="61"/>
        <v/>
      </c>
      <c r="O234" s="454" t="str">
        <f t="shared" si="62"/>
        <v/>
      </c>
      <c r="Q234" s="454" t="str">
        <f t="shared" si="63"/>
        <v/>
      </c>
      <c r="S234" s="454" t="str">
        <f t="shared" si="64"/>
        <v/>
      </c>
      <c r="U234" s="454" t="str">
        <f t="shared" si="65"/>
        <v/>
      </c>
      <c r="W234" s="454" t="str">
        <f t="shared" si="66"/>
        <v/>
      </c>
      <c r="Y234" s="454" t="str">
        <f t="shared" si="67"/>
        <v/>
      </c>
      <c r="AA234" s="454" t="str">
        <f t="shared" si="68"/>
        <v/>
      </c>
      <c r="AC234" s="454" t="str">
        <f t="shared" si="69"/>
        <v/>
      </c>
      <c r="AE234" s="454" t="str">
        <f t="shared" si="70"/>
        <v/>
      </c>
      <c r="AG234" s="454" t="str">
        <f t="shared" si="71"/>
        <v/>
      </c>
      <c r="AI234" s="454" t="str">
        <f t="shared" si="72"/>
        <v/>
      </c>
      <c r="AK234" s="454" t="str">
        <f t="shared" si="73"/>
        <v/>
      </c>
      <c r="AM234" s="454" t="str">
        <f t="shared" si="74"/>
        <v/>
      </c>
      <c r="AO234" s="454" t="str">
        <f t="shared" si="75"/>
        <v/>
      </c>
      <c r="AQ234" s="454" t="str">
        <f t="shared" si="76"/>
        <v/>
      </c>
    </row>
    <row r="235" spans="5:43">
      <c r="E235" s="454" t="str">
        <f t="shared" si="58"/>
        <v/>
      </c>
      <c r="G235" s="454" t="str">
        <f t="shared" si="58"/>
        <v/>
      </c>
      <c r="I235" s="454" t="str">
        <f t="shared" si="59"/>
        <v/>
      </c>
      <c r="K235" s="454" t="str">
        <f t="shared" si="60"/>
        <v/>
      </c>
      <c r="M235" s="454" t="str">
        <f t="shared" si="61"/>
        <v/>
      </c>
      <c r="O235" s="454" t="str">
        <f t="shared" si="62"/>
        <v/>
      </c>
      <c r="Q235" s="454" t="str">
        <f t="shared" si="63"/>
        <v/>
      </c>
      <c r="S235" s="454" t="str">
        <f t="shared" si="64"/>
        <v/>
      </c>
      <c r="U235" s="454" t="str">
        <f t="shared" si="65"/>
        <v/>
      </c>
      <c r="W235" s="454" t="str">
        <f t="shared" si="66"/>
        <v/>
      </c>
      <c r="Y235" s="454" t="str">
        <f t="shared" si="67"/>
        <v/>
      </c>
      <c r="AA235" s="454" t="str">
        <f t="shared" si="68"/>
        <v/>
      </c>
      <c r="AC235" s="454" t="str">
        <f t="shared" si="69"/>
        <v/>
      </c>
      <c r="AE235" s="454" t="str">
        <f t="shared" si="70"/>
        <v/>
      </c>
      <c r="AG235" s="454" t="str">
        <f t="shared" si="71"/>
        <v/>
      </c>
      <c r="AI235" s="454" t="str">
        <f t="shared" si="72"/>
        <v/>
      </c>
      <c r="AK235" s="454" t="str">
        <f t="shared" si="73"/>
        <v/>
      </c>
      <c r="AM235" s="454" t="str">
        <f t="shared" si="74"/>
        <v/>
      </c>
      <c r="AO235" s="454" t="str">
        <f t="shared" si="75"/>
        <v/>
      </c>
      <c r="AQ235" s="454" t="str">
        <f t="shared" si="76"/>
        <v/>
      </c>
    </row>
    <row r="236" spans="5:43">
      <c r="E236" s="454" t="str">
        <f t="shared" si="58"/>
        <v/>
      </c>
      <c r="G236" s="454" t="str">
        <f t="shared" si="58"/>
        <v/>
      </c>
      <c r="I236" s="454" t="str">
        <f t="shared" si="59"/>
        <v/>
      </c>
      <c r="K236" s="454" t="str">
        <f t="shared" si="60"/>
        <v/>
      </c>
      <c r="M236" s="454" t="str">
        <f t="shared" si="61"/>
        <v/>
      </c>
      <c r="O236" s="454" t="str">
        <f t="shared" si="62"/>
        <v/>
      </c>
      <c r="Q236" s="454" t="str">
        <f t="shared" si="63"/>
        <v/>
      </c>
      <c r="S236" s="454" t="str">
        <f t="shared" si="64"/>
        <v/>
      </c>
      <c r="U236" s="454" t="str">
        <f t="shared" si="65"/>
        <v/>
      </c>
      <c r="W236" s="454" t="str">
        <f t="shared" si="66"/>
        <v/>
      </c>
      <c r="Y236" s="454" t="str">
        <f t="shared" si="67"/>
        <v/>
      </c>
      <c r="AA236" s="454" t="str">
        <f t="shared" si="68"/>
        <v/>
      </c>
      <c r="AC236" s="454" t="str">
        <f t="shared" si="69"/>
        <v/>
      </c>
      <c r="AE236" s="454" t="str">
        <f t="shared" si="70"/>
        <v/>
      </c>
      <c r="AG236" s="454" t="str">
        <f t="shared" si="71"/>
        <v/>
      </c>
      <c r="AI236" s="454" t="str">
        <f t="shared" si="72"/>
        <v/>
      </c>
      <c r="AK236" s="454" t="str">
        <f t="shared" si="73"/>
        <v/>
      </c>
      <c r="AM236" s="454" t="str">
        <f t="shared" si="74"/>
        <v/>
      </c>
      <c r="AO236" s="454" t="str">
        <f t="shared" si="75"/>
        <v/>
      </c>
      <c r="AQ236" s="454" t="str">
        <f t="shared" si="76"/>
        <v/>
      </c>
    </row>
    <row r="237" spans="5:43">
      <c r="E237" s="454" t="str">
        <f t="shared" si="58"/>
        <v/>
      </c>
      <c r="G237" s="454" t="str">
        <f t="shared" si="58"/>
        <v/>
      </c>
      <c r="I237" s="454" t="str">
        <f t="shared" si="59"/>
        <v/>
      </c>
      <c r="K237" s="454" t="str">
        <f t="shared" si="60"/>
        <v/>
      </c>
      <c r="M237" s="454" t="str">
        <f t="shared" si="61"/>
        <v/>
      </c>
      <c r="O237" s="454" t="str">
        <f t="shared" si="62"/>
        <v/>
      </c>
      <c r="Q237" s="454" t="str">
        <f t="shared" si="63"/>
        <v/>
      </c>
      <c r="S237" s="454" t="str">
        <f t="shared" si="64"/>
        <v/>
      </c>
      <c r="U237" s="454" t="str">
        <f t="shared" si="65"/>
        <v/>
      </c>
      <c r="W237" s="454" t="str">
        <f t="shared" si="66"/>
        <v/>
      </c>
      <c r="Y237" s="454" t="str">
        <f t="shared" si="67"/>
        <v/>
      </c>
      <c r="AA237" s="454" t="str">
        <f t="shared" si="68"/>
        <v/>
      </c>
      <c r="AC237" s="454" t="str">
        <f t="shared" si="69"/>
        <v/>
      </c>
      <c r="AE237" s="454" t="str">
        <f t="shared" si="70"/>
        <v/>
      </c>
      <c r="AG237" s="454" t="str">
        <f t="shared" si="71"/>
        <v/>
      </c>
      <c r="AI237" s="454" t="str">
        <f t="shared" si="72"/>
        <v/>
      </c>
      <c r="AK237" s="454" t="str">
        <f t="shared" si="73"/>
        <v/>
      </c>
      <c r="AM237" s="454" t="str">
        <f t="shared" si="74"/>
        <v/>
      </c>
      <c r="AO237" s="454" t="str">
        <f t="shared" si="75"/>
        <v/>
      </c>
      <c r="AQ237" s="454" t="str">
        <f t="shared" si="76"/>
        <v/>
      </c>
    </row>
    <row r="238" spans="5:43">
      <c r="E238" s="454" t="str">
        <f t="shared" si="58"/>
        <v/>
      </c>
      <c r="G238" s="454" t="str">
        <f t="shared" si="58"/>
        <v/>
      </c>
      <c r="I238" s="454" t="str">
        <f t="shared" si="59"/>
        <v/>
      </c>
      <c r="K238" s="454" t="str">
        <f t="shared" si="60"/>
        <v/>
      </c>
      <c r="M238" s="454" t="str">
        <f t="shared" si="61"/>
        <v/>
      </c>
      <c r="O238" s="454" t="str">
        <f t="shared" si="62"/>
        <v/>
      </c>
      <c r="Q238" s="454" t="str">
        <f t="shared" si="63"/>
        <v/>
      </c>
      <c r="S238" s="454" t="str">
        <f t="shared" si="64"/>
        <v/>
      </c>
      <c r="U238" s="454" t="str">
        <f t="shared" si="65"/>
        <v/>
      </c>
      <c r="W238" s="454" t="str">
        <f t="shared" si="66"/>
        <v/>
      </c>
      <c r="Y238" s="454" t="str">
        <f t="shared" si="67"/>
        <v/>
      </c>
      <c r="AA238" s="454" t="str">
        <f t="shared" si="68"/>
        <v/>
      </c>
      <c r="AC238" s="454" t="str">
        <f t="shared" si="69"/>
        <v/>
      </c>
      <c r="AE238" s="454" t="str">
        <f t="shared" si="70"/>
        <v/>
      </c>
      <c r="AG238" s="454" t="str">
        <f t="shared" si="71"/>
        <v/>
      </c>
      <c r="AI238" s="454" t="str">
        <f t="shared" si="72"/>
        <v/>
      </c>
      <c r="AK238" s="454" t="str">
        <f t="shared" si="73"/>
        <v/>
      </c>
      <c r="AM238" s="454" t="str">
        <f t="shared" si="74"/>
        <v/>
      </c>
      <c r="AO238" s="454" t="str">
        <f t="shared" si="75"/>
        <v/>
      </c>
      <c r="AQ238" s="454" t="str">
        <f t="shared" si="76"/>
        <v/>
      </c>
    </row>
    <row r="239" spans="5:43">
      <c r="E239" s="454" t="str">
        <f t="shared" si="58"/>
        <v/>
      </c>
      <c r="G239" s="454" t="str">
        <f t="shared" si="58"/>
        <v/>
      </c>
      <c r="I239" s="454" t="str">
        <f t="shared" si="59"/>
        <v/>
      </c>
      <c r="K239" s="454" t="str">
        <f t="shared" si="60"/>
        <v/>
      </c>
      <c r="M239" s="454" t="str">
        <f t="shared" si="61"/>
        <v/>
      </c>
      <c r="O239" s="454" t="str">
        <f t="shared" si="62"/>
        <v/>
      </c>
      <c r="Q239" s="454" t="str">
        <f t="shared" si="63"/>
        <v/>
      </c>
      <c r="S239" s="454" t="str">
        <f t="shared" si="64"/>
        <v/>
      </c>
      <c r="U239" s="454" t="str">
        <f t="shared" si="65"/>
        <v/>
      </c>
      <c r="W239" s="454" t="str">
        <f t="shared" si="66"/>
        <v/>
      </c>
      <c r="Y239" s="454" t="str">
        <f t="shared" si="67"/>
        <v/>
      </c>
      <c r="AA239" s="454" t="str">
        <f t="shared" si="68"/>
        <v/>
      </c>
      <c r="AC239" s="454" t="str">
        <f t="shared" si="69"/>
        <v/>
      </c>
      <c r="AE239" s="454" t="str">
        <f t="shared" si="70"/>
        <v/>
      </c>
      <c r="AG239" s="454" t="str">
        <f t="shared" si="71"/>
        <v/>
      </c>
      <c r="AI239" s="454" t="str">
        <f t="shared" si="72"/>
        <v/>
      </c>
      <c r="AK239" s="454" t="str">
        <f t="shared" si="73"/>
        <v/>
      </c>
      <c r="AM239" s="454" t="str">
        <f t="shared" si="74"/>
        <v/>
      </c>
      <c r="AO239" s="454" t="str">
        <f t="shared" si="75"/>
        <v/>
      </c>
      <c r="AQ239" s="454" t="str">
        <f t="shared" si="76"/>
        <v/>
      </c>
    </row>
    <row r="240" spans="5:43">
      <c r="E240" s="454" t="str">
        <f t="shared" si="58"/>
        <v/>
      </c>
      <c r="G240" s="454" t="str">
        <f t="shared" si="58"/>
        <v/>
      </c>
      <c r="I240" s="454" t="str">
        <f t="shared" si="59"/>
        <v/>
      </c>
      <c r="K240" s="454" t="str">
        <f t="shared" si="60"/>
        <v/>
      </c>
      <c r="M240" s="454" t="str">
        <f t="shared" si="61"/>
        <v/>
      </c>
      <c r="O240" s="454" t="str">
        <f t="shared" si="62"/>
        <v/>
      </c>
      <c r="Q240" s="454" t="str">
        <f t="shared" si="63"/>
        <v/>
      </c>
      <c r="S240" s="454" t="str">
        <f t="shared" si="64"/>
        <v/>
      </c>
      <c r="U240" s="454" t="str">
        <f t="shared" si="65"/>
        <v/>
      </c>
      <c r="W240" s="454" t="str">
        <f t="shared" si="66"/>
        <v/>
      </c>
      <c r="Y240" s="454" t="str">
        <f t="shared" si="67"/>
        <v/>
      </c>
      <c r="AA240" s="454" t="str">
        <f t="shared" si="68"/>
        <v/>
      </c>
      <c r="AC240" s="454" t="str">
        <f t="shared" si="69"/>
        <v/>
      </c>
      <c r="AE240" s="454" t="str">
        <f t="shared" si="70"/>
        <v/>
      </c>
      <c r="AG240" s="454" t="str">
        <f t="shared" si="71"/>
        <v/>
      </c>
      <c r="AI240" s="454" t="str">
        <f t="shared" si="72"/>
        <v/>
      </c>
      <c r="AK240" s="454" t="str">
        <f t="shared" si="73"/>
        <v/>
      </c>
      <c r="AM240" s="454" t="str">
        <f t="shared" si="74"/>
        <v/>
      </c>
      <c r="AO240" s="454" t="str">
        <f t="shared" si="75"/>
        <v/>
      </c>
      <c r="AQ240" s="454" t="str">
        <f t="shared" si="76"/>
        <v/>
      </c>
    </row>
    <row r="241" spans="5:43">
      <c r="E241" s="454" t="str">
        <f t="shared" si="58"/>
        <v/>
      </c>
      <c r="G241" s="454" t="str">
        <f t="shared" si="58"/>
        <v/>
      </c>
      <c r="I241" s="454" t="str">
        <f t="shared" si="59"/>
        <v/>
      </c>
      <c r="K241" s="454" t="str">
        <f t="shared" si="60"/>
        <v/>
      </c>
      <c r="M241" s="454" t="str">
        <f t="shared" si="61"/>
        <v/>
      </c>
      <c r="O241" s="454" t="str">
        <f t="shared" si="62"/>
        <v/>
      </c>
      <c r="Q241" s="454" t="str">
        <f t="shared" si="63"/>
        <v/>
      </c>
      <c r="S241" s="454" t="str">
        <f t="shared" si="64"/>
        <v/>
      </c>
      <c r="U241" s="454" t="str">
        <f t="shared" si="65"/>
        <v/>
      </c>
      <c r="W241" s="454" t="str">
        <f t="shared" si="66"/>
        <v/>
      </c>
      <c r="Y241" s="454" t="str">
        <f t="shared" si="67"/>
        <v/>
      </c>
      <c r="AA241" s="454" t="str">
        <f t="shared" si="68"/>
        <v/>
      </c>
      <c r="AC241" s="454" t="str">
        <f t="shared" si="69"/>
        <v/>
      </c>
      <c r="AE241" s="454" t="str">
        <f t="shared" si="70"/>
        <v/>
      </c>
      <c r="AG241" s="454" t="str">
        <f t="shared" si="71"/>
        <v/>
      </c>
      <c r="AI241" s="454" t="str">
        <f t="shared" si="72"/>
        <v/>
      </c>
      <c r="AK241" s="454" t="str">
        <f t="shared" si="73"/>
        <v/>
      </c>
      <c r="AM241" s="454" t="str">
        <f t="shared" si="74"/>
        <v/>
      </c>
      <c r="AO241" s="454" t="str">
        <f t="shared" si="75"/>
        <v/>
      </c>
      <c r="AQ241" s="454" t="str">
        <f t="shared" si="76"/>
        <v/>
      </c>
    </row>
    <row r="242" spans="5:43">
      <c r="E242" s="454" t="str">
        <f t="shared" si="58"/>
        <v/>
      </c>
      <c r="G242" s="454" t="str">
        <f t="shared" si="58"/>
        <v/>
      </c>
      <c r="I242" s="454" t="str">
        <f t="shared" si="59"/>
        <v/>
      </c>
      <c r="K242" s="454" t="str">
        <f t="shared" si="60"/>
        <v/>
      </c>
      <c r="M242" s="454" t="str">
        <f t="shared" si="61"/>
        <v/>
      </c>
      <c r="O242" s="454" t="str">
        <f t="shared" si="62"/>
        <v/>
      </c>
      <c r="Q242" s="454" t="str">
        <f t="shared" si="63"/>
        <v/>
      </c>
      <c r="S242" s="454" t="str">
        <f t="shared" si="64"/>
        <v/>
      </c>
      <c r="U242" s="454" t="str">
        <f t="shared" si="65"/>
        <v/>
      </c>
      <c r="W242" s="454" t="str">
        <f t="shared" si="66"/>
        <v/>
      </c>
      <c r="Y242" s="454" t="str">
        <f t="shared" si="67"/>
        <v/>
      </c>
      <c r="AA242" s="454" t="str">
        <f t="shared" si="68"/>
        <v/>
      </c>
      <c r="AC242" s="454" t="str">
        <f t="shared" si="69"/>
        <v/>
      </c>
      <c r="AE242" s="454" t="str">
        <f t="shared" si="70"/>
        <v/>
      </c>
      <c r="AG242" s="454" t="str">
        <f t="shared" si="71"/>
        <v/>
      </c>
      <c r="AI242" s="454" t="str">
        <f t="shared" si="72"/>
        <v/>
      </c>
      <c r="AK242" s="454" t="str">
        <f t="shared" si="73"/>
        <v/>
      </c>
      <c r="AM242" s="454" t="str">
        <f t="shared" si="74"/>
        <v/>
      </c>
      <c r="AO242" s="454" t="str">
        <f t="shared" si="75"/>
        <v/>
      </c>
      <c r="AQ242" s="454" t="str">
        <f t="shared" si="76"/>
        <v/>
      </c>
    </row>
    <row r="243" spans="5:43">
      <c r="E243" s="454" t="str">
        <f t="shared" si="58"/>
        <v/>
      </c>
      <c r="G243" s="454" t="str">
        <f t="shared" si="58"/>
        <v/>
      </c>
      <c r="I243" s="454" t="str">
        <f t="shared" si="59"/>
        <v/>
      </c>
      <c r="K243" s="454" t="str">
        <f t="shared" si="60"/>
        <v/>
      </c>
      <c r="M243" s="454" t="str">
        <f t="shared" si="61"/>
        <v/>
      </c>
      <c r="O243" s="454" t="str">
        <f t="shared" si="62"/>
        <v/>
      </c>
      <c r="Q243" s="454" t="str">
        <f t="shared" si="63"/>
        <v/>
      </c>
      <c r="S243" s="454" t="str">
        <f t="shared" si="64"/>
        <v/>
      </c>
      <c r="U243" s="454" t="str">
        <f t="shared" si="65"/>
        <v/>
      </c>
      <c r="W243" s="454" t="str">
        <f t="shared" si="66"/>
        <v/>
      </c>
      <c r="Y243" s="454" t="str">
        <f t="shared" si="67"/>
        <v/>
      </c>
      <c r="AA243" s="454" t="str">
        <f t="shared" si="68"/>
        <v/>
      </c>
      <c r="AC243" s="454" t="str">
        <f t="shared" si="69"/>
        <v/>
      </c>
      <c r="AE243" s="454" t="str">
        <f t="shared" si="70"/>
        <v/>
      </c>
      <c r="AG243" s="454" t="str">
        <f t="shared" si="71"/>
        <v/>
      </c>
      <c r="AI243" s="454" t="str">
        <f t="shared" si="72"/>
        <v/>
      </c>
      <c r="AK243" s="454" t="str">
        <f t="shared" si="73"/>
        <v/>
      </c>
      <c r="AM243" s="454" t="str">
        <f t="shared" si="74"/>
        <v/>
      </c>
      <c r="AO243" s="454" t="str">
        <f t="shared" si="75"/>
        <v/>
      </c>
      <c r="AQ243" s="454" t="str">
        <f t="shared" si="76"/>
        <v/>
      </c>
    </row>
    <row r="244" spans="5:43">
      <c r="E244" s="454" t="str">
        <f t="shared" si="58"/>
        <v/>
      </c>
      <c r="G244" s="454" t="str">
        <f t="shared" si="58"/>
        <v/>
      </c>
      <c r="I244" s="454" t="str">
        <f t="shared" si="59"/>
        <v/>
      </c>
      <c r="K244" s="454" t="str">
        <f t="shared" si="60"/>
        <v/>
      </c>
      <c r="M244" s="454" t="str">
        <f t="shared" si="61"/>
        <v/>
      </c>
      <c r="O244" s="454" t="str">
        <f t="shared" si="62"/>
        <v/>
      </c>
      <c r="Q244" s="454" t="str">
        <f t="shared" si="63"/>
        <v/>
      </c>
      <c r="S244" s="454" t="str">
        <f t="shared" si="64"/>
        <v/>
      </c>
      <c r="U244" s="454" t="str">
        <f t="shared" si="65"/>
        <v/>
      </c>
      <c r="W244" s="454" t="str">
        <f t="shared" si="66"/>
        <v/>
      </c>
      <c r="Y244" s="454" t="str">
        <f t="shared" si="67"/>
        <v/>
      </c>
      <c r="AA244" s="454" t="str">
        <f t="shared" si="68"/>
        <v/>
      </c>
      <c r="AC244" s="454" t="str">
        <f t="shared" si="69"/>
        <v/>
      </c>
      <c r="AE244" s="454" t="str">
        <f t="shared" si="70"/>
        <v/>
      </c>
      <c r="AG244" s="454" t="str">
        <f t="shared" si="71"/>
        <v/>
      </c>
      <c r="AI244" s="454" t="str">
        <f t="shared" si="72"/>
        <v/>
      </c>
      <c r="AK244" s="454" t="str">
        <f t="shared" si="73"/>
        <v/>
      </c>
      <c r="AM244" s="454" t="str">
        <f t="shared" si="74"/>
        <v/>
      </c>
      <c r="AO244" s="454" t="str">
        <f t="shared" si="75"/>
        <v/>
      </c>
      <c r="AQ244" s="454" t="str">
        <f t="shared" si="76"/>
        <v/>
      </c>
    </row>
    <row r="245" spans="5:43">
      <c r="E245" s="454" t="str">
        <f t="shared" si="58"/>
        <v/>
      </c>
      <c r="G245" s="454" t="str">
        <f t="shared" si="58"/>
        <v/>
      </c>
      <c r="I245" s="454" t="str">
        <f t="shared" si="59"/>
        <v/>
      </c>
      <c r="K245" s="454" t="str">
        <f t="shared" si="60"/>
        <v/>
      </c>
      <c r="M245" s="454" t="str">
        <f t="shared" si="61"/>
        <v/>
      </c>
      <c r="O245" s="454" t="str">
        <f t="shared" si="62"/>
        <v/>
      </c>
      <c r="Q245" s="454" t="str">
        <f t="shared" si="63"/>
        <v/>
      </c>
      <c r="S245" s="454" t="str">
        <f t="shared" si="64"/>
        <v/>
      </c>
      <c r="U245" s="454" t="str">
        <f t="shared" si="65"/>
        <v/>
      </c>
      <c r="W245" s="454" t="str">
        <f t="shared" si="66"/>
        <v/>
      </c>
      <c r="Y245" s="454" t="str">
        <f t="shared" si="67"/>
        <v/>
      </c>
      <c r="AA245" s="454" t="str">
        <f t="shared" si="68"/>
        <v/>
      </c>
      <c r="AC245" s="454" t="str">
        <f t="shared" si="69"/>
        <v/>
      </c>
      <c r="AE245" s="454" t="str">
        <f t="shared" si="70"/>
        <v/>
      </c>
      <c r="AG245" s="454" t="str">
        <f t="shared" si="71"/>
        <v/>
      </c>
      <c r="AI245" s="454" t="str">
        <f t="shared" si="72"/>
        <v/>
      </c>
      <c r="AK245" s="454" t="str">
        <f t="shared" si="73"/>
        <v/>
      </c>
      <c r="AM245" s="454" t="str">
        <f t="shared" si="74"/>
        <v/>
      </c>
      <c r="AO245" s="454" t="str">
        <f t="shared" si="75"/>
        <v/>
      </c>
      <c r="AQ245" s="454" t="str">
        <f t="shared" si="76"/>
        <v/>
      </c>
    </row>
    <row r="246" spans="5:43">
      <c r="E246" s="454" t="str">
        <f t="shared" si="58"/>
        <v/>
      </c>
      <c r="G246" s="454" t="str">
        <f t="shared" si="58"/>
        <v/>
      </c>
      <c r="I246" s="454" t="str">
        <f t="shared" si="59"/>
        <v/>
      </c>
      <c r="K246" s="454" t="str">
        <f t="shared" si="60"/>
        <v/>
      </c>
      <c r="M246" s="454" t="str">
        <f t="shared" si="61"/>
        <v/>
      </c>
      <c r="O246" s="454" t="str">
        <f t="shared" si="62"/>
        <v/>
      </c>
      <c r="Q246" s="454" t="str">
        <f t="shared" si="63"/>
        <v/>
      </c>
      <c r="S246" s="454" t="str">
        <f t="shared" si="64"/>
        <v/>
      </c>
      <c r="U246" s="454" t="str">
        <f t="shared" si="65"/>
        <v/>
      </c>
      <c r="W246" s="454" t="str">
        <f t="shared" si="66"/>
        <v/>
      </c>
      <c r="Y246" s="454" t="str">
        <f t="shared" si="67"/>
        <v/>
      </c>
      <c r="AA246" s="454" t="str">
        <f t="shared" si="68"/>
        <v/>
      </c>
      <c r="AC246" s="454" t="str">
        <f t="shared" si="69"/>
        <v/>
      </c>
      <c r="AE246" s="454" t="str">
        <f t="shared" si="70"/>
        <v/>
      </c>
      <c r="AG246" s="454" t="str">
        <f t="shared" si="71"/>
        <v/>
      </c>
      <c r="AI246" s="454" t="str">
        <f t="shared" si="72"/>
        <v/>
      </c>
      <c r="AK246" s="454" t="str">
        <f t="shared" si="73"/>
        <v/>
      </c>
      <c r="AM246" s="454" t="str">
        <f t="shared" si="74"/>
        <v/>
      </c>
      <c r="AO246" s="454" t="str">
        <f t="shared" si="75"/>
        <v/>
      </c>
      <c r="AQ246" s="454" t="str">
        <f t="shared" si="76"/>
        <v/>
      </c>
    </row>
    <row r="247" spans="5:43">
      <c r="E247" s="454" t="str">
        <f t="shared" si="58"/>
        <v/>
      </c>
      <c r="G247" s="454" t="str">
        <f t="shared" si="58"/>
        <v/>
      </c>
      <c r="I247" s="454" t="str">
        <f t="shared" si="59"/>
        <v/>
      </c>
      <c r="K247" s="454" t="str">
        <f t="shared" si="60"/>
        <v/>
      </c>
      <c r="M247" s="454" t="str">
        <f t="shared" si="61"/>
        <v/>
      </c>
      <c r="O247" s="454" t="str">
        <f t="shared" si="62"/>
        <v/>
      </c>
      <c r="Q247" s="454" t="str">
        <f t="shared" si="63"/>
        <v/>
      </c>
      <c r="S247" s="454" t="str">
        <f t="shared" si="64"/>
        <v/>
      </c>
      <c r="U247" s="454" t="str">
        <f t="shared" si="65"/>
        <v/>
      </c>
      <c r="W247" s="454" t="str">
        <f t="shared" si="66"/>
        <v/>
      </c>
      <c r="Y247" s="454" t="str">
        <f t="shared" si="67"/>
        <v/>
      </c>
      <c r="AA247" s="454" t="str">
        <f t="shared" si="68"/>
        <v/>
      </c>
      <c r="AC247" s="454" t="str">
        <f t="shared" si="69"/>
        <v/>
      </c>
      <c r="AE247" s="454" t="str">
        <f t="shared" si="70"/>
        <v/>
      </c>
      <c r="AG247" s="454" t="str">
        <f t="shared" si="71"/>
        <v/>
      </c>
      <c r="AI247" s="454" t="str">
        <f t="shared" si="72"/>
        <v/>
      </c>
      <c r="AK247" s="454" t="str">
        <f t="shared" si="73"/>
        <v/>
      </c>
      <c r="AM247" s="454" t="str">
        <f t="shared" si="74"/>
        <v/>
      </c>
      <c r="AO247" s="454" t="str">
        <f t="shared" si="75"/>
        <v/>
      </c>
      <c r="AQ247" s="454" t="str">
        <f t="shared" si="76"/>
        <v/>
      </c>
    </row>
    <row r="248" spans="5:43">
      <c r="E248" s="454" t="str">
        <f t="shared" si="58"/>
        <v/>
      </c>
      <c r="G248" s="454" t="str">
        <f t="shared" si="58"/>
        <v/>
      </c>
      <c r="I248" s="454" t="str">
        <f t="shared" si="59"/>
        <v/>
      </c>
      <c r="K248" s="454" t="str">
        <f t="shared" si="60"/>
        <v/>
      </c>
      <c r="M248" s="454" t="str">
        <f t="shared" si="61"/>
        <v/>
      </c>
      <c r="O248" s="454" t="str">
        <f t="shared" si="62"/>
        <v/>
      </c>
      <c r="Q248" s="454" t="str">
        <f t="shared" si="63"/>
        <v/>
      </c>
      <c r="S248" s="454" t="str">
        <f t="shared" si="64"/>
        <v/>
      </c>
      <c r="U248" s="454" t="str">
        <f t="shared" si="65"/>
        <v/>
      </c>
      <c r="W248" s="454" t="str">
        <f t="shared" si="66"/>
        <v/>
      </c>
      <c r="Y248" s="454" t="str">
        <f t="shared" si="67"/>
        <v/>
      </c>
      <c r="AA248" s="454" t="str">
        <f t="shared" si="68"/>
        <v/>
      </c>
      <c r="AC248" s="454" t="str">
        <f t="shared" si="69"/>
        <v/>
      </c>
      <c r="AE248" s="454" t="str">
        <f t="shared" si="70"/>
        <v/>
      </c>
      <c r="AG248" s="454" t="str">
        <f t="shared" si="71"/>
        <v/>
      </c>
      <c r="AI248" s="454" t="str">
        <f t="shared" si="72"/>
        <v/>
      </c>
      <c r="AK248" s="454" t="str">
        <f t="shared" si="73"/>
        <v/>
      </c>
      <c r="AM248" s="454" t="str">
        <f t="shared" si="74"/>
        <v/>
      </c>
      <c r="AO248" s="454" t="str">
        <f t="shared" si="75"/>
        <v/>
      </c>
      <c r="AQ248" s="454" t="str">
        <f t="shared" si="76"/>
        <v/>
      </c>
    </row>
    <row r="249" spans="5:43">
      <c r="E249" s="454" t="str">
        <f t="shared" si="58"/>
        <v/>
      </c>
      <c r="G249" s="454" t="str">
        <f t="shared" si="58"/>
        <v/>
      </c>
      <c r="I249" s="454" t="str">
        <f t="shared" si="59"/>
        <v/>
      </c>
      <c r="K249" s="454" t="str">
        <f t="shared" si="60"/>
        <v/>
      </c>
      <c r="M249" s="454" t="str">
        <f t="shared" si="61"/>
        <v/>
      </c>
      <c r="O249" s="454" t="str">
        <f t="shared" si="62"/>
        <v/>
      </c>
      <c r="Q249" s="454" t="str">
        <f t="shared" si="63"/>
        <v/>
      </c>
      <c r="S249" s="454" t="str">
        <f t="shared" si="64"/>
        <v/>
      </c>
      <c r="U249" s="454" t="str">
        <f t="shared" si="65"/>
        <v/>
      </c>
      <c r="W249" s="454" t="str">
        <f t="shared" si="66"/>
        <v/>
      </c>
      <c r="Y249" s="454" t="str">
        <f t="shared" si="67"/>
        <v/>
      </c>
      <c r="AA249" s="454" t="str">
        <f t="shared" si="68"/>
        <v/>
      </c>
      <c r="AC249" s="454" t="str">
        <f t="shared" si="69"/>
        <v/>
      </c>
      <c r="AE249" s="454" t="str">
        <f t="shared" si="70"/>
        <v/>
      </c>
      <c r="AG249" s="454" t="str">
        <f t="shared" si="71"/>
        <v/>
      </c>
      <c r="AI249" s="454" t="str">
        <f t="shared" si="72"/>
        <v/>
      </c>
      <c r="AK249" s="454" t="str">
        <f t="shared" si="73"/>
        <v/>
      </c>
      <c r="AM249" s="454" t="str">
        <f t="shared" si="74"/>
        <v/>
      </c>
      <c r="AO249" s="454" t="str">
        <f t="shared" si="75"/>
        <v/>
      </c>
      <c r="AQ249" s="454" t="str">
        <f t="shared" si="76"/>
        <v/>
      </c>
    </row>
    <row r="250" spans="5:43">
      <c r="E250" s="454" t="str">
        <f t="shared" si="58"/>
        <v/>
      </c>
      <c r="G250" s="454" t="str">
        <f t="shared" si="58"/>
        <v/>
      </c>
      <c r="I250" s="454" t="str">
        <f t="shared" si="59"/>
        <v/>
      </c>
      <c r="K250" s="454" t="str">
        <f t="shared" si="60"/>
        <v/>
      </c>
      <c r="M250" s="454" t="str">
        <f t="shared" si="61"/>
        <v/>
      </c>
      <c r="O250" s="454" t="str">
        <f t="shared" si="62"/>
        <v/>
      </c>
      <c r="Q250" s="454" t="str">
        <f t="shared" si="63"/>
        <v/>
      </c>
      <c r="S250" s="454" t="str">
        <f t="shared" si="64"/>
        <v/>
      </c>
      <c r="U250" s="454" t="str">
        <f t="shared" si="65"/>
        <v/>
      </c>
      <c r="W250" s="454" t="str">
        <f t="shared" si="66"/>
        <v/>
      </c>
      <c r="Y250" s="454" t="str">
        <f t="shared" si="67"/>
        <v/>
      </c>
      <c r="AA250" s="454" t="str">
        <f t="shared" si="68"/>
        <v/>
      </c>
      <c r="AC250" s="454" t="str">
        <f t="shared" si="69"/>
        <v/>
      </c>
      <c r="AE250" s="454" t="str">
        <f t="shared" si="70"/>
        <v/>
      </c>
      <c r="AG250" s="454" t="str">
        <f t="shared" si="71"/>
        <v/>
      </c>
      <c r="AI250" s="454" t="str">
        <f t="shared" si="72"/>
        <v/>
      </c>
      <c r="AK250" s="454" t="str">
        <f t="shared" si="73"/>
        <v/>
      </c>
      <c r="AM250" s="454" t="str">
        <f t="shared" si="74"/>
        <v/>
      </c>
      <c r="AO250" s="454" t="str">
        <f t="shared" si="75"/>
        <v/>
      </c>
      <c r="AQ250" s="454" t="str">
        <f t="shared" si="76"/>
        <v/>
      </c>
    </row>
    <row r="251" spans="5:43">
      <c r="E251" s="454" t="str">
        <f t="shared" si="58"/>
        <v/>
      </c>
      <c r="G251" s="454" t="str">
        <f t="shared" si="58"/>
        <v/>
      </c>
      <c r="I251" s="454" t="str">
        <f t="shared" si="59"/>
        <v/>
      </c>
      <c r="K251" s="454" t="str">
        <f t="shared" si="60"/>
        <v/>
      </c>
      <c r="M251" s="454" t="str">
        <f t="shared" si="61"/>
        <v/>
      </c>
      <c r="O251" s="454" t="str">
        <f t="shared" si="62"/>
        <v/>
      </c>
      <c r="Q251" s="454" t="str">
        <f t="shared" si="63"/>
        <v/>
      </c>
      <c r="S251" s="454" t="str">
        <f t="shared" si="64"/>
        <v/>
      </c>
      <c r="U251" s="454" t="str">
        <f t="shared" si="65"/>
        <v/>
      </c>
      <c r="W251" s="454" t="str">
        <f t="shared" si="66"/>
        <v/>
      </c>
      <c r="Y251" s="454" t="str">
        <f t="shared" si="67"/>
        <v/>
      </c>
      <c r="AA251" s="454" t="str">
        <f t="shared" si="68"/>
        <v/>
      </c>
      <c r="AC251" s="454" t="str">
        <f t="shared" si="69"/>
        <v/>
      </c>
      <c r="AE251" s="454" t="str">
        <f t="shared" si="70"/>
        <v/>
      </c>
      <c r="AG251" s="454" t="str">
        <f t="shared" si="71"/>
        <v/>
      </c>
      <c r="AI251" s="454" t="str">
        <f t="shared" si="72"/>
        <v/>
      </c>
      <c r="AK251" s="454" t="str">
        <f t="shared" si="73"/>
        <v/>
      </c>
      <c r="AM251" s="454" t="str">
        <f t="shared" si="74"/>
        <v/>
      </c>
      <c r="AO251" s="454" t="str">
        <f t="shared" si="75"/>
        <v/>
      </c>
      <c r="AQ251" s="454" t="str">
        <f t="shared" si="76"/>
        <v/>
      </c>
    </row>
    <row r="252" spans="5:43">
      <c r="E252" s="454" t="str">
        <f t="shared" si="58"/>
        <v/>
      </c>
      <c r="G252" s="454" t="str">
        <f t="shared" si="58"/>
        <v/>
      </c>
      <c r="I252" s="454" t="str">
        <f t="shared" si="59"/>
        <v/>
      </c>
      <c r="K252" s="454" t="str">
        <f t="shared" si="60"/>
        <v/>
      </c>
      <c r="M252" s="454" t="str">
        <f t="shared" si="61"/>
        <v/>
      </c>
      <c r="O252" s="454" t="str">
        <f t="shared" si="62"/>
        <v/>
      </c>
      <c r="Q252" s="454" t="str">
        <f t="shared" si="63"/>
        <v/>
      </c>
      <c r="S252" s="454" t="str">
        <f t="shared" si="64"/>
        <v/>
      </c>
      <c r="U252" s="454" t="str">
        <f t="shared" si="65"/>
        <v/>
      </c>
      <c r="W252" s="454" t="str">
        <f t="shared" si="66"/>
        <v/>
      </c>
      <c r="Y252" s="454" t="str">
        <f t="shared" si="67"/>
        <v/>
      </c>
      <c r="AA252" s="454" t="str">
        <f t="shared" si="68"/>
        <v/>
      </c>
      <c r="AC252" s="454" t="str">
        <f t="shared" si="69"/>
        <v/>
      </c>
      <c r="AE252" s="454" t="str">
        <f t="shared" si="70"/>
        <v/>
      </c>
      <c r="AG252" s="454" t="str">
        <f t="shared" si="71"/>
        <v/>
      </c>
      <c r="AI252" s="454" t="str">
        <f t="shared" si="72"/>
        <v/>
      </c>
      <c r="AK252" s="454" t="str">
        <f t="shared" si="73"/>
        <v/>
      </c>
      <c r="AM252" s="454" t="str">
        <f t="shared" si="74"/>
        <v/>
      </c>
      <c r="AO252" s="454" t="str">
        <f t="shared" si="75"/>
        <v/>
      </c>
      <c r="AQ252" s="454" t="str">
        <f t="shared" si="76"/>
        <v/>
      </c>
    </row>
    <row r="253" spans="5:43">
      <c r="E253" s="454" t="str">
        <f t="shared" si="58"/>
        <v/>
      </c>
      <c r="G253" s="454" t="str">
        <f t="shared" si="58"/>
        <v/>
      </c>
      <c r="I253" s="454" t="str">
        <f t="shared" si="59"/>
        <v/>
      </c>
      <c r="K253" s="454" t="str">
        <f t="shared" si="60"/>
        <v/>
      </c>
      <c r="M253" s="454" t="str">
        <f t="shared" si="61"/>
        <v/>
      </c>
      <c r="O253" s="454" t="str">
        <f t="shared" si="62"/>
        <v/>
      </c>
      <c r="Q253" s="454" t="str">
        <f t="shared" si="63"/>
        <v/>
      </c>
      <c r="S253" s="454" t="str">
        <f t="shared" si="64"/>
        <v/>
      </c>
      <c r="U253" s="454" t="str">
        <f t="shared" si="65"/>
        <v/>
      </c>
      <c r="W253" s="454" t="str">
        <f t="shared" si="66"/>
        <v/>
      </c>
      <c r="Y253" s="454" t="str">
        <f t="shared" si="67"/>
        <v/>
      </c>
      <c r="AA253" s="454" t="str">
        <f t="shared" si="68"/>
        <v/>
      </c>
      <c r="AC253" s="454" t="str">
        <f t="shared" si="69"/>
        <v/>
      </c>
      <c r="AE253" s="454" t="str">
        <f t="shared" si="70"/>
        <v/>
      </c>
      <c r="AG253" s="454" t="str">
        <f t="shared" si="71"/>
        <v/>
      </c>
      <c r="AI253" s="454" t="str">
        <f t="shared" si="72"/>
        <v/>
      </c>
      <c r="AK253" s="454" t="str">
        <f t="shared" si="73"/>
        <v/>
      </c>
      <c r="AM253" s="454" t="str">
        <f t="shared" si="74"/>
        <v/>
      </c>
      <c r="AO253" s="454" t="str">
        <f t="shared" si="75"/>
        <v/>
      </c>
      <c r="AQ253" s="454" t="str">
        <f t="shared" si="76"/>
        <v/>
      </c>
    </row>
    <row r="254" spans="5:43">
      <c r="E254" s="454" t="str">
        <f t="shared" si="58"/>
        <v/>
      </c>
      <c r="G254" s="454" t="str">
        <f t="shared" si="58"/>
        <v/>
      </c>
      <c r="I254" s="454" t="str">
        <f t="shared" si="59"/>
        <v/>
      </c>
      <c r="K254" s="454" t="str">
        <f t="shared" si="60"/>
        <v/>
      </c>
      <c r="M254" s="454" t="str">
        <f t="shared" si="61"/>
        <v/>
      </c>
      <c r="O254" s="454" t="str">
        <f t="shared" si="62"/>
        <v/>
      </c>
      <c r="Q254" s="454" t="str">
        <f t="shared" si="63"/>
        <v/>
      </c>
      <c r="S254" s="454" t="str">
        <f t="shared" si="64"/>
        <v/>
      </c>
      <c r="U254" s="454" t="str">
        <f t="shared" si="65"/>
        <v/>
      </c>
      <c r="W254" s="454" t="str">
        <f t="shared" si="66"/>
        <v/>
      </c>
      <c r="Y254" s="454" t="str">
        <f t="shared" si="67"/>
        <v/>
      </c>
      <c r="AA254" s="454" t="str">
        <f t="shared" si="68"/>
        <v/>
      </c>
      <c r="AC254" s="454" t="str">
        <f t="shared" si="69"/>
        <v/>
      </c>
      <c r="AE254" s="454" t="str">
        <f t="shared" si="70"/>
        <v/>
      </c>
      <c r="AG254" s="454" t="str">
        <f t="shared" si="71"/>
        <v/>
      </c>
      <c r="AI254" s="454" t="str">
        <f t="shared" si="72"/>
        <v/>
      </c>
      <c r="AK254" s="454" t="str">
        <f t="shared" si="73"/>
        <v/>
      </c>
      <c r="AM254" s="454" t="str">
        <f t="shared" si="74"/>
        <v/>
      </c>
      <c r="AO254" s="454" t="str">
        <f t="shared" si="75"/>
        <v/>
      </c>
      <c r="AQ254" s="454" t="str">
        <f t="shared" si="76"/>
        <v/>
      </c>
    </row>
    <row r="255" spans="5:43">
      <c r="E255" s="454" t="str">
        <f t="shared" si="58"/>
        <v/>
      </c>
      <c r="G255" s="454" t="str">
        <f t="shared" si="58"/>
        <v/>
      </c>
      <c r="I255" s="454" t="str">
        <f t="shared" si="59"/>
        <v/>
      </c>
      <c r="K255" s="454" t="str">
        <f t="shared" si="60"/>
        <v/>
      </c>
      <c r="M255" s="454" t="str">
        <f t="shared" si="61"/>
        <v/>
      </c>
      <c r="O255" s="454" t="str">
        <f t="shared" si="62"/>
        <v/>
      </c>
      <c r="Q255" s="454" t="str">
        <f t="shared" si="63"/>
        <v/>
      </c>
      <c r="S255" s="454" t="str">
        <f t="shared" si="64"/>
        <v/>
      </c>
      <c r="U255" s="454" t="str">
        <f t="shared" si="65"/>
        <v/>
      </c>
      <c r="W255" s="454" t="str">
        <f t="shared" si="66"/>
        <v/>
      </c>
      <c r="Y255" s="454" t="str">
        <f t="shared" si="67"/>
        <v/>
      </c>
      <c r="AA255" s="454" t="str">
        <f t="shared" si="68"/>
        <v/>
      </c>
      <c r="AC255" s="454" t="str">
        <f t="shared" si="69"/>
        <v/>
      </c>
      <c r="AE255" s="454" t="str">
        <f t="shared" si="70"/>
        <v/>
      </c>
      <c r="AG255" s="454" t="str">
        <f t="shared" si="71"/>
        <v/>
      </c>
      <c r="AI255" s="454" t="str">
        <f t="shared" si="72"/>
        <v/>
      </c>
      <c r="AK255" s="454" t="str">
        <f t="shared" si="73"/>
        <v/>
      </c>
      <c r="AM255" s="454" t="str">
        <f t="shared" si="74"/>
        <v/>
      </c>
      <c r="AO255" s="454" t="str">
        <f t="shared" si="75"/>
        <v/>
      </c>
      <c r="AQ255" s="454" t="str">
        <f t="shared" si="76"/>
        <v/>
      </c>
    </row>
    <row r="256" spans="5:43">
      <c r="E256" s="454" t="str">
        <f t="shared" si="58"/>
        <v/>
      </c>
      <c r="G256" s="454" t="str">
        <f t="shared" si="58"/>
        <v/>
      </c>
      <c r="I256" s="454" t="str">
        <f t="shared" si="59"/>
        <v/>
      </c>
      <c r="K256" s="454" t="str">
        <f t="shared" si="60"/>
        <v/>
      </c>
      <c r="M256" s="454" t="str">
        <f t="shared" si="61"/>
        <v/>
      </c>
      <c r="O256" s="454" t="str">
        <f t="shared" si="62"/>
        <v/>
      </c>
      <c r="Q256" s="454" t="str">
        <f t="shared" si="63"/>
        <v/>
      </c>
      <c r="S256" s="454" t="str">
        <f t="shared" si="64"/>
        <v/>
      </c>
      <c r="U256" s="454" t="str">
        <f t="shared" si="65"/>
        <v/>
      </c>
      <c r="W256" s="454" t="str">
        <f t="shared" si="66"/>
        <v/>
      </c>
      <c r="Y256" s="454" t="str">
        <f t="shared" si="67"/>
        <v/>
      </c>
      <c r="AA256" s="454" t="str">
        <f t="shared" si="68"/>
        <v/>
      </c>
      <c r="AC256" s="454" t="str">
        <f t="shared" si="69"/>
        <v/>
      </c>
      <c r="AE256" s="454" t="str">
        <f t="shared" si="70"/>
        <v/>
      </c>
      <c r="AG256" s="454" t="str">
        <f t="shared" si="71"/>
        <v/>
      </c>
      <c r="AI256" s="454" t="str">
        <f t="shared" si="72"/>
        <v/>
      </c>
      <c r="AK256" s="454" t="str">
        <f t="shared" si="73"/>
        <v/>
      </c>
      <c r="AM256" s="454" t="str">
        <f t="shared" si="74"/>
        <v/>
      </c>
      <c r="AO256" s="454" t="str">
        <f t="shared" si="75"/>
        <v/>
      </c>
      <c r="AQ256" s="454" t="str">
        <f t="shared" si="76"/>
        <v/>
      </c>
    </row>
    <row r="257" spans="5:43">
      <c r="E257" s="454" t="str">
        <f t="shared" si="58"/>
        <v/>
      </c>
      <c r="G257" s="454" t="str">
        <f t="shared" si="58"/>
        <v/>
      </c>
      <c r="I257" s="454" t="str">
        <f t="shared" si="59"/>
        <v/>
      </c>
      <c r="K257" s="454" t="str">
        <f t="shared" si="60"/>
        <v/>
      </c>
      <c r="M257" s="454" t="str">
        <f t="shared" si="61"/>
        <v/>
      </c>
      <c r="O257" s="454" t="str">
        <f t="shared" si="62"/>
        <v/>
      </c>
      <c r="Q257" s="454" t="str">
        <f t="shared" si="63"/>
        <v/>
      </c>
      <c r="S257" s="454" t="str">
        <f t="shared" si="64"/>
        <v/>
      </c>
      <c r="U257" s="454" t="str">
        <f t="shared" si="65"/>
        <v/>
      </c>
      <c r="W257" s="454" t="str">
        <f t="shared" si="66"/>
        <v/>
      </c>
      <c r="Y257" s="454" t="str">
        <f t="shared" si="67"/>
        <v/>
      </c>
      <c r="AA257" s="454" t="str">
        <f t="shared" si="68"/>
        <v/>
      </c>
      <c r="AC257" s="454" t="str">
        <f t="shared" si="69"/>
        <v/>
      </c>
      <c r="AE257" s="454" t="str">
        <f t="shared" si="70"/>
        <v/>
      </c>
      <c r="AG257" s="454" t="str">
        <f t="shared" si="71"/>
        <v/>
      </c>
      <c r="AI257" s="454" t="str">
        <f t="shared" si="72"/>
        <v/>
      </c>
      <c r="AK257" s="454" t="str">
        <f t="shared" si="73"/>
        <v/>
      </c>
      <c r="AM257" s="454" t="str">
        <f t="shared" si="74"/>
        <v/>
      </c>
      <c r="AO257" s="454" t="str">
        <f t="shared" si="75"/>
        <v/>
      </c>
      <c r="AQ257" s="454" t="str">
        <f t="shared" si="76"/>
        <v/>
      </c>
    </row>
    <row r="258" spans="5:43">
      <c r="E258" s="454" t="str">
        <f t="shared" si="58"/>
        <v/>
      </c>
      <c r="G258" s="454" t="str">
        <f t="shared" si="58"/>
        <v/>
      </c>
      <c r="I258" s="454" t="str">
        <f t="shared" si="59"/>
        <v/>
      </c>
      <c r="K258" s="454" t="str">
        <f t="shared" si="60"/>
        <v/>
      </c>
      <c r="M258" s="454" t="str">
        <f t="shared" si="61"/>
        <v/>
      </c>
      <c r="O258" s="454" t="str">
        <f t="shared" si="62"/>
        <v/>
      </c>
      <c r="Q258" s="454" t="str">
        <f t="shared" si="63"/>
        <v/>
      </c>
      <c r="S258" s="454" t="str">
        <f t="shared" si="64"/>
        <v/>
      </c>
      <c r="U258" s="454" t="str">
        <f t="shared" si="65"/>
        <v/>
      </c>
      <c r="W258" s="454" t="str">
        <f t="shared" si="66"/>
        <v/>
      </c>
      <c r="Y258" s="454" t="str">
        <f t="shared" si="67"/>
        <v/>
      </c>
      <c r="AA258" s="454" t="str">
        <f t="shared" si="68"/>
        <v/>
      </c>
      <c r="AC258" s="454" t="str">
        <f t="shared" si="69"/>
        <v/>
      </c>
      <c r="AE258" s="454" t="str">
        <f t="shared" si="70"/>
        <v/>
      </c>
      <c r="AG258" s="454" t="str">
        <f t="shared" si="71"/>
        <v/>
      </c>
      <c r="AI258" s="454" t="str">
        <f t="shared" si="72"/>
        <v/>
      </c>
      <c r="AK258" s="454" t="str">
        <f t="shared" si="73"/>
        <v/>
      </c>
      <c r="AM258" s="454" t="str">
        <f t="shared" si="74"/>
        <v/>
      </c>
      <c r="AO258" s="454" t="str">
        <f t="shared" si="75"/>
        <v/>
      </c>
      <c r="AQ258" s="454" t="str">
        <f t="shared" si="76"/>
        <v/>
      </c>
    </row>
    <row r="259" spans="5:43">
      <c r="E259" s="454" t="str">
        <f t="shared" si="58"/>
        <v/>
      </c>
      <c r="G259" s="454" t="str">
        <f t="shared" si="58"/>
        <v/>
      </c>
      <c r="I259" s="454" t="str">
        <f t="shared" si="59"/>
        <v/>
      </c>
      <c r="K259" s="454" t="str">
        <f t="shared" si="60"/>
        <v/>
      </c>
      <c r="M259" s="454" t="str">
        <f t="shared" si="61"/>
        <v/>
      </c>
      <c r="O259" s="454" t="str">
        <f t="shared" si="62"/>
        <v/>
      </c>
      <c r="Q259" s="454" t="str">
        <f t="shared" si="63"/>
        <v/>
      </c>
      <c r="S259" s="454" t="str">
        <f t="shared" si="64"/>
        <v/>
      </c>
      <c r="U259" s="454" t="str">
        <f t="shared" si="65"/>
        <v/>
      </c>
      <c r="W259" s="454" t="str">
        <f t="shared" si="66"/>
        <v/>
      </c>
      <c r="Y259" s="454" t="str">
        <f t="shared" si="67"/>
        <v/>
      </c>
      <c r="AA259" s="454" t="str">
        <f t="shared" si="68"/>
        <v/>
      </c>
      <c r="AC259" s="454" t="str">
        <f t="shared" si="69"/>
        <v/>
      </c>
      <c r="AE259" s="454" t="str">
        <f t="shared" si="70"/>
        <v/>
      </c>
      <c r="AG259" s="454" t="str">
        <f t="shared" si="71"/>
        <v/>
      </c>
      <c r="AI259" s="454" t="str">
        <f t="shared" si="72"/>
        <v/>
      </c>
      <c r="AK259" s="454" t="str">
        <f t="shared" si="73"/>
        <v/>
      </c>
      <c r="AM259" s="454" t="str">
        <f t="shared" si="74"/>
        <v/>
      </c>
      <c r="AO259" s="454" t="str">
        <f t="shared" si="75"/>
        <v/>
      </c>
      <c r="AQ259" s="454" t="str">
        <f t="shared" si="76"/>
        <v/>
      </c>
    </row>
    <row r="260" spans="5:43">
      <c r="E260" s="454" t="str">
        <f t="shared" si="58"/>
        <v/>
      </c>
      <c r="G260" s="454" t="str">
        <f t="shared" si="58"/>
        <v/>
      </c>
      <c r="I260" s="454" t="str">
        <f t="shared" si="59"/>
        <v/>
      </c>
      <c r="K260" s="454" t="str">
        <f t="shared" si="60"/>
        <v/>
      </c>
      <c r="M260" s="454" t="str">
        <f t="shared" si="61"/>
        <v/>
      </c>
      <c r="O260" s="454" t="str">
        <f t="shared" si="62"/>
        <v/>
      </c>
      <c r="Q260" s="454" t="str">
        <f t="shared" si="63"/>
        <v/>
      </c>
      <c r="S260" s="454" t="str">
        <f t="shared" si="64"/>
        <v/>
      </c>
      <c r="U260" s="454" t="str">
        <f t="shared" si="65"/>
        <v/>
      </c>
      <c r="W260" s="454" t="str">
        <f t="shared" si="66"/>
        <v/>
      </c>
      <c r="Y260" s="454" t="str">
        <f t="shared" si="67"/>
        <v/>
      </c>
      <c r="AA260" s="454" t="str">
        <f t="shared" si="68"/>
        <v/>
      </c>
      <c r="AC260" s="454" t="str">
        <f t="shared" si="69"/>
        <v/>
      </c>
      <c r="AE260" s="454" t="str">
        <f t="shared" si="70"/>
        <v/>
      </c>
      <c r="AG260" s="454" t="str">
        <f t="shared" si="71"/>
        <v/>
      </c>
      <c r="AI260" s="454" t="str">
        <f t="shared" si="72"/>
        <v/>
      </c>
      <c r="AK260" s="454" t="str">
        <f t="shared" si="73"/>
        <v/>
      </c>
      <c r="AM260" s="454" t="str">
        <f t="shared" si="74"/>
        <v/>
      </c>
      <c r="AO260" s="454" t="str">
        <f t="shared" si="75"/>
        <v/>
      </c>
      <c r="AQ260" s="454" t="str">
        <f t="shared" si="76"/>
        <v/>
      </c>
    </row>
    <row r="261" spans="5:43">
      <c r="E261" s="454" t="str">
        <f t="shared" si="58"/>
        <v/>
      </c>
      <c r="G261" s="454" t="str">
        <f t="shared" si="58"/>
        <v/>
      </c>
      <c r="I261" s="454" t="str">
        <f t="shared" si="59"/>
        <v/>
      </c>
      <c r="K261" s="454" t="str">
        <f t="shared" si="60"/>
        <v/>
      </c>
      <c r="M261" s="454" t="str">
        <f t="shared" si="61"/>
        <v/>
      </c>
      <c r="O261" s="454" t="str">
        <f t="shared" si="62"/>
        <v/>
      </c>
      <c r="Q261" s="454" t="str">
        <f t="shared" si="63"/>
        <v/>
      </c>
      <c r="S261" s="454" t="str">
        <f t="shared" si="64"/>
        <v/>
      </c>
      <c r="U261" s="454" t="str">
        <f t="shared" si="65"/>
        <v/>
      </c>
      <c r="W261" s="454" t="str">
        <f t="shared" si="66"/>
        <v/>
      </c>
      <c r="Y261" s="454" t="str">
        <f t="shared" si="67"/>
        <v/>
      </c>
      <c r="AA261" s="454" t="str">
        <f t="shared" si="68"/>
        <v/>
      </c>
      <c r="AC261" s="454" t="str">
        <f t="shared" si="69"/>
        <v/>
      </c>
      <c r="AE261" s="454" t="str">
        <f t="shared" si="70"/>
        <v/>
      </c>
      <c r="AG261" s="454" t="str">
        <f t="shared" si="71"/>
        <v/>
      </c>
      <c r="AI261" s="454" t="str">
        <f t="shared" si="72"/>
        <v/>
      </c>
      <c r="AK261" s="454" t="str">
        <f t="shared" si="73"/>
        <v/>
      </c>
      <c r="AM261" s="454" t="str">
        <f t="shared" si="74"/>
        <v/>
      </c>
      <c r="AO261" s="454" t="str">
        <f t="shared" si="75"/>
        <v/>
      </c>
      <c r="AQ261" s="454" t="str">
        <f t="shared" si="76"/>
        <v/>
      </c>
    </row>
    <row r="262" spans="5:43">
      <c r="E262" s="454" t="str">
        <f t="shared" si="58"/>
        <v/>
      </c>
      <c r="G262" s="454" t="str">
        <f t="shared" si="58"/>
        <v/>
      </c>
      <c r="I262" s="454" t="str">
        <f t="shared" si="59"/>
        <v/>
      </c>
      <c r="K262" s="454" t="str">
        <f t="shared" si="60"/>
        <v/>
      </c>
      <c r="M262" s="454" t="str">
        <f t="shared" si="61"/>
        <v/>
      </c>
      <c r="O262" s="454" t="str">
        <f t="shared" si="62"/>
        <v/>
      </c>
      <c r="Q262" s="454" t="str">
        <f t="shared" si="63"/>
        <v/>
      </c>
      <c r="S262" s="454" t="str">
        <f t="shared" si="64"/>
        <v/>
      </c>
      <c r="U262" s="454" t="str">
        <f t="shared" si="65"/>
        <v/>
      </c>
      <c r="W262" s="454" t="str">
        <f t="shared" si="66"/>
        <v/>
      </c>
      <c r="Y262" s="454" t="str">
        <f t="shared" si="67"/>
        <v/>
      </c>
      <c r="AA262" s="454" t="str">
        <f t="shared" si="68"/>
        <v/>
      </c>
      <c r="AC262" s="454" t="str">
        <f t="shared" si="69"/>
        <v/>
      </c>
      <c r="AE262" s="454" t="str">
        <f t="shared" si="70"/>
        <v/>
      </c>
      <c r="AG262" s="454" t="str">
        <f t="shared" si="71"/>
        <v/>
      </c>
      <c r="AI262" s="454" t="str">
        <f t="shared" si="72"/>
        <v/>
      </c>
      <c r="AK262" s="454" t="str">
        <f t="shared" si="73"/>
        <v/>
      </c>
      <c r="AM262" s="454" t="str">
        <f t="shared" si="74"/>
        <v/>
      </c>
      <c r="AO262" s="454" t="str">
        <f t="shared" si="75"/>
        <v/>
      </c>
      <c r="AQ262" s="454" t="str">
        <f t="shared" si="76"/>
        <v/>
      </c>
    </row>
    <row r="263" spans="5:43">
      <c r="E263" s="454" t="str">
        <f t="shared" si="58"/>
        <v/>
      </c>
      <c r="G263" s="454" t="str">
        <f t="shared" si="58"/>
        <v/>
      </c>
      <c r="I263" s="454" t="str">
        <f t="shared" si="59"/>
        <v/>
      </c>
      <c r="K263" s="454" t="str">
        <f t="shared" si="60"/>
        <v/>
      </c>
      <c r="M263" s="454" t="str">
        <f t="shared" si="61"/>
        <v/>
      </c>
      <c r="O263" s="454" t="str">
        <f t="shared" si="62"/>
        <v/>
      </c>
      <c r="Q263" s="454" t="str">
        <f t="shared" si="63"/>
        <v/>
      </c>
      <c r="S263" s="454" t="str">
        <f t="shared" si="64"/>
        <v/>
      </c>
      <c r="U263" s="454" t="str">
        <f t="shared" si="65"/>
        <v/>
      </c>
      <c r="W263" s="454" t="str">
        <f t="shared" si="66"/>
        <v/>
      </c>
      <c r="Y263" s="454" t="str">
        <f t="shared" si="67"/>
        <v/>
      </c>
      <c r="AA263" s="454" t="str">
        <f t="shared" si="68"/>
        <v/>
      </c>
      <c r="AC263" s="454" t="str">
        <f t="shared" si="69"/>
        <v/>
      </c>
      <c r="AE263" s="454" t="str">
        <f t="shared" si="70"/>
        <v/>
      </c>
      <c r="AG263" s="454" t="str">
        <f t="shared" si="71"/>
        <v/>
      </c>
      <c r="AI263" s="454" t="str">
        <f t="shared" si="72"/>
        <v/>
      </c>
      <c r="AK263" s="454" t="str">
        <f t="shared" si="73"/>
        <v/>
      </c>
      <c r="AM263" s="454" t="str">
        <f t="shared" si="74"/>
        <v/>
      </c>
      <c r="AO263" s="454" t="str">
        <f t="shared" si="75"/>
        <v/>
      </c>
      <c r="AQ263" s="454" t="str">
        <f t="shared" si="76"/>
        <v/>
      </c>
    </row>
    <row r="264" spans="5:43">
      <c r="E264" s="454" t="str">
        <f t="shared" si="58"/>
        <v/>
      </c>
      <c r="G264" s="454" t="str">
        <f t="shared" si="58"/>
        <v/>
      </c>
      <c r="I264" s="454" t="str">
        <f t="shared" si="59"/>
        <v/>
      </c>
      <c r="K264" s="454" t="str">
        <f t="shared" si="60"/>
        <v/>
      </c>
      <c r="M264" s="454" t="str">
        <f t="shared" si="61"/>
        <v/>
      </c>
      <c r="O264" s="454" t="str">
        <f t="shared" si="62"/>
        <v/>
      </c>
      <c r="Q264" s="454" t="str">
        <f t="shared" si="63"/>
        <v/>
      </c>
      <c r="S264" s="454" t="str">
        <f t="shared" si="64"/>
        <v/>
      </c>
      <c r="U264" s="454" t="str">
        <f t="shared" si="65"/>
        <v/>
      </c>
      <c r="W264" s="454" t="str">
        <f t="shared" si="66"/>
        <v/>
      </c>
      <c r="Y264" s="454" t="str">
        <f t="shared" si="67"/>
        <v/>
      </c>
      <c r="AA264" s="454" t="str">
        <f t="shared" si="68"/>
        <v/>
      </c>
      <c r="AC264" s="454" t="str">
        <f t="shared" si="69"/>
        <v/>
      </c>
      <c r="AE264" s="454" t="str">
        <f t="shared" si="70"/>
        <v/>
      </c>
      <c r="AG264" s="454" t="str">
        <f t="shared" si="71"/>
        <v/>
      </c>
      <c r="AI264" s="454" t="str">
        <f t="shared" si="72"/>
        <v/>
      </c>
      <c r="AK264" s="454" t="str">
        <f t="shared" si="73"/>
        <v/>
      </c>
      <c r="AM264" s="454" t="str">
        <f t="shared" si="74"/>
        <v/>
      </c>
      <c r="AO264" s="454" t="str">
        <f t="shared" si="75"/>
        <v/>
      </c>
      <c r="AQ264" s="454" t="str">
        <f t="shared" si="76"/>
        <v/>
      </c>
    </row>
    <row r="265" spans="5:43">
      <c r="E265" s="454" t="str">
        <f t="shared" si="58"/>
        <v/>
      </c>
      <c r="G265" s="454" t="str">
        <f t="shared" si="58"/>
        <v/>
      </c>
      <c r="I265" s="454" t="str">
        <f t="shared" si="59"/>
        <v/>
      </c>
      <c r="K265" s="454" t="str">
        <f t="shared" si="60"/>
        <v/>
      </c>
      <c r="M265" s="454" t="str">
        <f t="shared" si="61"/>
        <v/>
      </c>
      <c r="O265" s="454" t="str">
        <f t="shared" si="62"/>
        <v/>
      </c>
      <c r="Q265" s="454" t="str">
        <f t="shared" si="63"/>
        <v/>
      </c>
      <c r="S265" s="454" t="str">
        <f t="shared" si="64"/>
        <v/>
      </c>
      <c r="U265" s="454" t="str">
        <f t="shared" si="65"/>
        <v/>
      </c>
      <c r="W265" s="454" t="str">
        <f t="shared" si="66"/>
        <v/>
      </c>
      <c r="Y265" s="454" t="str">
        <f t="shared" si="67"/>
        <v/>
      </c>
      <c r="AA265" s="454" t="str">
        <f t="shared" si="68"/>
        <v/>
      </c>
      <c r="AC265" s="454" t="str">
        <f t="shared" si="69"/>
        <v/>
      </c>
      <c r="AE265" s="454" t="str">
        <f t="shared" si="70"/>
        <v/>
      </c>
      <c r="AG265" s="454" t="str">
        <f t="shared" si="71"/>
        <v/>
      </c>
      <c r="AI265" s="454" t="str">
        <f t="shared" si="72"/>
        <v/>
      </c>
      <c r="AK265" s="454" t="str">
        <f t="shared" si="73"/>
        <v/>
      </c>
      <c r="AM265" s="454" t="str">
        <f t="shared" si="74"/>
        <v/>
      </c>
      <c r="AO265" s="454" t="str">
        <f t="shared" si="75"/>
        <v/>
      </c>
      <c r="AQ265" s="454" t="str">
        <f t="shared" si="76"/>
        <v/>
      </c>
    </row>
    <row r="266" spans="5:43">
      <c r="E266" s="454" t="str">
        <f t="shared" si="58"/>
        <v/>
      </c>
      <c r="G266" s="454" t="str">
        <f t="shared" si="58"/>
        <v/>
      </c>
      <c r="I266" s="454" t="str">
        <f t="shared" si="59"/>
        <v/>
      </c>
      <c r="K266" s="454" t="str">
        <f t="shared" si="60"/>
        <v/>
      </c>
      <c r="M266" s="454" t="str">
        <f t="shared" si="61"/>
        <v/>
      </c>
      <c r="O266" s="454" t="str">
        <f t="shared" si="62"/>
        <v/>
      </c>
      <c r="Q266" s="454" t="str">
        <f t="shared" si="63"/>
        <v/>
      </c>
      <c r="S266" s="454" t="str">
        <f t="shared" si="64"/>
        <v/>
      </c>
      <c r="U266" s="454" t="str">
        <f t="shared" si="65"/>
        <v/>
      </c>
      <c r="W266" s="454" t="str">
        <f t="shared" si="66"/>
        <v/>
      </c>
      <c r="Y266" s="454" t="str">
        <f t="shared" si="67"/>
        <v/>
      </c>
      <c r="AA266" s="454" t="str">
        <f t="shared" si="68"/>
        <v/>
      </c>
      <c r="AC266" s="454" t="str">
        <f t="shared" si="69"/>
        <v/>
      </c>
      <c r="AE266" s="454" t="str">
        <f t="shared" si="70"/>
        <v/>
      </c>
      <c r="AG266" s="454" t="str">
        <f t="shared" si="71"/>
        <v/>
      </c>
      <c r="AI266" s="454" t="str">
        <f t="shared" si="72"/>
        <v/>
      </c>
      <c r="AK266" s="454" t="str">
        <f t="shared" si="73"/>
        <v/>
      </c>
      <c r="AM266" s="454" t="str">
        <f t="shared" si="74"/>
        <v/>
      </c>
      <c r="AO266" s="454" t="str">
        <f t="shared" si="75"/>
        <v/>
      </c>
      <c r="AQ266" s="454" t="str">
        <f t="shared" si="76"/>
        <v/>
      </c>
    </row>
    <row r="267" spans="5:43">
      <c r="E267" s="454" t="str">
        <f t="shared" si="58"/>
        <v/>
      </c>
      <c r="G267" s="454" t="str">
        <f t="shared" si="58"/>
        <v/>
      </c>
      <c r="I267" s="454" t="str">
        <f t="shared" si="59"/>
        <v/>
      </c>
      <c r="K267" s="454" t="str">
        <f t="shared" si="60"/>
        <v/>
      </c>
      <c r="M267" s="454" t="str">
        <f t="shared" si="61"/>
        <v/>
      </c>
      <c r="O267" s="454" t="str">
        <f t="shared" si="62"/>
        <v/>
      </c>
      <c r="Q267" s="454" t="str">
        <f t="shared" si="63"/>
        <v/>
      </c>
      <c r="S267" s="454" t="str">
        <f t="shared" si="64"/>
        <v/>
      </c>
      <c r="U267" s="454" t="str">
        <f t="shared" si="65"/>
        <v/>
      </c>
      <c r="W267" s="454" t="str">
        <f t="shared" si="66"/>
        <v/>
      </c>
      <c r="Y267" s="454" t="str">
        <f t="shared" si="67"/>
        <v/>
      </c>
      <c r="AA267" s="454" t="str">
        <f t="shared" si="68"/>
        <v/>
      </c>
      <c r="AC267" s="454" t="str">
        <f t="shared" si="69"/>
        <v/>
      </c>
      <c r="AE267" s="454" t="str">
        <f t="shared" si="70"/>
        <v/>
      </c>
      <c r="AG267" s="454" t="str">
        <f t="shared" si="71"/>
        <v/>
      </c>
      <c r="AI267" s="454" t="str">
        <f t="shared" si="72"/>
        <v/>
      </c>
      <c r="AK267" s="454" t="str">
        <f t="shared" si="73"/>
        <v/>
      </c>
      <c r="AM267" s="454" t="str">
        <f t="shared" si="74"/>
        <v/>
      </c>
      <c r="AO267" s="454" t="str">
        <f t="shared" si="75"/>
        <v/>
      </c>
      <c r="AQ267" s="454" t="str">
        <f t="shared" si="76"/>
        <v/>
      </c>
    </row>
    <row r="268" spans="5:43">
      <c r="E268" s="454" t="str">
        <f t="shared" si="58"/>
        <v/>
      </c>
      <c r="G268" s="454" t="str">
        <f t="shared" si="58"/>
        <v/>
      </c>
      <c r="I268" s="454" t="str">
        <f t="shared" si="59"/>
        <v/>
      </c>
      <c r="K268" s="454" t="str">
        <f t="shared" si="60"/>
        <v/>
      </c>
      <c r="M268" s="454" t="str">
        <f t="shared" si="61"/>
        <v/>
      </c>
      <c r="O268" s="454" t="str">
        <f t="shared" si="62"/>
        <v/>
      </c>
      <c r="Q268" s="454" t="str">
        <f t="shared" si="63"/>
        <v/>
      </c>
      <c r="S268" s="454" t="str">
        <f t="shared" si="64"/>
        <v/>
      </c>
      <c r="U268" s="454" t="str">
        <f t="shared" si="65"/>
        <v/>
      </c>
      <c r="W268" s="454" t="str">
        <f t="shared" si="66"/>
        <v/>
      </c>
      <c r="Y268" s="454" t="str">
        <f t="shared" si="67"/>
        <v/>
      </c>
      <c r="AA268" s="454" t="str">
        <f t="shared" si="68"/>
        <v/>
      </c>
      <c r="AC268" s="454" t="str">
        <f t="shared" si="69"/>
        <v/>
      </c>
      <c r="AE268" s="454" t="str">
        <f t="shared" si="70"/>
        <v/>
      </c>
      <c r="AG268" s="454" t="str">
        <f t="shared" si="71"/>
        <v/>
      </c>
      <c r="AI268" s="454" t="str">
        <f t="shared" si="72"/>
        <v/>
      </c>
      <c r="AK268" s="454" t="str">
        <f t="shared" si="73"/>
        <v/>
      </c>
      <c r="AM268" s="454" t="str">
        <f t="shared" si="74"/>
        <v/>
      </c>
      <c r="AO268" s="454" t="str">
        <f t="shared" si="75"/>
        <v/>
      </c>
      <c r="AQ268" s="454" t="str">
        <f t="shared" si="76"/>
        <v/>
      </c>
    </row>
    <row r="269" spans="5:43">
      <c r="E269" s="454" t="str">
        <f t="shared" ref="E269:G300" si="77">IF(OR($B269=0,D269=0),"",D269/$B269)</f>
        <v/>
      </c>
      <c r="G269" s="454" t="str">
        <f t="shared" si="77"/>
        <v/>
      </c>
      <c r="I269" s="454" t="str">
        <f t="shared" ref="I269:I300" si="78">IF(OR($B269=0,H269=0),"",H269/$B269)</f>
        <v/>
      </c>
      <c r="K269" s="454" t="str">
        <f t="shared" ref="K269:K300" si="79">IF(OR($B269=0,J269=0),"",J269/$B269)</f>
        <v/>
      </c>
      <c r="M269" s="454" t="str">
        <f t="shared" ref="M269:M300" si="80">IF(OR($B269=0,L269=0),"",L269/$B269)</f>
        <v/>
      </c>
      <c r="O269" s="454" t="str">
        <f t="shared" ref="O269:O300" si="81">IF(OR($B269=0,N269=0),"",N269/$B269)</f>
        <v/>
      </c>
      <c r="Q269" s="454" t="str">
        <f t="shared" ref="Q269:Q300" si="82">IF(OR($B269=0,P269=0),"",P269/$B269)</f>
        <v/>
      </c>
      <c r="S269" s="454" t="str">
        <f t="shared" ref="S269:S300" si="83">IF(OR($B269=0,R269=0),"",R269/$B269)</f>
        <v/>
      </c>
      <c r="U269" s="454" t="str">
        <f t="shared" ref="U269:U300" si="84">IF(OR($B269=0,T269=0),"",T269/$B269)</f>
        <v/>
      </c>
      <c r="W269" s="454" t="str">
        <f t="shared" ref="W269:W300" si="85">IF(OR($B269=0,V269=0),"",V269/$B269)</f>
        <v/>
      </c>
      <c r="Y269" s="454" t="str">
        <f t="shared" ref="Y269:Y300" si="86">IF(OR($B269=0,X269=0),"",X269/$B269)</f>
        <v/>
      </c>
      <c r="AA269" s="454" t="str">
        <f t="shared" ref="AA269:AA300" si="87">IF(OR($B269=0,Z269=0),"",Z269/$B269)</f>
        <v/>
      </c>
      <c r="AC269" s="454" t="str">
        <f t="shared" ref="AC269:AC300" si="88">IF(OR($B269=0,AB269=0),"",AB269/$B269)</f>
        <v/>
      </c>
      <c r="AE269" s="454" t="str">
        <f t="shared" ref="AE269:AE300" si="89">IF(OR($B269=0,AD269=0),"",AD269/$B269)</f>
        <v/>
      </c>
      <c r="AG269" s="454" t="str">
        <f t="shared" ref="AG269:AG300" si="90">IF(OR($B269=0,AF269=0),"",AF269/$B269)</f>
        <v/>
      </c>
      <c r="AI269" s="454" t="str">
        <f t="shared" ref="AI269:AI300" si="91">IF(OR($B269=0,AH269=0),"",AH269/$B269)</f>
        <v/>
      </c>
      <c r="AK269" s="454" t="str">
        <f t="shared" ref="AK269:AK300" si="92">IF(OR($B269=0,AJ269=0),"",AJ269/$B269)</f>
        <v/>
      </c>
      <c r="AM269" s="454" t="str">
        <f t="shared" ref="AM269:AM300" si="93">IF(OR($B269=0,AL269=0),"",AL269/$B269)</f>
        <v/>
      </c>
      <c r="AO269" s="454" t="str">
        <f t="shared" ref="AO269:AO300" si="94">IF(OR($B269=0,AN269=0),"",AN269/$B269)</f>
        <v/>
      </c>
      <c r="AQ269" s="454" t="str">
        <f t="shared" ref="AQ269:AQ300" si="95">IF(OR($B269=0,AP269=0),"",AP269/$B269)</f>
        <v/>
      </c>
    </row>
    <row r="270" spans="5:43">
      <c r="E270" s="454" t="str">
        <f t="shared" si="77"/>
        <v/>
      </c>
      <c r="G270" s="454" t="str">
        <f t="shared" si="77"/>
        <v/>
      </c>
      <c r="I270" s="454" t="str">
        <f t="shared" si="78"/>
        <v/>
      </c>
      <c r="K270" s="454" t="str">
        <f t="shared" si="79"/>
        <v/>
      </c>
      <c r="M270" s="454" t="str">
        <f t="shared" si="80"/>
        <v/>
      </c>
      <c r="O270" s="454" t="str">
        <f t="shared" si="81"/>
        <v/>
      </c>
      <c r="Q270" s="454" t="str">
        <f t="shared" si="82"/>
        <v/>
      </c>
      <c r="S270" s="454" t="str">
        <f t="shared" si="83"/>
        <v/>
      </c>
      <c r="U270" s="454" t="str">
        <f t="shared" si="84"/>
        <v/>
      </c>
      <c r="W270" s="454" t="str">
        <f t="shared" si="85"/>
        <v/>
      </c>
      <c r="Y270" s="454" t="str">
        <f t="shared" si="86"/>
        <v/>
      </c>
      <c r="AA270" s="454" t="str">
        <f t="shared" si="87"/>
        <v/>
      </c>
      <c r="AC270" s="454" t="str">
        <f t="shared" si="88"/>
        <v/>
      </c>
      <c r="AE270" s="454" t="str">
        <f t="shared" si="89"/>
        <v/>
      </c>
      <c r="AG270" s="454" t="str">
        <f t="shared" si="90"/>
        <v/>
      </c>
      <c r="AI270" s="454" t="str">
        <f t="shared" si="91"/>
        <v/>
      </c>
      <c r="AK270" s="454" t="str">
        <f t="shared" si="92"/>
        <v/>
      </c>
      <c r="AM270" s="454" t="str">
        <f t="shared" si="93"/>
        <v/>
      </c>
      <c r="AO270" s="454" t="str">
        <f t="shared" si="94"/>
        <v/>
      </c>
      <c r="AQ270" s="454" t="str">
        <f t="shared" si="95"/>
        <v/>
      </c>
    </row>
    <row r="271" spans="5:43">
      <c r="E271" s="454" t="str">
        <f t="shared" si="77"/>
        <v/>
      </c>
      <c r="G271" s="454" t="str">
        <f t="shared" si="77"/>
        <v/>
      </c>
      <c r="I271" s="454" t="str">
        <f t="shared" si="78"/>
        <v/>
      </c>
      <c r="K271" s="454" t="str">
        <f t="shared" si="79"/>
        <v/>
      </c>
      <c r="M271" s="454" t="str">
        <f t="shared" si="80"/>
        <v/>
      </c>
      <c r="O271" s="454" t="str">
        <f t="shared" si="81"/>
        <v/>
      </c>
      <c r="Q271" s="454" t="str">
        <f t="shared" si="82"/>
        <v/>
      </c>
      <c r="S271" s="454" t="str">
        <f t="shared" si="83"/>
        <v/>
      </c>
      <c r="U271" s="454" t="str">
        <f t="shared" si="84"/>
        <v/>
      </c>
      <c r="W271" s="454" t="str">
        <f t="shared" si="85"/>
        <v/>
      </c>
      <c r="Y271" s="454" t="str">
        <f t="shared" si="86"/>
        <v/>
      </c>
      <c r="AA271" s="454" t="str">
        <f t="shared" si="87"/>
        <v/>
      </c>
      <c r="AC271" s="454" t="str">
        <f t="shared" si="88"/>
        <v/>
      </c>
      <c r="AE271" s="454" t="str">
        <f t="shared" si="89"/>
        <v/>
      </c>
      <c r="AG271" s="454" t="str">
        <f t="shared" si="90"/>
        <v/>
      </c>
      <c r="AI271" s="454" t="str">
        <f t="shared" si="91"/>
        <v/>
      </c>
      <c r="AK271" s="454" t="str">
        <f t="shared" si="92"/>
        <v/>
      </c>
      <c r="AM271" s="454" t="str">
        <f t="shared" si="93"/>
        <v/>
      </c>
      <c r="AO271" s="454" t="str">
        <f t="shared" si="94"/>
        <v/>
      </c>
      <c r="AQ271" s="454" t="str">
        <f t="shared" si="95"/>
        <v/>
      </c>
    </row>
    <row r="272" spans="5:43">
      <c r="E272" s="454" t="str">
        <f t="shared" si="77"/>
        <v/>
      </c>
      <c r="G272" s="454" t="str">
        <f t="shared" si="77"/>
        <v/>
      </c>
      <c r="I272" s="454" t="str">
        <f t="shared" si="78"/>
        <v/>
      </c>
      <c r="K272" s="454" t="str">
        <f t="shared" si="79"/>
        <v/>
      </c>
      <c r="M272" s="454" t="str">
        <f t="shared" si="80"/>
        <v/>
      </c>
      <c r="O272" s="454" t="str">
        <f t="shared" si="81"/>
        <v/>
      </c>
      <c r="Q272" s="454" t="str">
        <f t="shared" si="82"/>
        <v/>
      </c>
      <c r="S272" s="454" t="str">
        <f t="shared" si="83"/>
        <v/>
      </c>
      <c r="U272" s="454" t="str">
        <f t="shared" si="84"/>
        <v/>
      </c>
      <c r="W272" s="454" t="str">
        <f t="shared" si="85"/>
        <v/>
      </c>
      <c r="Y272" s="454" t="str">
        <f t="shared" si="86"/>
        <v/>
      </c>
      <c r="AA272" s="454" t="str">
        <f t="shared" si="87"/>
        <v/>
      </c>
      <c r="AC272" s="454" t="str">
        <f t="shared" si="88"/>
        <v/>
      </c>
      <c r="AE272" s="454" t="str">
        <f t="shared" si="89"/>
        <v/>
      </c>
      <c r="AG272" s="454" t="str">
        <f t="shared" si="90"/>
        <v/>
      </c>
      <c r="AI272" s="454" t="str">
        <f t="shared" si="91"/>
        <v/>
      </c>
      <c r="AK272" s="454" t="str">
        <f t="shared" si="92"/>
        <v/>
      </c>
      <c r="AM272" s="454" t="str">
        <f t="shared" si="93"/>
        <v/>
      </c>
      <c r="AO272" s="454" t="str">
        <f t="shared" si="94"/>
        <v/>
      </c>
      <c r="AQ272" s="454" t="str">
        <f t="shared" si="95"/>
        <v/>
      </c>
    </row>
    <row r="273" spans="5:43">
      <c r="E273" s="454" t="str">
        <f t="shared" si="77"/>
        <v/>
      </c>
      <c r="G273" s="454" t="str">
        <f t="shared" si="77"/>
        <v/>
      </c>
      <c r="I273" s="454" t="str">
        <f t="shared" si="78"/>
        <v/>
      </c>
      <c r="K273" s="454" t="str">
        <f t="shared" si="79"/>
        <v/>
      </c>
      <c r="M273" s="454" t="str">
        <f t="shared" si="80"/>
        <v/>
      </c>
      <c r="O273" s="454" t="str">
        <f t="shared" si="81"/>
        <v/>
      </c>
      <c r="Q273" s="454" t="str">
        <f t="shared" si="82"/>
        <v/>
      </c>
      <c r="S273" s="454" t="str">
        <f t="shared" si="83"/>
        <v/>
      </c>
      <c r="U273" s="454" t="str">
        <f t="shared" si="84"/>
        <v/>
      </c>
      <c r="W273" s="454" t="str">
        <f t="shared" si="85"/>
        <v/>
      </c>
      <c r="Y273" s="454" t="str">
        <f t="shared" si="86"/>
        <v/>
      </c>
      <c r="AA273" s="454" t="str">
        <f t="shared" si="87"/>
        <v/>
      </c>
      <c r="AC273" s="454" t="str">
        <f t="shared" si="88"/>
        <v/>
      </c>
      <c r="AE273" s="454" t="str">
        <f t="shared" si="89"/>
        <v/>
      </c>
      <c r="AG273" s="454" t="str">
        <f t="shared" si="90"/>
        <v/>
      </c>
      <c r="AI273" s="454" t="str">
        <f t="shared" si="91"/>
        <v/>
      </c>
      <c r="AK273" s="454" t="str">
        <f t="shared" si="92"/>
        <v/>
      </c>
      <c r="AM273" s="454" t="str">
        <f t="shared" si="93"/>
        <v/>
      </c>
      <c r="AO273" s="454" t="str">
        <f t="shared" si="94"/>
        <v/>
      </c>
      <c r="AQ273" s="454" t="str">
        <f t="shared" si="95"/>
        <v/>
      </c>
    </row>
    <row r="274" spans="5:43">
      <c r="E274" s="454" t="str">
        <f t="shared" si="77"/>
        <v/>
      </c>
      <c r="G274" s="454" t="str">
        <f t="shared" si="77"/>
        <v/>
      </c>
      <c r="I274" s="454" t="str">
        <f t="shared" si="78"/>
        <v/>
      </c>
      <c r="K274" s="454" t="str">
        <f t="shared" si="79"/>
        <v/>
      </c>
      <c r="M274" s="454" t="str">
        <f t="shared" si="80"/>
        <v/>
      </c>
      <c r="O274" s="454" t="str">
        <f t="shared" si="81"/>
        <v/>
      </c>
      <c r="Q274" s="454" t="str">
        <f t="shared" si="82"/>
        <v/>
      </c>
      <c r="S274" s="454" t="str">
        <f t="shared" si="83"/>
        <v/>
      </c>
      <c r="U274" s="454" t="str">
        <f t="shared" si="84"/>
        <v/>
      </c>
      <c r="W274" s="454" t="str">
        <f t="shared" si="85"/>
        <v/>
      </c>
      <c r="Y274" s="454" t="str">
        <f t="shared" si="86"/>
        <v/>
      </c>
      <c r="AA274" s="454" t="str">
        <f t="shared" si="87"/>
        <v/>
      </c>
      <c r="AC274" s="454" t="str">
        <f t="shared" si="88"/>
        <v/>
      </c>
      <c r="AE274" s="454" t="str">
        <f t="shared" si="89"/>
        <v/>
      </c>
      <c r="AG274" s="454" t="str">
        <f t="shared" si="90"/>
        <v/>
      </c>
      <c r="AI274" s="454" t="str">
        <f t="shared" si="91"/>
        <v/>
      </c>
      <c r="AK274" s="454" t="str">
        <f t="shared" si="92"/>
        <v/>
      </c>
      <c r="AM274" s="454" t="str">
        <f t="shared" si="93"/>
        <v/>
      </c>
      <c r="AO274" s="454" t="str">
        <f t="shared" si="94"/>
        <v/>
      </c>
      <c r="AQ274" s="454" t="str">
        <f t="shared" si="95"/>
        <v/>
      </c>
    </row>
    <row r="275" spans="5:43">
      <c r="E275" s="454" t="str">
        <f t="shared" si="77"/>
        <v/>
      </c>
      <c r="G275" s="454" t="str">
        <f t="shared" si="77"/>
        <v/>
      </c>
      <c r="I275" s="454" t="str">
        <f t="shared" si="78"/>
        <v/>
      </c>
      <c r="K275" s="454" t="str">
        <f t="shared" si="79"/>
        <v/>
      </c>
      <c r="M275" s="454" t="str">
        <f t="shared" si="80"/>
        <v/>
      </c>
      <c r="O275" s="454" t="str">
        <f t="shared" si="81"/>
        <v/>
      </c>
      <c r="Q275" s="454" t="str">
        <f t="shared" si="82"/>
        <v/>
      </c>
      <c r="S275" s="454" t="str">
        <f t="shared" si="83"/>
        <v/>
      </c>
      <c r="U275" s="454" t="str">
        <f t="shared" si="84"/>
        <v/>
      </c>
      <c r="W275" s="454" t="str">
        <f t="shared" si="85"/>
        <v/>
      </c>
      <c r="Y275" s="454" t="str">
        <f t="shared" si="86"/>
        <v/>
      </c>
      <c r="AA275" s="454" t="str">
        <f t="shared" si="87"/>
        <v/>
      </c>
      <c r="AC275" s="454" t="str">
        <f t="shared" si="88"/>
        <v/>
      </c>
      <c r="AE275" s="454" t="str">
        <f t="shared" si="89"/>
        <v/>
      </c>
      <c r="AG275" s="454" t="str">
        <f t="shared" si="90"/>
        <v/>
      </c>
      <c r="AI275" s="454" t="str">
        <f t="shared" si="91"/>
        <v/>
      </c>
      <c r="AK275" s="454" t="str">
        <f t="shared" si="92"/>
        <v/>
      </c>
      <c r="AM275" s="454" t="str">
        <f t="shared" si="93"/>
        <v/>
      </c>
      <c r="AO275" s="454" t="str">
        <f t="shared" si="94"/>
        <v/>
      </c>
      <c r="AQ275" s="454" t="str">
        <f t="shared" si="95"/>
        <v/>
      </c>
    </row>
    <row r="276" spans="5:43">
      <c r="E276" s="454" t="str">
        <f t="shared" si="77"/>
        <v/>
      </c>
      <c r="G276" s="454" t="str">
        <f t="shared" si="77"/>
        <v/>
      </c>
      <c r="I276" s="454" t="str">
        <f t="shared" si="78"/>
        <v/>
      </c>
      <c r="K276" s="454" t="str">
        <f t="shared" si="79"/>
        <v/>
      </c>
      <c r="M276" s="454" t="str">
        <f t="shared" si="80"/>
        <v/>
      </c>
      <c r="O276" s="454" t="str">
        <f t="shared" si="81"/>
        <v/>
      </c>
      <c r="Q276" s="454" t="str">
        <f t="shared" si="82"/>
        <v/>
      </c>
      <c r="S276" s="454" t="str">
        <f t="shared" si="83"/>
        <v/>
      </c>
      <c r="U276" s="454" t="str">
        <f t="shared" si="84"/>
        <v/>
      </c>
      <c r="W276" s="454" t="str">
        <f t="shared" si="85"/>
        <v/>
      </c>
      <c r="Y276" s="454" t="str">
        <f t="shared" si="86"/>
        <v/>
      </c>
      <c r="AA276" s="454" t="str">
        <f t="shared" si="87"/>
        <v/>
      </c>
      <c r="AC276" s="454" t="str">
        <f t="shared" si="88"/>
        <v/>
      </c>
      <c r="AE276" s="454" t="str">
        <f t="shared" si="89"/>
        <v/>
      </c>
      <c r="AG276" s="454" t="str">
        <f t="shared" si="90"/>
        <v/>
      </c>
      <c r="AI276" s="454" t="str">
        <f t="shared" si="91"/>
        <v/>
      </c>
      <c r="AK276" s="454" t="str">
        <f t="shared" si="92"/>
        <v/>
      </c>
      <c r="AM276" s="454" t="str">
        <f t="shared" si="93"/>
        <v/>
      </c>
      <c r="AO276" s="454" t="str">
        <f t="shared" si="94"/>
        <v/>
      </c>
      <c r="AQ276" s="454" t="str">
        <f t="shared" si="95"/>
        <v/>
      </c>
    </row>
    <row r="277" spans="5:43">
      <c r="E277" s="454" t="str">
        <f t="shared" si="77"/>
        <v/>
      </c>
      <c r="G277" s="454" t="str">
        <f t="shared" si="77"/>
        <v/>
      </c>
      <c r="I277" s="454" t="str">
        <f t="shared" si="78"/>
        <v/>
      </c>
      <c r="K277" s="454" t="str">
        <f t="shared" si="79"/>
        <v/>
      </c>
      <c r="M277" s="454" t="str">
        <f t="shared" si="80"/>
        <v/>
      </c>
      <c r="O277" s="454" t="str">
        <f t="shared" si="81"/>
        <v/>
      </c>
      <c r="Q277" s="454" t="str">
        <f t="shared" si="82"/>
        <v/>
      </c>
      <c r="S277" s="454" t="str">
        <f t="shared" si="83"/>
        <v/>
      </c>
      <c r="U277" s="454" t="str">
        <f t="shared" si="84"/>
        <v/>
      </c>
      <c r="W277" s="454" t="str">
        <f t="shared" si="85"/>
        <v/>
      </c>
      <c r="Y277" s="454" t="str">
        <f t="shared" si="86"/>
        <v/>
      </c>
      <c r="AA277" s="454" t="str">
        <f t="shared" si="87"/>
        <v/>
      </c>
      <c r="AC277" s="454" t="str">
        <f t="shared" si="88"/>
        <v/>
      </c>
      <c r="AE277" s="454" t="str">
        <f t="shared" si="89"/>
        <v/>
      </c>
      <c r="AG277" s="454" t="str">
        <f t="shared" si="90"/>
        <v/>
      </c>
      <c r="AI277" s="454" t="str">
        <f t="shared" si="91"/>
        <v/>
      </c>
      <c r="AK277" s="454" t="str">
        <f t="shared" si="92"/>
        <v/>
      </c>
      <c r="AM277" s="454" t="str">
        <f t="shared" si="93"/>
        <v/>
      </c>
      <c r="AO277" s="454" t="str">
        <f t="shared" si="94"/>
        <v/>
      </c>
      <c r="AQ277" s="454" t="str">
        <f t="shared" si="95"/>
        <v/>
      </c>
    </row>
    <row r="278" spans="5:43">
      <c r="E278" s="454" t="str">
        <f t="shared" si="77"/>
        <v/>
      </c>
      <c r="G278" s="454" t="str">
        <f t="shared" si="77"/>
        <v/>
      </c>
      <c r="I278" s="454" t="str">
        <f t="shared" si="78"/>
        <v/>
      </c>
      <c r="K278" s="454" t="str">
        <f t="shared" si="79"/>
        <v/>
      </c>
      <c r="M278" s="454" t="str">
        <f t="shared" si="80"/>
        <v/>
      </c>
      <c r="O278" s="454" t="str">
        <f t="shared" si="81"/>
        <v/>
      </c>
      <c r="Q278" s="454" t="str">
        <f t="shared" si="82"/>
        <v/>
      </c>
      <c r="S278" s="454" t="str">
        <f t="shared" si="83"/>
        <v/>
      </c>
      <c r="U278" s="454" t="str">
        <f t="shared" si="84"/>
        <v/>
      </c>
      <c r="W278" s="454" t="str">
        <f t="shared" si="85"/>
        <v/>
      </c>
      <c r="Y278" s="454" t="str">
        <f t="shared" si="86"/>
        <v/>
      </c>
      <c r="AA278" s="454" t="str">
        <f t="shared" si="87"/>
        <v/>
      </c>
      <c r="AC278" s="454" t="str">
        <f t="shared" si="88"/>
        <v/>
      </c>
      <c r="AE278" s="454" t="str">
        <f t="shared" si="89"/>
        <v/>
      </c>
      <c r="AG278" s="454" t="str">
        <f t="shared" si="90"/>
        <v/>
      </c>
      <c r="AI278" s="454" t="str">
        <f t="shared" si="91"/>
        <v/>
      </c>
      <c r="AK278" s="454" t="str">
        <f t="shared" si="92"/>
        <v/>
      </c>
      <c r="AM278" s="454" t="str">
        <f t="shared" si="93"/>
        <v/>
      </c>
      <c r="AO278" s="454" t="str">
        <f t="shared" si="94"/>
        <v/>
      </c>
      <c r="AQ278" s="454" t="str">
        <f t="shared" si="95"/>
        <v/>
      </c>
    </row>
    <row r="279" spans="5:43">
      <c r="E279" s="454" t="str">
        <f t="shared" si="77"/>
        <v/>
      </c>
      <c r="G279" s="454" t="str">
        <f t="shared" si="77"/>
        <v/>
      </c>
      <c r="I279" s="454" t="str">
        <f t="shared" si="78"/>
        <v/>
      </c>
      <c r="K279" s="454" t="str">
        <f t="shared" si="79"/>
        <v/>
      </c>
      <c r="M279" s="454" t="str">
        <f t="shared" si="80"/>
        <v/>
      </c>
      <c r="O279" s="454" t="str">
        <f t="shared" si="81"/>
        <v/>
      </c>
      <c r="Q279" s="454" t="str">
        <f t="shared" si="82"/>
        <v/>
      </c>
      <c r="S279" s="454" t="str">
        <f t="shared" si="83"/>
        <v/>
      </c>
      <c r="U279" s="454" t="str">
        <f t="shared" si="84"/>
        <v/>
      </c>
      <c r="W279" s="454" t="str">
        <f t="shared" si="85"/>
        <v/>
      </c>
      <c r="Y279" s="454" t="str">
        <f t="shared" si="86"/>
        <v/>
      </c>
      <c r="AA279" s="454" t="str">
        <f t="shared" si="87"/>
        <v/>
      </c>
      <c r="AC279" s="454" t="str">
        <f t="shared" si="88"/>
        <v/>
      </c>
      <c r="AE279" s="454" t="str">
        <f t="shared" si="89"/>
        <v/>
      </c>
      <c r="AG279" s="454" t="str">
        <f t="shared" si="90"/>
        <v/>
      </c>
      <c r="AI279" s="454" t="str">
        <f t="shared" si="91"/>
        <v/>
      </c>
      <c r="AK279" s="454" t="str">
        <f t="shared" si="92"/>
        <v/>
      </c>
      <c r="AM279" s="454" t="str">
        <f t="shared" si="93"/>
        <v/>
      </c>
      <c r="AO279" s="454" t="str">
        <f t="shared" si="94"/>
        <v/>
      </c>
      <c r="AQ279" s="454" t="str">
        <f t="shared" si="95"/>
        <v/>
      </c>
    </row>
    <row r="280" spans="5:43">
      <c r="E280" s="454" t="str">
        <f t="shared" si="77"/>
        <v/>
      </c>
      <c r="G280" s="454" t="str">
        <f t="shared" si="77"/>
        <v/>
      </c>
      <c r="I280" s="454" t="str">
        <f t="shared" si="78"/>
        <v/>
      </c>
      <c r="K280" s="454" t="str">
        <f t="shared" si="79"/>
        <v/>
      </c>
      <c r="M280" s="454" t="str">
        <f t="shared" si="80"/>
        <v/>
      </c>
      <c r="O280" s="454" t="str">
        <f t="shared" si="81"/>
        <v/>
      </c>
      <c r="Q280" s="454" t="str">
        <f t="shared" si="82"/>
        <v/>
      </c>
      <c r="S280" s="454" t="str">
        <f t="shared" si="83"/>
        <v/>
      </c>
      <c r="U280" s="454" t="str">
        <f t="shared" si="84"/>
        <v/>
      </c>
      <c r="W280" s="454" t="str">
        <f t="shared" si="85"/>
        <v/>
      </c>
      <c r="Y280" s="454" t="str">
        <f t="shared" si="86"/>
        <v/>
      </c>
      <c r="AA280" s="454" t="str">
        <f t="shared" si="87"/>
        <v/>
      </c>
      <c r="AC280" s="454" t="str">
        <f t="shared" si="88"/>
        <v/>
      </c>
      <c r="AE280" s="454" t="str">
        <f t="shared" si="89"/>
        <v/>
      </c>
      <c r="AG280" s="454" t="str">
        <f t="shared" si="90"/>
        <v/>
      </c>
      <c r="AI280" s="454" t="str">
        <f t="shared" si="91"/>
        <v/>
      </c>
      <c r="AK280" s="454" t="str">
        <f t="shared" si="92"/>
        <v/>
      </c>
      <c r="AM280" s="454" t="str">
        <f t="shared" si="93"/>
        <v/>
      </c>
      <c r="AO280" s="454" t="str">
        <f t="shared" si="94"/>
        <v/>
      </c>
      <c r="AQ280" s="454" t="str">
        <f t="shared" si="95"/>
        <v/>
      </c>
    </row>
    <row r="281" spans="5:43">
      <c r="E281" s="454" t="str">
        <f t="shared" si="77"/>
        <v/>
      </c>
      <c r="G281" s="454" t="str">
        <f t="shared" si="77"/>
        <v/>
      </c>
      <c r="I281" s="454" t="str">
        <f t="shared" si="78"/>
        <v/>
      </c>
      <c r="K281" s="454" t="str">
        <f t="shared" si="79"/>
        <v/>
      </c>
      <c r="M281" s="454" t="str">
        <f t="shared" si="80"/>
        <v/>
      </c>
      <c r="O281" s="454" t="str">
        <f t="shared" si="81"/>
        <v/>
      </c>
      <c r="Q281" s="454" t="str">
        <f t="shared" si="82"/>
        <v/>
      </c>
      <c r="S281" s="454" t="str">
        <f t="shared" si="83"/>
        <v/>
      </c>
      <c r="U281" s="454" t="str">
        <f t="shared" si="84"/>
        <v/>
      </c>
      <c r="W281" s="454" t="str">
        <f t="shared" si="85"/>
        <v/>
      </c>
      <c r="Y281" s="454" t="str">
        <f t="shared" si="86"/>
        <v/>
      </c>
      <c r="AA281" s="454" t="str">
        <f t="shared" si="87"/>
        <v/>
      </c>
      <c r="AC281" s="454" t="str">
        <f t="shared" si="88"/>
        <v/>
      </c>
      <c r="AE281" s="454" t="str">
        <f t="shared" si="89"/>
        <v/>
      </c>
      <c r="AG281" s="454" t="str">
        <f t="shared" si="90"/>
        <v/>
      </c>
      <c r="AI281" s="454" t="str">
        <f t="shared" si="91"/>
        <v/>
      </c>
      <c r="AK281" s="454" t="str">
        <f t="shared" si="92"/>
        <v/>
      </c>
      <c r="AM281" s="454" t="str">
        <f t="shared" si="93"/>
        <v/>
      </c>
      <c r="AO281" s="454" t="str">
        <f t="shared" si="94"/>
        <v/>
      </c>
      <c r="AQ281" s="454" t="str">
        <f t="shared" si="95"/>
        <v/>
      </c>
    </row>
    <row r="282" spans="5:43">
      <c r="E282" s="454" t="str">
        <f t="shared" si="77"/>
        <v/>
      </c>
      <c r="G282" s="454" t="str">
        <f t="shared" si="77"/>
        <v/>
      </c>
      <c r="I282" s="454" t="str">
        <f t="shared" si="78"/>
        <v/>
      </c>
      <c r="K282" s="454" t="str">
        <f t="shared" si="79"/>
        <v/>
      </c>
      <c r="M282" s="454" t="str">
        <f t="shared" si="80"/>
        <v/>
      </c>
      <c r="O282" s="454" t="str">
        <f t="shared" si="81"/>
        <v/>
      </c>
      <c r="Q282" s="454" t="str">
        <f t="shared" si="82"/>
        <v/>
      </c>
      <c r="S282" s="454" t="str">
        <f t="shared" si="83"/>
        <v/>
      </c>
      <c r="U282" s="454" t="str">
        <f t="shared" si="84"/>
        <v/>
      </c>
      <c r="W282" s="454" t="str">
        <f t="shared" si="85"/>
        <v/>
      </c>
      <c r="Y282" s="454" t="str">
        <f t="shared" si="86"/>
        <v/>
      </c>
      <c r="AA282" s="454" t="str">
        <f t="shared" si="87"/>
        <v/>
      </c>
      <c r="AC282" s="454" t="str">
        <f t="shared" si="88"/>
        <v/>
      </c>
      <c r="AE282" s="454" t="str">
        <f t="shared" si="89"/>
        <v/>
      </c>
      <c r="AG282" s="454" t="str">
        <f t="shared" si="90"/>
        <v/>
      </c>
      <c r="AI282" s="454" t="str">
        <f t="shared" si="91"/>
        <v/>
      </c>
      <c r="AK282" s="454" t="str">
        <f t="shared" si="92"/>
        <v/>
      </c>
      <c r="AM282" s="454" t="str">
        <f t="shared" si="93"/>
        <v/>
      </c>
      <c r="AO282" s="454" t="str">
        <f t="shared" si="94"/>
        <v/>
      </c>
      <c r="AQ282" s="454" t="str">
        <f t="shared" si="95"/>
        <v/>
      </c>
    </row>
    <row r="283" spans="5:43">
      <c r="E283" s="454" t="str">
        <f t="shared" si="77"/>
        <v/>
      </c>
      <c r="G283" s="454" t="str">
        <f t="shared" si="77"/>
        <v/>
      </c>
      <c r="I283" s="454" t="str">
        <f t="shared" si="78"/>
        <v/>
      </c>
      <c r="K283" s="454" t="str">
        <f t="shared" si="79"/>
        <v/>
      </c>
      <c r="M283" s="454" t="str">
        <f t="shared" si="80"/>
        <v/>
      </c>
      <c r="O283" s="454" t="str">
        <f t="shared" si="81"/>
        <v/>
      </c>
      <c r="Q283" s="454" t="str">
        <f t="shared" si="82"/>
        <v/>
      </c>
      <c r="S283" s="454" t="str">
        <f t="shared" si="83"/>
        <v/>
      </c>
      <c r="U283" s="454" t="str">
        <f t="shared" si="84"/>
        <v/>
      </c>
      <c r="W283" s="454" t="str">
        <f t="shared" si="85"/>
        <v/>
      </c>
      <c r="Y283" s="454" t="str">
        <f t="shared" si="86"/>
        <v/>
      </c>
      <c r="AA283" s="454" t="str">
        <f t="shared" si="87"/>
        <v/>
      </c>
      <c r="AC283" s="454" t="str">
        <f t="shared" si="88"/>
        <v/>
      </c>
      <c r="AE283" s="454" t="str">
        <f t="shared" si="89"/>
        <v/>
      </c>
      <c r="AG283" s="454" t="str">
        <f t="shared" si="90"/>
        <v/>
      </c>
      <c r="AI283" s="454" t="str">
        <f t="shared" si="91"/>
        <v/>
      </c>
      <c r="AK283" s="454" t="str">
        <f t="shared" si="92"/>
        <v/>
      </c>
      <c r="AM283" s="454" t="str">
        <f t="shared" si="93"/>
        <v/>
      </c>
      <c r="AO283" s="454" t="str">
        <f t="shared" si="94"/>
        <v/>
      </c>
      <c r="AQ283" s="454" t="str">
        <f t="shared" si="95"/>
        <v/>
      </c>
    </row>
    <row r="284" spans="5:43">
      <c r="E284" s="454" t="str">
        <f t="shared" si="77"/>
        <v/>
      </c>
      <c r="G284" s="454" t="str">
        <f t="shared" si="77"/>
        <v/>
      </c>
      <c r="I284" s="454" t="str">
        <f t="shared" si="78"/>
        <v/>
      </c>
      <c r="K284" s="454" t="str">
        <f t="shared" si="79"/>
        <v/>
      </c>
      <c r="M284" s="454" t="str">
        <f t="shared" si="80"/>
        <v/>
      </c>
      <c r="O284" s="454" t="str">
        <f t="shared" si="81"/>
        <v/>
      </c>
      <c r="Q284" s="454" t="str">
        <f t="shared" si="82"/>
        <v/>
      </c>
      <c r="S284" s="454" t="str">
        <f t="shared" si="83"/>
        <v/>
      </c>
      <c r="U284" s="454" t="str">
        <f t="shared" si="84"/>
        <v/>
      </c>
      <c r="W284" s="454" t="str">
        <f t="shared" si="85"/>
        <v/>
      </c>
      <c r="Y284" s="454" t="str">
        <f t="shared" si="86"/>
        <v/>
      </c>
      <c r="AA284" s="454" t="str">
        <f t="shared" si="87"/>
        <v/>
      </c>
      <c r="AC284" s="454" t="str">
        <f t="shared" si="88"/>
        <v/>
      </c>
      <c r="AE284" s="454" t="str">
        <f t="shared" si="89"/>
        <v/>
      </c>
      <c r="AG284" s="454" t="str">
        <f t="shared" si="90"/>
        <v/>
      </c>
      <c r="AI284" s="454" t="str">
        <f t="shared" si="91"/>
        <v/>
      </c>
      <c r="AK284" s="454" t="str">
        <f t="shared" si="92"/>
        <v/>
      </c>
      <c r="AM284" s="454" t="str">
        <f t="shared" si="93"/>
        <v/>
      </c>
      <c r="AO284" s="454" t="str">
        <f t="shared" si="94"/>
        <v/>
      </c>
      <c r="AQ284" s="454" t="str">
        <f t="shared" si="95"/>
        <v/>
      </c>
    </row>
    <row r="285" spans="5:43">
      <c r="E285" s="454" t="str">
        <f t="shared" si="77"/>
        <v/>
      </c>
      <c r="G285" s="454" t="str">
        <f t="shared" si="77"/>
        <v/>
      </c>
      <c r="I285" s="454" t="str">
        <f t="shared" si="78"/>
        <v/>
      </c>
      <c r="K285" s="454" t="str">
        <f t="shared" si="79"/>
        <v/>
      </c>
      <c r="M285" s="454" t="str">
        <f t="shared" si="80"/>
        <v/>
      </c>
      <c r="O285" s="454" t="str">
        <f t="shared" si="81"/>
        <v/>
      </c>
      <c r="Q285" s="454" t="str">
        <f t="shared" si="82"/>
        <v/>
      </c>
      <c r="S285" s="454" t="str">
        <f t="shared" si="83"/>
        <v/>
      </c>
      <c r="U285" s="454" t="str">
        <f t="shared" si="84"/>
        <v/>
      </c>
      <c r="W285" s="454" t="str">
        <f t="shared" si="85"/>
        <v/>
      </c>
      <c r="Y285" s="454" t="str">
        <f t="shared" si="86"/>
        <v/>
      </c>
      <c r="AA285" s="454" t="str">
        <f t="shared" si="87"/>
        <v/>
      </c>
      <c r="AC285" s="454" t="str">
        <f t="shared" si="88"/>
        <v/>
      </c>
      <c r="AE285" s="454" t="str">
        <f t="shared" si="89"/>
        <v/>
      </c>
      <c r="AG285" s="454" t="str">
        <f t="shared" si="90"/>
        <v/>
      </c>
      <c r="AI285" s="454" t="str">
        <f t="shared" si="91"/>
        <v/>
      </c>
      <c r="AK285" s="454" t="str">
        <f t="shared" si="92"/>
        <v/>
      </c>
      <c r="AM285" s="454" t="str">
        <f t="shared" si="93"/>
        <v/>
      </c>
      <c r="AO285" s="454" t="str">
        <f t="shared" si="94"/>
        <v/>
      </c>
      <c r="AQ285" s="454" t="str">
        <f t="shared" si="95"/>
        <v/>
      </c>
    </row>
    <row r="286" spans="5:43">
      <c r="E286" s="454" t="str">
        <f t="shared" si="77"/>
        <v/>
      </c>
      <c r="G286" s="454" t="str">
        <f t="shared" si="77"/>
        <v/>
      </c>
      <c r="I286" s="454" t="str">
        <f t="shared" si="78"/>
        <v/>
      </c>
      <c r="K286" s="454" t="str">
        <f t="shared" si="79"/>
        <v/>
      </c>
      <c r="M286" s="454" t="str">
        <f t="shared" si="80"/>
        <v/>
      </c>
      <c r="O286" s="454" t="str">
        <f t="shared" si="81"/>
        <v/>
      </c>
      <c r="Q286" s="454" t="str">
        <f t="shared" si="82"/>
        <v/>
      </c>
      <c r="S286" s="454" t="str">
        <f t="shared" si="83"/>
        <v/>
      </c>
      <c r="U286" s="454" t="str">
        <f t="shared" si="84"/>
        <v/>
      </c>
      <c r="W286" s="454" t="str">
        <f t="shared" si="85"/>
        <v/>
      </c>
      <c r="Y286" s="454" t="str">
        <f t="shared" si="86"/>
        <v/>
      </c>
      <c r="AA286" s="454" t="str">
        <f t="shared" si="87"/>
        <v/>
      </c>
      <c r="AC286" s="454" t="str">
        <f t="shared" si="88"/>
        <v/>
      </c>
      <c r="AE286" s="454" t="str">
        <f t="shared" si="89"/>
        <v/>
      </c>
      <c r="AG286" s="454" t="str">
        <f t="shared" si="90"/>
        <v/>
      </c>
      <c r="AI286" s="454" t="str">
        <f t="shared" si="91"/>
        <v/>
      </c>
      <c r="AK286" s="454" t="str">
        <f t="shared" si="92"/>
        <v/>
      </c>
      <c r="AM286" s="454" t="str">
        <f t="shared" si="93"/>
        <v/>
      </c>
      <c r="AO286" s="454" t="str">
        <f t="shared" si="94"/>
        <v/>
      </c>
      <c r="AQ286" s="454" t="str">
        <f t="shared" si="95"/>
        <v/>
      </c>
    </row>
    <row r="287" spans="5:43">
      <c r="E287" s="454" t="str">
        <f t="shared" si="77"/>
        <v/>
      </c>
      <c r="G287" s="454" t="str">
        <f t="shared" si="77"/>
        <v/>
      </c>
      <c r="I287" s="454" t="str">
        <f t="shared" si="78"/>
        <v/>
      </c>
      <c r="K287" s="454" t="str">
        <f t="shared" si="79"/>
        <v/>
      </c>
      <c r="M287" s="454" t="str">
        <f t="shared" si="80"/>
        <v/>
      </c>
      <c r="O287" s="454" t="str">
        <f t="shared" si="81"/>
        <v/>
      </c>
      <c r="Q287" s="454" t="str">
        <f t="shared" si="82"/>
        <v/>
      </c>
      <c r="S287" s="454" t="str">
        <f t="shared" si="83"/>
        <v/>
      </c>
      <c r="U287" s="454" t="str">
        <f t="shared" si="84"/>
        <v/>
      </c>
      <c r="W287" s="454" t="str">
        <f t="shared" si="85"/>
        <v/>
      </c>
      <c r="Y287" s="454" t="str">
        <f t="shared" si="86"/>
        <v/>
      </c>
      <c r="AA287" s="454" t="str">
        <f t="shared" si="87"/>
        <v/>
      </c>
      <c r="AC287" s="454" t="str">
        <f t="shared" si="88"/>
        <v/>
      </c>
      <c r="AE287" s="454" t="str">
        <f t="shared" si="89"/>
        <v/>
      </c>
      <c r="AG287" s="454" t="str">
        <f t="shared" si="90"/>
        <v/>
      </c>
      <c r="AI287" s="454" t="str">
        <f t="shared" si="91"/>
        <v/>
      </c>
      <c r="AK287" s="454" t="str">
        <f t="shared" si="92"/>
        <v/>
      </c>
      <c r="AM287" s="454" t="str">
        <f t="shared" si="93"/>
        <v/>
      </c>
      <c r="AO287" s="454" t="str">
        <f t="shared" si="94"/>
        <v/>
      </c>
      <c r="AQ287" s="454" t="str">
        <f t="shared" si="95"/>
        <v/>
      </c>
    </row>
    <row r="288" spans="5:43">
      <c r="E288" s="454" t="str">
        <f t="shared" si="77"/>
        <v/>
      </c>
      <c r="G288" s="454" t="str">
        <f t="shared" si="77"/>
        <v/>
      </c>
      <c r="I288" s="454" t="str">
        <f t="shared" si="78"/>
        <v/>
      </c>
      <c r="K288" s="454" t="str">
        <f t="shared" si="79"/>
        <v/>
      </c>
      <c r="M288" s="454" t="str">
        <f t="shared" si="80"/>
        <v/>
      </c>
      <c r="O288" s="454" t="str">
        <f t="shared" si="81"/>
        <v/>
      </c>
      <c r="Q288" s="454" t="str">
        <f t="shared" si="82"/>
        <v/>
      </c>
      <c r="S288" s="454" t="str">
        <f t="shared" si="83"/>
        <v/>
      </c>
      <c r="U288" s="454" t="str">
        <f t="shared" si="84"/>
        <v/>
      </c>
      <c r="W288" s="454" t="str">
        <f t="shared" si="85"/>
        <v/>
      </c>
      <c r="Y288" s="454" t="str">
        <f t="shared" si="86"/>
        <v/>
      </c>
      <c r="AA288" s="454" t="str">
        <f t="shared" si="87"/>
        <v/>
      </c>
      <c r="AC288" s="454" t="str">
        <f t="shared" si="88"/>
        <v/>
      </c>
      <c r="AE288" s="454" t="str">
        <f t="shared" si="89"/>
        <v/>
      </c>
      <c r="AG288" s="454" t="str">
        <f t="shared" si="90"/>
        <v/>
      </c>
      <c r="AI288" s="454" t="str">
        <f t="shared" si="91"/>
        <v/>
      </c>
      <c r="AK288" s="454" t="str">
        <f t="shared" si="92"/>
        <v/>
      </c>
      <c r="AM288" s="454" t="str">
        <f t="shared" si="93"/>
        <v/>
      </c>
      <c r="AO288" s="454" t="str">
        <f t="shared" si="94"/>
        <v/>
      </c>
      <c r="AQ288" s="454" t="str">
        <f t="shared" si="95"/>
        <v/>
      </c>
    </row>
    <row r="289" spans="5:43">
      <c r="E289" s="454" t="str">
        <f t="shared" si="77"/>
        <v/>
      </c>
      <c r="G289" s="454" t="str">
        <f t="shared" si="77"/>
        <v/>
      </c>
      <c r="I289" s="454" t="str">
        <f t="shared" si="78"/>
        <v/>
      </c>
      <c r="K289" s="454" t="str">
        <f t="shared" si="79"/>
        <v/>
      </c>
      <c r="M289" s="454" t="str">
        <f t="shared" si="80"/>
        <v/>
      </c>
      <c r="O289" s="454" t="str">
        <f t="shared" si="81"/>
        <v/>
      </c>
      <c r="Q289" s="454" t="str">
        <f t="shared" si="82"/>
        <v/>
      </c>
      <c r="S289" s="454" t="str">
        <f t="shared" si="83"/>
        <v/>
      </c>
      <c r="U289" s="454" t="str">
        <f t="shared" si="84"/>
        <v/>
      </c>
      <c r="W289" s="454" t="str">
        <f t="shared" si="85"/>
        <v/>
      </c>
      <c r="Y289" s="454" t="str">
        <f t="shared" si="86"/>
        <v/>
      </c>
      <c r="AA289" s="454" t="str">
        <f t="shared" si="87"/>
        <v/>
      </c>
      <c r="AC289" s="454" t="str">
        <f t="shared" si="88"/>
        <v/>
      </c>
      <c r="AE289" s="454" t="str">
        <f t="shared" si="89"/>
        <v/>
      </c>
      <c r="AG289" s="454" t="str">
        <f t="shared" si="90"/>
        <v/>
      </c>
      <c r="AI289" s="454" t="str">
        <f t="shared" si="91"/>
        <v/>
      </c>
      <c r="AK289" s="454" t="str">
        <f t="shared" si="92"/>
        <v/>
      </c>
      <c r="AM289" s="454" t="str">
        <f t="shared" si="93"/>
        <v/>
      </c>
      <c r="AO289" s="454" t="str">
        <f t="shared" si="94"/>
        <v/>
      </c>
      <c r="AQ289" s="454" t="str">
        <f t="shared" si="95"/>
        <v/>
      </c>
    </row>
    <row r="290" spans="5:43">
      <c r="E290" s="454" t="str">
        <f t="shared" si="77"/>
        <v/>
      </c>
      <c r="G290" s="454" t="str">
        <f t="shared" si="77"/>
        <v/>
      </c>
      <c r="I290" s="454" t="str">
        <f t="shared" si="78"/>
        <v/>
      </c>
      <c r="K290" s="454" t="str">
        <f t="shared" si="79"/>
        <v/>
      </c>
      <c r="M290" s="454" t="str">
        <f t="shared" si="80"/>
        <v/>
      </c>
      <c r="O290" s="454" t="str">
        <f t="shared" si="81"/>
        <v/>
      </c>
      <c r="Q290" s="454" t="str">
        <f t="shared" si="82"/>
        <v/>
      </c>
      <c r="S290" s="454" t="str">
        <f t="shared" si="83"/>
        <v/>
      </c>
      <c r="U290" s="454" t="str">
        <f t="shared" si="84"/>
        <v/>
      </c>
      <c r="W290" s="454" t="str">
        <f t="shared" si="85"/>
        <v/>
      </c>
      <c r="Y290" s="454" t="str">
        <f t="shared" si="86"/>
        <v/>
      </c>
      <c r="AA290" s="454" t="str">
        <f t="shared" si="87"/>
        <v/>
      </c>
      <c r="AC290" s="454" t="str">
        <f t="shared" si="88"/>
        <v/>
      </c>
      <c r="AE290" s="454" t="str">
        <f t="shared" si="89"/>
        <v/>
      </c>
      <c r="AG290" s="454" t="str">
        <f t="shared" si="90"/>
        <v/>
      </c>
      <c r="AI290" s="454" t="str">
        <f t="shared" si="91"/>
        <v/>
      </c>
      <c r="AK290" s="454" t="str">
        <f t="shared" si="92"/>
        <v/>
      </c>
      <c r="AM290" s="454" t="str">
        <f t="shared" si="93"/>
        <v/>
      </c>
      <c r="AO290" s="454" t="str">
        <f t="shared" si="94"/>
        <v/>
      </c>
      <c r="AQ290" s="454" t="str">
        <f t="shared" si="95"/>
        <v/>
      </c>
    </row>
    <row r="291" spans="5:43">
      <c r="E291" s="454" t="str">
        <f t="shared" si="77"/>
        <v/>
      </c>
      <c r="G291" s="454" t="str">
        <f t="shared" si="77"/>
        <v/>
      </c>
      <c r="I291" s="454" t="str">
        <f t="shared" si="78"/>
        <v/>
      </c>
      <c r="K291" s="454" t="str">
        <f t="shared" si="79"/>
        <v/>
      </c>
      <c r="M291" s="454" t="str">
        <f t="shared" si="80"/>
        <v/>
      </c>
      <c r="O291" s="454" t="str">
        <f t="shared" si="81"/>
        <v/>
      </c>
      <c r="Q291" s="454" t="str">
        <f t="shared" si="82"/>
        <v/>
      </c>
      <c r="S291" s="454" t="str">
        <f t="shared" si="83"/>
        <v/>
      </c>
      <c r="U291" s="454" t="str">
        <f t="shared" si="84"/>
        <v/>
      </c>
      <c r="W291" s="454" t="str">
        <f t="shared" si="85"/>
        <v/>
      </c>
      <c r="Y291" s="454" t="str">
        <f t="shared" si="86"/>
        <v/>
      </c>
      <c r="AA291" s="454" t="str">
        <f t="shared" si="87"/>
        <v/>
      </c>
      <c r="AC291" s="454" t="str">
        <f t="shared" si="88"/>
        <v/>
      </c>
      <c r="AE291" s="454" t="str">
        <f t="shared" si="89"/>
        <v/>
      </c>
      <c r="AG291" s="454" t="str">
        <f t="shared" si="90"/>
        <v/>
      </c>
      <c r="AI291" s="454" t="str">
        <f t="shared" si="91"/>
        <v/>
      </c>
      <c r="AK291" s="454" t="str">
        <f t="shared" si="92"/>
        <v/>
      </c>
      <c r="AM291" s="454" t="str">
        <f t="shared" si="93"/>
        <v/>
      </c>
      <c r="AO291" s="454" t="str">
        <f t="shared" si="94"/>
        <v/>
      </c>
      <c r="AQ291" s="454" t="str">
        <f t="shared" si="95"/>
        <v/>
      </c>
    </row>
    <row r="292" spans="5:43">
      <c r="E292" s="454" t="str">
        <f t="shared" si="77"/>
        <v/>
      </c>
      <c r="G292" s="454" t="str">
        <f t="shared" si="77"/>
        <v/>
      </c>
      <c r="I292" s="454" t="str">
        <f t="shared" si="78"/>
        <v/>
      </c>
      <c r="K292" s="454" t="str">
        <f t="shared" si="79"/>
        <v/>
      </c>
      <c r="M292" s="454" t="str">
        <f t="shared" si="80"/>
        <v/>
      </c>
      <c r="O292" s="454" t="str">
        <f t="shared" si="81"/>
        <v/>
      </c>
      <c r="Q292" s="454" t="str">
        <f t="shared" si="82"/>
        <v/>
      </c>
      <c r="S292" s="454" t="str">
        <f t="shared" si="83"/>
        <v/>
      </c>
      <c r="U292" s="454" t="str">
        <f t="shared" si="84"/>
        <v/>
      </c>
      <c r="W292" s="454" t="str">
        <f t="shared" si="85"/>
        <v/>
      </c>
      <c r="Y292" s="454" t="str">
        <f t="shared" si="86"/>
        <v/>
      </c>
      <c r="AA292" s="454" t="str">
        <f t="shared" si="87"/>
        <v/>
      </c>
      <c r="AC292" s="454" t="str">
        <f t="shared" si="88"/>
        <v/>
      </c>
      <c r="AE292" s="454" t="str">
        <f t="shared" si="89"/>
        <v/>
      </c>
      <c r="AG292" s="454" t="str">
        <f t="shared" si="90"/>
        <v/>
      </c>
      <c r="AI292" s="454" t="str">
        <f t="shared" si="91"/>
        <v/>
      </c>
      <c r="AK292" s="454" t="str">
        <f t="shared" si="92"/>
        <v/>
      </c>
      <c r="AM292" s="454" t="str">
        <f t="shared" si="93"/>
        <v/>
      </c>
      <c r="AO292" s="454" t="str">
        <f t="shared" si="94"/>
        <v/>
      </c>
      <c r="AQ292" s="454" t="str">
        <f t="shared" si="95"/>
        <v/>
      </c>
    </row>
    <row r="293" spans="5:43">
      <c r="E293" s="454" t="str">
        <f t="shared" si="77"/>
        <v/>
      </c>
      <c r="G293" s="454" t="str">
        <f t="shared" si="77"/>
        <v/>
      </c>
      <c r="I293" s="454" t="str">
        <f t="shared" si="78"/>
        <v/>
      </c>
      <c r="K293" s="454" t="str">
        <f t="shared" si="79"/>
        <v/>
      </c>
      <c r="M293" s="454" t="str">
        <f t="shared" si="80"/>
        <v/>
      </c>
      <c r="O293" s="454" t="str">
        <f t="shared" si="81"/>
        <v/>
      </c>
      <c r="Q293" s="454" t="str">
        <f t="shared" si="82"/>
        <v/>
      </c>
      <c r="S293" s="454" t="str">
        <f t="shared" si="83"/>
        <v/>
      </c>
      <c r="U293" s="454" t="str">
        <f t="shared" si="84"/>
        <v/>
      </c>
      <c r="W293" s="454" t="str">
        <f t="shared" si="85"/>
        <v/>
      </c>
      <c r="Y293" s="454" t="str">
        <f t="shared" si="86"/>
        <v/>
      </c>
      <c r="AA293" s="454" t="str">
        <f t="shared" si="87"/>
        <v/>
      </c>
      <c r="AC293" s="454" t="str">
        <f t="shared" si="88"/>
        <v/>
      </c>
      <c r="AE293" s="454" t="str">
        <f t="shared" si="89"/>
        <v/>
      </c>
      <c r="AG293" s="454" t="str">
        <f t="shared" si="90"/>
        <v/>
      </c>
      <c r="AI293" s="454" t="str">
        <f t="shared" si="91"/>
        <v/>
      </c>
      <c r="AK293" s="454" t="str">
        <f t="shared" si="92"/>
        <v/>
      </c>
      <c r="AM293" s="454" t="str">
        <f t="shared" si="93"/>
        <v/>
      </c>
      <c r="AO293" s="454" t="str">
        <f t="shared" si="94"/>
        <v/>
      </c>
      <c r="AQ293" s="454" t="str">
        <f t="shared" si="95"/>
        <v/>
      </c>
    </row>
    <row r="294" spans="5:43">
      <c r="E294" s="454" t="str">
        <f t="shared" si="77"/>
        <v/>
      </c>
      <c r="G294" s="454" t="str">
        <f t="shared" si="77"/>
        <v/>
      </c>
      <c r="I294" s="454" t="str">
        <f t="shared" si="78"/>
        <v/>
      </c>
      <c r="K294" s="454" t="str">
        <f t="shared" si="79"/>
        <v/>
      </c>
      <c r="M294" s="454" t="str">
        <f t="shared" si="80"/>
        <v/>
      </c>
      <c r="O294" s="454" t="str">
        <f t="shared" si="81"/>
        <v/>
      </c>
      <c r="Q294" s="454" t="str">
        <f t="shared" si="82"/>
        <v/>
      </c>
      <c r="S294" s="454" t="str">
        <f t="shared" si="83"/>
        <v/>
      </c>
      <c r="U294" s="454" t="str">
        <f t="shared" si="84"/>
        <v/>
      </c>
      <c r="W294" s="454" t="str">
        <f t="shared" si="85"/>
        <v/>
      </c>
      <c r="Y294" s="454" t="str">
        <f t="shared" si="86"/>
        <v/>
      </c>
      <c r="AA294" s="454" t="str">
        <f t="shared" si="87"/>
        <v/>
      </c>
      <c r="AC294" s="454" t="str">
        <f t="shared" si="88"/>
        <v/>
      </c>
      <c r="AE294" s="454" t="str">
        <f t="shared" si="89"/>
        <v/>
      </c>
      <c r="AG294" s="454" t="str">
        <f t="shared" si="90"/>
        <v/>
      </c>
      <c r="AI294" s="454" t="str">
        <f t="shared" si="91"/>
        <v/>
      </c>
      <c r="AK294" s="454" t="str">
        <f t="shared" si="92"/>
        <v/>
      </c>
      <c r="AM294" s="454" t="str">
        <f t="shared" si="93"/>
        <v/>
      </c>
      <c r="AO294" s="454" t="str">
        <f t="shared" si="94"/>
        <v/>
      </c>
      <c r="AQ294" s="454" t="str">
        <f t="shared" si="95"/>
        <v/>
      </c>
    </row>
    <row r="295" spans="5:43">
      <c r="E295" s="454" t="str">
        <f t="shared" si="77"/>
        <v/>
      </c>
      <c r="G295" s="454" t="str">
        <f t="shared" si="77"/>
        <v/>
      </c>
      <c r="I295" s="454" t="str">
        <f t="shared" si="78"/>
        <v/>
      </c>
      <c r="K295" s="454" t="str">
        <f t="shared" si="79"/>
        <v/>
      </c>
      <c r="M295" s="454" t="str">
        <f t="shared" si="80"/>
        <v/>
      </c>
      <c r="O295" s="454" t="str">
        <f t="shared" si="81"/>
        <v/>
      </c>
      <c r="Q295" s="454" t="str">
        <f t="shared" si="82"/>
        <v/>
      </c>
      <c r="S295" s="454" t="str">
        <f t="shared" si="83"/>
        <v/>
      </c>
      <c r="U295" s="454" t="str">
        <f t="shared" si="84"/>
        <v/>
      </c>
      <c r="W295" s="454" t="str">
        <f t="shared" si="85"/>
        <v/>
      </c>
      <c r="Y295" s="454" t="str">
        <f t="shared" si="86"/>
        <v/>
      </c>
      <c r="AA295" s="454" t="str">
        <f t="shared" si="87"/>
        <v/>
      </c>
      <c r="AC295" s="454" t="str">
        <f t="shared" si="88"/>
        <v/>
      </c>
      <c r="AE295" s="454" t="str">
        <f t="shared" si="89"/>
        <v/>
      </c>
      <c r="AG295" s="454" t="str">
        <f t="shared" si="90"/>
        <v/>
      </c>
      <c r="AI295" s="454" t="str">
        <f t="shared" si="91"/>
        <v/>
      </c>
      <c r="AK295" s="454" t="str">
        <f t="shared" si="92"/>
        <v/>
      </c>
      <c r="AM295" s="454" t="str">
        <f t="shared" si="93"/>
        <v/>
      </c>
      <c r="AO295" s="454" t="str">
        <f t="shared" si="94"/>
        <v/>
      </c>
      <c r="AQ295" s="454" t="str">
        <f t="shared" si="95"/>
        <v/>
      </c>
    </row>
    <row r="296" spans="5:43">
      <c r="E296" s="454" t="str">
        <f t="shared" si="77"/>
        <v/>
      </c>
      <c r="G296" s="454" t="str">
        <f t="shared" si="77"/>
        <v/>
      </c>
      <c r="I296" s="454" t="str">
        <f t="shared" si="78"/>
        <v/>
      </c>
      <c r="K296" s="454" t="str">
        <f t="shared" si="79"/>
        <v/>
      </c>
      <c r="M296" s="454" t="str">
        <f t="shared" si="80"/>
        <v/>
      </c>
      <c r="O296" s="454" t="str">
        <f t="shared" si="81"/>
        <v/>
      </c>
      <c r="Q296" s="454" t="str">
        <f t="shared" si="82"/>
        <v/>
      </c>
      <c r="S296" s="454" t="str">
        <f t="shared" si="83"/>
        <v/>
      </c>
      <c r="U296" s="454" t="str">
        <f t="shared" si="84"/>
        <v/>
      </c>
      <c r="W296" s="454" t="str">
        <f t="shared" si="85"/>
        <v/>
      </c>
      <c r="Y296" s="454" t="str">
        <f t="shared" si="86"/>
        <v/>
      </c>
      <c r="AA296" s="454" t="str">
        <f t="shared" si="87"/>
        <v/>
      </c>
      <c r="AC296" s="454" t="str">
        <f t="shared" si="88"/>
        <v/>
      </c>
      <c r="AE296" s="454" t="str">
        <f t="shared" si="89"/>
        <v/>
      </c>
      <c r="AG296" s="454" t="str">
        <f t="shared" si="90"/>
        <v/>
      </c>
      <c r="AI296" s="454" t="str">
        <f t="shared" si="91"/>
        <v/>
      </c>
      <c r="AK296" s="454" t="str">
        <f t="shared" si="92"/>
        <v/>
      </c>
      <c r="AM296" s="454" t="str">
        <f t="shared" si="93"/>
        <v/>
      </c>
      <c r="AO296" s="454" t="str">
        <f t="shared" si="94"/>
        <v/>
      </c>
      <c r="AQ296" s="454" t="str">
        <f t="shared" si="95"/>
        <v/>
      </c>
    </row>
    <row r="297" spans="5:43">
      <c r="E297" s="454" t="str">
        <f t="shared" si="77"/>
        <v/>
      </c>
      <c r="G297" s="454" t="str">
        <f t="shared" si="77"/>
        <v/>
      </c>
      <c r="I297" s="454" t="str">
        <f t="shared" si="78"/>
        <v/>
      </c>
      <c r="K297" s="454" t="str">
        <f t="shared" si="79"/>
        <v/>
      </c>
      <c r="M297" s="454" t="str">
        <f t="shared" si="80"/>
        <v/>
      </c>
      <c r="O297" s="454" t="str">
        <f t="shared" si="81"/>
        <v/>
      </c>
      <c r="Q297" s="454" t="str">
        <f t="shared" si="82"/>
        <v/>
      </c>
      <c r="S297" s="454" t="str">
        <f t="shared" si="83"/>
        <v/>
      </c>
      <c r="U297" s="454" t="str">
        <f t="shared" si="84"/>
        <v/>
      </c>
      <c r="W297" s="454" t="str">
        <f t="shared" si="85"/>
        <v/>
      </c>
      <c r="Y297" s="454" t="str">
        <f t="shared" si="86"/>
        <v/>
      </c>
      <c r="AA297" s="454" t="str">
        <f t="shared" si="87"/>
        <v/>
      </c>
      <c r="AC297" s="454" t="str">
        <f t="shared" si="88"/>
        <v/>
      </c>
      <c r="AE297" s="454" t="str">
        <f t="shared" si="89"/>
        <v/>
      </c>
      <c r="AG297" s="454" t="str">
        <f t="shared" si="90"/>
        <v/>
      </c>
      <c r="AI297" s="454" t="str">
        <f t="shared" si="91"/>
        <v/>
      </c>
      <c r="AK297" s="454" t="str">
        <f t="shared" si="92"/>
        <v/>
      </c>
      <c r="AM297" s="454" t="str">
        <f t="shared" si="93"/>
        <v/>
      </c>
      <c r="AO297" s="454" t="str">
        <f t="shared" si="94"/>
        <v/>
      </c>
      <c r="AQ297" s="454" t="str">
        <f t="shared" si="95"/>
        <v/>
      </c>
    </row>
    <row r="298" spans="5:43">
      <c r="E298" s="454" t="str">
        <f t="shared" si="77"/>
        <v/>
      </c>
      <c r="G298" s="454" t="str">
        <f t="shared" si="77"/>
        <v/>
      </c>
      <c r="I298" s="454" t="str">
        <f t="shared" si="78"/>
        <v/>
      </c>
      <c r="K298" s="454" t="str">
        <f t="shared" si="79"/>
        <v/>
      </c>
      <c r="M298" s="454" t="str">
        <f t="shared" si="80"/>
        <v/>
      </c>
      <c r="O298" s="454" t="str">
        <f t="shared" si="81"/>
        <v/>
      </c>
      <c r="Q298" s="454" t="str">
        <f t="shared" si="82"/>
        <v/>
      </c>
      <c r="S298" s="454" t="str">
        <f t="shared" si="83"/>
        <v/>
      </c>
      <c r="U298" s="454" t="str">
        <f t="shared" si="84"/>
        <v/>
      </c>
      <c r="W298" s="454" t="str">
        <f t="shared" si="85"/>
        <v/>
      </c>
      <c r="Y298" s="454" t="str">
        <f t="shared" si="86"/>
        <v/>
      </c>
      <c r="AA298" s="454" t="str">
        <f t="shared" si="87"/>
        <v/>
      </c>
      <c r="AC298" s="454" t="str">
        <f t="shared" si="88"/>
        <v/>
      </c>
      <c r="AE298" s="454" t="str">
        <f t="shared" si="89"/>
        <v/>
      </c>
      <c r="AG298" s="454" t="str">
        <f t="shared" si="90"/>
        <v/>
      </c>
      <c r="AI298" s="454" t="str">
        <f t="shared" si="91"/>
        <v/>
      </c>
      <c r="AK298" s="454" t="str">
        <f t="shared" si="92"/>
        <v/>
      </c>
      <c r="AM298" s="454" t="str">
        <f t="shared" si="93"/>
        <v/>
      </c>
      <c r="AO298" s="454" t="str">
        <f t="shared" si="94"/>
        <v/>
      </c>
      <c r="AQ298" s="454" t="str">
        <f t="shared" si="95"/>
        <v/>
      </c>
    </row>
    <row r="299" spans="5:43">
      <c r="E299" s="454" t="str">
        <f t="shared" si="77"/>
        <v/>
      </c>
      <c r="G299" s="454" t="str">
        <f t="shared" si="77"/>
        <v/>
      </c>
      <c r="I299" s="454" t="str">
        <f t="shared" si="78"/>
        <v/>
      </c>
      <c r="K299" s="454" t="str">
        <f t="shared" si="79"/>
        <v/>
      </c>
      <c r="M299" s="454" t="str">
        <f t="shared" si="80"/>
        <v/>
      </c>
      <c r="O299" s="454" t="str">
        <f t="shared" si="81"/>
        <v/>
      </c>
      <c r="Q299" s="454" t="str">
        <f t="shared" si="82"/>
        <v/>
      </c>
      <c r="S299" s="454" t="str">
        <f t="shared" si="83"/>
        <v/>
      </c>
      <c r="U299" s="454" t="str">
        <f t="shared" si="84"/>
        <v/>
      </c>
      <c r="W299" s="454" t="str">
        <f t="shared" si="85"/>
        <v/>
      </c>
      <c r="Y299" s="454" t="str">
        <f t="shared" si="86"/>
        <v/>
      </c>
      <c r="AA299" s="454" t="str">
        <f t="shared" si="87"/>
        <v/>
      </c>
      <c r="AC299" s="454" t="str">
        <f t="shared" si="88"/>
        <v/>
      </c>
      <c r="AE299" s="454" t="str">
        <f t="shared" si="89"/>
        <v/>
      </c>
      <c r="AG299" s="454" t="str">
        <f t="shared" si="90"/>
        <v/>
      </c>
      <c r="AI299" s="454" t="str">
        <f t="shared" si="91"/>
        <v/>
      </c>
      <c r="AK299" s="454" t="str">
        <f t="shared" si="92"/>
        <v/>
      </c>
      <c r="AM299" s="454" t="str">
        <f t="shared" si="93"/>
        <v/>
      </c>
      <c r="AO299" s="454" t="str">
        <f t="shared" si="94"/>
        <v/>
      </c>
      <c r="AQ299" s="454" t="str">
        <f t="shared" si="95"/>
        <v/>
      </c>
    </row>
    <row r="300" spans="5:43">
      <c r="E300" s="454" t="str">
        <f t="shared" si="77"/>
        <v/>
      </c>
      <c r="G300" s="454" t="str">
        <f t="shared" si="77"/>
        <v/>
      </c>
      <c r="I300" s="454" t="str">
        <f t="shared" si="78"/>
        <v/>
      </c>
      <c r="K300" s="454" t="str">
        <f t="shared" si="79"/>
        <v/>
      </c>
      <c r="M300" s="454" t="str">
        <f t="shared" si="80"/>
        <v/>
      </c>
      <c r="O300" s="454" t="str">
        <f t="shared" si="81"/>
        <v/>
      </c>
      <c r="Q300" s="454" t="str">
        <f t="shared" si="82"/>
        <v/>
      </c>
      <c r="S300" s="454" t="str">
        <f t="shared" si="83"/>
        <v/>
      </c>
      <c r="U300" s="454" t="str">
        <f t="shared" si="84"/>
        <v/>
      </c>
      <c r="W300" s="454" t="str">
        <f t="shared" si="85"/>
        <v/>
      </c>
      <c r="Y300" s="454" t="str">
        <f t="shared" si="86"/>
        <v/>
      </c>
      <c r="AA300" s="454" t="str">
        <f t="shared" si="87"/>
        <v/>
      </c>
      <c r="AC300" s="454" t="str">
        <f t="shared" si="88"/>
        <v/>
      </c>
      <c r="AE300" s="454" t="str">
        <f t="shared" si="89"/>
        <v/>
      </c>
      <c r="AG300" s="454" t="str">
        <f t="shared" si="90"/>
        <v/>
      </c>
      <c r="AI300" s="454" t="str">
        <f t="shared" si="91"/>
        <v/>
      </c>
      <c r="AK300" s="454" t="str">
        <f t="shared" si="92"/>
        <v/>
      </c>
      <c r="AM300" s="454" t="str">
        <f t="shared" si="93"/>
        <v/>
      </c>
      <c r="AO300" s="454" t="str">
        <f t="shared" si="94"/>
        <v/>
      </c>
      <c r="AQ300" s="454" t="str">
        <f t="shared" si="95"/>
        <v/>
      </c>
    </row>
  </sheetData>
  <mergeCells count="1">
    <mergeCell ref="A3:A6"/>
  </mergeCells>
  <conditionalFormatting sqref="E12:E300">
    <cfRule type="expression" dxfId="8" priority="2">
      <formula>AND(LEN(E12)&gt;0,OR(E12&lt;E$2,E12&gt;E$3))</formula>
    </cfRule>
  </conditionalFormatting>
  <conditionalFormatting sqref="G12:G23 I12:I23 K12:K23 M12:M23 O12:O23 Q12:Q23 S12:S23 U12:U23 W12:W23 Y12:Y23 AA12:AA23 AC12:AC23 AE12:AE23 AG12:AG23 AI12:AI23 AK12:AK23 AM12:AM23 AO12:AO23 AQ12:AQ23 G25:G300 I25:I300 K25:K300 M25:M300 O25:O300 Q25:Q300 S25:S300 U25:U300 W25:W300 Y25:Y300 AA25:AA300 AC25:AC300 AE25:AE300 AG25:AG300 AI25:AI300 AK25:AK300 AM25:AM300 AO25:AO300 AQ25:AQ300">
    <cfRule type="expression" dxfId="7" priority="1">
      <formula>AND(LEN(G12)&gt;0,OR(G12&lt;G$2,G12&gt;G$3))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35"/>
  <sheetViews>
    <sheetView workbookViewId="0">
      <selection activeCell="G11" sqref="G11"/>
    </sheetView>
  </sheetViews>
  <sheetFormatPr defaultColWidth="8.85546875" defaultRowHeight="15"/>
  <cols>
    <col min="1" max="1" width="2.5703125" style="186" customWidth="1"/>
    <col min="2" max="2" width="26.5703125" style="186" customWidth="1"/>
    <col min="3" max="3" width="11.7109375" style="186" customWidth="1"/>
    <col min="4" max="4" width="51.28515625" style="186" customWidth="1"/>
    <col min="5" max="5" width="2.85546875" style="186" customWidth="1"/>
    <col min="6" max="6" width="19.7109375" style="186" bestFit="1" customWidth="1"/>
    <col min="7" max="7" width="9.7109375" style="186" customWidth="1"/>
    <col min="8" max="8" width="10" style="186" customWidth="1"/>
    <col min="9" max="9" width="9.5703125" style="186" customWidth="1"/>
    <col min="10" max="10" width="2.5703125" style="186" customWidth="1"/>
    <col min="11" max="11" width="32.140625" style="186" customWidth="1"/>
    <col min="12" max="12" width="6.28515625" style="186" bestFit="1" customWidth="1"/>
    <col min="13" max="13" width="5.7109375" style="186" bestFit="1" customWidth="1"/>
    <col min="14" max="14" width="6.85546875" style="186" customWidth="1"/>
    <col min="15" max="16384" width="8.85546875" style="186"/>
  </cols>
  <sheetData>
    <row r="1" spans="1:14" ht="15.75" thickBot="1"/>
    <row r="2" spans="1:14" ht="15.75" thickBot="1">
      <c r="A2" s="187"/>
      <c r="B2" s="735" t="s">
        <v>121</v>
      </c>
      <c r="C2" s="736"/>
      <c r="D2" s="737"/>
      <c r="E2" s="188"/>
      <c r="F2" s="738" t="s">
        <v>122</v>
      </c>
      <c r="G2" s="739"/>
      <c r="H2" s="739"/>
      <c r="I2" s="740"/>
      <c r="J2" s="188"/>
      <c r="K2" s="6" t="s">
        <v>198</v>
      </c>
      <c r="L2" s="7" t="s">
        <v>124</v>
      </c>
      <c r="M2" s="7" t="s">
        <v>125</v>
      </c>
      <c r="N2" s="8" t="s">
        <v>126</v>
      </c>
    </row>
    <row r="3" spans="1:14">
      <c r="A3" s="189"/>
      <c r="B3" s="741" t="s">
        <v>127</v>
      </c>
      <c r="C3" s="742"/>
      <c r="D3" s="9" t="s">
        <v>0</v>
      </c>
      <c r="E3" s="188"/>
      <c r="F3" s="190" t="s">
        <v>128</v>
      </c>
      <c r="G3" s="743" t="s">
        <v>129</v>
      </c>
      <c r="H3" s="743"/>
      <c r="I3" s="191">
        <f>N12</f>
        <v>1057.5</v>
      </c>
      <c r="J3" s="188"/>
      <c r="K3" s="10" t="s">
        <v>130</v>
      </c>
      <c r="L3" s="11">
        <v>52</v>
      </c>
      <c r="M3" s="11">
        <v>40</v>
      </c>
      <c r="N3" s="12">
        <f>52*40</f>
        <v>2080</v>
      </c>
    </row>
    <row r="4" spans="1:14">
      <c r="A4" s="189"/>
      <c r="B4" s="192" t="s">
        <v>117</v>
      </c>
      <c r="C4" s="193">
        <f>59539.8235713056*(2.62%+1)</f>
        <v>61099.766948873803</v>
      </c>
      <c r="D4" s="194" t="s">
        <v>157</v>
      </c>
      <c r="E4" s="188"/>
      <c r="F4" s="13" t="s">
        <v>131</v>
      </c>
      <c r="G4" s="14" t="s">
        <v>132</v>
      </c>
      <c r="H4" s="15" t="s">
        <v>104</v>
      </c>
      <c r="I4" s="16" t="s">
        <v>133</v>
      </c>
      <c r="J4" s="188"/>
      <c r="K4" s="17" t="s">
        <v>134</v>
      </c>
      <c r="L4" s="18"/>
      <c r="M4" s="19"/>
      <c r="N4" s="20"/>
    </row>
    <row r="5" spans="1:14">
      <c r="A5" s="189"/>
      <c r="B5" s="195" t="s">
        <v>194</v>
      </c>
      <c r="C5" s="193">
        <v>41516.800000000003</v>
      </c>
      <c r="D5" s="194" t="s">
        <v>172</v>
      </c>
      <c r="E5" s="188"/>
      <c r="F5" s="196" t="s">
        <v>117</v>
      </c>
      <c r="G5" s="197">
        <f>C4</f>
        <v>61099.766948873803</v>
      </c>
      <c r="H5" s="198">
        <f>C9</f>
        <v>5.5223880597014927E-2</v>
      </c>
      <c r="I5" s="199">
        <f>G5*H5</f>
        <v>3374.166234490046</v>
      </c>
      <c r="J5" s="188"/>
      <c r="K5" s="21" t="s">
        <v>135</v>
      </c>
      <c r="L5" s="22">
        <v>3</v>
      </c>
      <c r="M5" s="23">
        <v>40</v>
      </c>
      <c r="N5" s="24">
        <f>L5*M5</f>
        <v>120</v>
      </c>
    </row>
    <row r="6" spans="1:14">
      <c r="A6" s="189"/>
      <c r="B6" s="195" t="s">
        <v>171</v>
      </c>
      <c r="C6" s="193">
        <v>32198</v>
      </c>
      <c r="D6" s="194" t="s">
        <v>172</v>
      </c>
      <c r="E6" s="188"/>
      <c r="F6" s="327" t="str">
        <f>B5</f>
        <v>Direct Care III</v>
      </c>
      <c r="G6" s="328">
        <f>C5</f>
        <v>41516.800000000003</v>
      </c>
      <c r="H6" s="329">
        <f>C10</f>
        <v>0.7</v>
      </c>
      <c r="I6" s="330">
        <f>H6*G6</f>
        <v>29061.759999999998</v>
      </c>
      <c r="J6" s="188"/>
      <c r="K6" s="25" t="s">
        <v>136</v>
      </c>
      <c r="L6" s="22">
        <v>2</v>
      </c>
      <c r="M6" s="23">
        <v>40</v>
      </c>
      <c r="N6" s="26">
        <f>L6*M6</f>
        <v>80</v>
      </c>
    </row>
    <row r="7" spans="1:14">
      <c r="A7" s="189"/>
      <c r="B7" s="200" t="s">
        <v>118</v>
      </c>
      <c r="C7" s="201">
        <v>32198.400000000001</v>
      </c>
      <c r="D7" s="202" t="s">
        <v>192</v>
      </c>
      <c r="E7" s="188"/>
      <c r="F7" s="195" t="str">
        <f>B6</f>
        <v>Direct Care</v>
      </c>
      <c r="G7" s="328">
        <f>C6</f>
        <v>32198</v>
      </c>
      <c r="H7" s="329">
        <f>C11</f>
        <v>0.3</v>
      </c>
      <c r="I7" s="330">
        <f t="shared" ref="I7:I8" si="0">G7*H7</f>
        <v>9659.4</v>
      </c>
      <c r="J7" s="188"/>
      <c r="K7" s="28" t="s">
        <v>150</v>
      </c>
      <c r="L7" s="22">
        <v>47</v>
      </c>
      <c r="M7" s="23">
        <v>17.5</v>
      </c>
      <c r="N7" s="26">
        <f>L7*M7</f>
        <v>822.5</v>
      </c>
    </row>
    <row r="8" spans="1:14">
      <c r="A8" s="189"/>
      <c r="B8" s="27"/>
      <c r="C8" s="203" t="s">
        <v>104</v>
      </c>
      <c r="D8" s="194"/>
      <c r="E8" s="188"/>
      <c r="F8" s="327" t="s">
        <v>118</v>
      </c>
      <c r="G8" s="331">
        <f>C7</f>
        <v>32198.400000000001</v>
      </c>
      <c r="H8" s="329">
        <f>C12</f>
        <v>2.1641791044776121E-2</v>
      </c>
      <c r="I8" s="330">
        <f t="shared" si="0"/>
        <v>696.83104477611948</v>
      </c>
      <c r="J8" s="188"/>
      <c r="K8" s="30" t="s">
        <v>137</v>
      </c>
      <c r="L8" s="31"/>
      <c r="M8" s="32"/>
      <c r="N8" s="33"/>
    </row>
    <row r="9" spans="1:14" ht="15.75" thickBot="1">
      <c r="A9" s="189"/>
      <c r="B9" s="29" t="str">
        <f>B4</f>
        <v>Management</v>
      </c>
      <c r="C9" s="204">
        <v>5.5223880597014927E-2</v>
      </c>
      <c r="D9" s="194" t="s">
        <v>152</v>
      </c>
      <c r="E9" s="188"/>
      <c r="F9" s="332" t="s">
        <v>105</v>
      </c>
      <c r="G9" s="333"/>
      <c r="H9" s="334">
        <v>1.076865671641791</v>
      </c>
      <c r="I9" s="335">
        <f>SUM(I5:I8)</f>
        <v>42792.157279266161</v>
      </c>
      <c r="J9" s="188"/>
      <c r="K9" s="34" t="s">
        <v>138</v>
      </c>
      <c r="L9" s="35"/>
      <c r="M9" s="35"/>
      <c r="N9" s="36">
        <f>SUM(N4:N8)</f>
        <v>1022.5</v>
      </c>
    </row>
    <row r="10" spans="1:14">
      <c r="A10" s="189"/>
      <c r="B10" s="195" t="str">
        <f>B5</f>
        <v>Direct Care III</v>
      </c>
      <c r="C10" s="204">
        <v>0.7</v>
      </c>
      <c r="D10" s="77" t="s">
        <v>249</v>
      </c>
      <c r="E10" s="188"/>
      <c r="F10" s="327"/>
      <c r="G10" s="336"/>
      <c r="H10" s="337"/>
      <c r="I10" s="338"/>
      <c r="J10" s="188"/>
      <c r="K10" s="37" t="s">
        <v>139</v>
      </c>
      <c r="L10" s="38"/>
      <c r="M10" s="38"/>
      <c r="N10" s="39">
        <f>N3-N9</f>
        <v>1057.5</v>
      </c>
    </row>
    <row r="11" spans="1:14" ht="15.75" thickBot="1">
      <c r="A11" s="189"/>
      <c r="B11" s="195" t="s">
        <v>171</v>
      </c>
      <c r="C11" s="204">
        <v>0.3</v>
      </c>
      <c r="D11" s="77" t="s">
        <v>249</v>
      </c>
      <c r="E11" s="188"/>
      <c r="F11" s="339" t="s">
        <v>106</v>
      </c>
      <c r="G11" s="468">
        <f>C14</f>
        <v>0.224</v>
      </c>
      <c r="H11" s="340"/>
      <c r="I11" s="341">
        <f>G11*I9</f>
        <v>9585.4432305556202</v>
      </c>
      <c r="J11" s="188"/>
      <c r="K11" s="40" t="s">
        <v>140</v>
      </c>
      <c r="L11" s="41"/>
      <c r="M11" s="41"/>
      <c r="N11" s="42">
        <v>1</v>
      </c>
    </row>
    <row r="12" spans="1:14" ht="16.5" thickTop="1" thickBot="1">
      <c r="A12" s="189"/>
      <c r="B12" s="200" t="str">
        <f>B7</f>
        <v>Support</v>
      </c>
      <c r="C12" s="205">
        <v>2.1641791044776121E-2</v>
      </c>
      <c r="D12" s="202" t="s">
        <v>152</v>
      </c>
      <c r="E12" s="188"/>
      <c r="F12" s="342" t="s">
        <v>108</v>
      </c>
      <c r="G12" s="343"/>
      <c r="H12" s="343"/>
      <c r="I12" s="344">
        <f>I9+I11</f>
        <v>52377.600509821779</v>
      </c>
      <c r="J12" s="188"/>
      <c r="K12" s="44" t="s">
        <v>141</v>
      </c>
      <c r="L12" s="45"/>
      <c r="M12" s="46"/>
      <c r="N12" s="47">
        <f>N11*N10</f>
        <v>1057.5</v>
      </c>
    </row>
    <row r="13" spans="1:14" ht="15.75" thickTop="1">
      <c r="A13" s="189"/>
      <c r="B13" s="744" t="s">
        <v>107</v>
      </c>
      <c r="C13" s="745"/>
      <c r="D13" s="206"/>
      <c r="E13" s="188"/>
      <c r="F13" s="345"/>
      <c r="G13" s="346"/>
      <c r="H13" s="346"/>
      <c r="I13" s="347"/>
      <c r="J13" s="188"/>
      <c r="K13" s="188"/>
      <c r="L13" s="210"/>
      <c r="M13" s="210"/>
      <c r="N13" s="211"/>
    </row>
    <row r="14" spans="1:14">
      <c r="A14" s="189"/>
      <c r="B14" s="43" t="s">
        <v>110</v>
      </c>
      <c r="C14" s="207">
        <v>0.224</v>
      </c>
      <c r="D14" s="194" t="s">
        <v>155</v>
      </c>
      <c r="E14" s="188"/>
      <c r="F14" s="327" t="str">
        <f>B17</f>
        <v>PFLMA</v>
      </c>
      <c r="G14" s="348">
        <f>C17</f>
        <v>3.7000000000000002E-3</v>
      </c>
      <c r="H14" s="336"/>
      <c r="I14" s="338">
        <f>I9*G14</f>
        <v>158.33098193328479</v>
      </c>
      <c r="J14" s="188"/>
      <c r="K14" s="188"/>
      <c r="L14" s="210"/>
      <c r="M14" s="210"/>
      <c r="N14" s="212"/>
    </row>
    <row r="15" spans="1:14">
      <c r="A15" s="213"/>
      <c r="B15" s="195" t="s">
        <v>160</v>
      </c>
      <c r="C15" s="193">
        <f>10173.248355278*(2.62%+1)</f>
        <v>10439.787462186283</v>
      </c>
      <c r="D15" s="194" t="s">
        <v>256</v>
      </c>
      <c r="E15" s="188"/>
      <c r="F15" s="327" t="s">
        <v>109</v>
      </c>
      <c r="G15" s="328"/>
      <c r="H15" s="336"/>
      <c r="I15" s="330">
        <f>C15</f>
        <v>10439.787462186283</v>
      </c>
      <c r="J15" s="188"/>
      <c r="K15" s="188"/>
      <c r="L15" s="210"/>
      <c r="M15" s="210"/>
      <c r="N15" s="212"/>
    </row>
    <row r="16" spans="1:14" ht="25.5">
      <c r="A16" s="189"/>
      <c r="B16" s="195" t="s">
        <v>161</v>
      </c>
      <c r="C16" s="193">
        <f>'2222 FY18 UFR BTL'!H28</f>
        <v>11042.436422663679</v>
      </c>
      <c r="D16" s="295" t="s">
        <v>240</v>
      </c>
      <c r="E16" s="188"/>
      <c r="F16" s="327" t="s">
        <v>142</v>
      </c>
      <c r="G16" s="328"/>
      <c r="H16" s="336"/>
      <c r="I16" s="330">
        <f>C16</f>
        <v>11042.436422663679</v>
      </c>
      <c r="J16" s="188"/>
      <c r="K16" s="188"/>
      <c r="L16" s="210"/>
      <c r="M16" s="210"/>
      <c r="N16" s="212"/>
    </row>
    <row r="17" spans="1:14" hidden="1">
      <c r="A17" s="213"/>
      <c r="B17" s="195" t="s">
        <v>164</v>
      </c>
      <c r="C17" s="238">
        <v>3.7000000000000002E-3</v>
      </c>
      <c r="D17" s="194"/>
      <c r="E17" s="188"/>
      <c r="F17" s="332" t="s">
        <v>113</v>
      </c>
      <c r="G17" s="349"/>
      <c r="H17" s="349"/>
      <c r="I17" s="335">
        <f>SUM(I12:I16)</f>
        <v>74018.155376605035</v>
      </c>
      <c r="J17" s="188"/>
      <c r="K17" s="188"/>
      <c r="L17" s="210"/>
      <c r="M17" s="210"/>
      <c r="N17" s="212"/>
    </row>
    <row r="18" spans="1:14" ht="15.75" thickBot="1">
      <c r="A18" s="213"/>
      <c r="B18" s="195" t="s">
        <v>112</v>
      </c>
      <c r="C18" s="207">
        <v>0.12580290397862559</v>
      </c>
      <c r="D18" s="194" t="s">
        <v>143</v>
      </c>
      <c r="E18" s="188"/>
      <c r="F18" s="327"/>
      <c r="G18" s="336"/>
      <c r="H18" s="336"/>
      <c r="I18" s="338"/>
      <c r="J18" s="188"/>
      <c r="K18" s="188"/>
      <c r="L18" s="210"/>
      <c r="M18" s="210"/>
      <c r="N18" s="212"/>
    </row>
    <row r="19" spans="1:14" ht="15.75" thickBot="1">
      <c r="A19" s="189"/>
      <c r="B19" s="322"/>
      <c r="C19" s="323"/>
      <c r="D19" s="324"/>
      <c r="E19" s="188"/>
      <c r="F19" s="327" t="s">
        <v>112</v>
      </c>
      <c r="G19" s="348">
        <f>C18</f>
        <v>0.12580290397862559</v>
      </c>
      <c r="H19" s="336"/>
      <c r="I19" s="330">
        <f>G19*I17</f>
        <v>9311.6988935180325</v>
      </c>
      <c r="J19" s="188"/>
      <c r="K19" s="188"/>
      <c r="L19" s="210"/>
      <c r="M19" s="210"/>
      <c r="N19" s="212"/>
    </row>
    <row r="20" spans="1:14" ht="15.75" thickBot="1">
      <c r="A20" s="189"/>
      <c r="B20" s="320" t="s">
        <v>166</v>
      </c>
      <c r="C20" s="321">
        <f>'CAF 2019 Fall'!BZ25</f>
        <v>1.7780248869661817E-2</v>
      </c>
      <c r="D20" s="129" t="s">
        <v>191</v>
      </c>
      <c r="E20" s="188"/>
      <c r="F20" s="342" t="s">
        <v>126</v>
      </c>
      <c r="G20" s="343"/>
      <c r="H20" s="343"/>
      <c r="I20" s="350">
        <f>I17+I19</f>
        <v>83329.854270123062</v>
      </c>
      <c r="J20" s="188"/>
      <c r="K20" s="188"/>
      <c r="L20" s="210"/>
      <c r="M20" s="210"/>
      <c r="N20" s="212"/>
    </row>
    <row r="21" spans="1:14" ht="5.45" customHeight="1" thickBot="1">
      <c r="A21" s="189"/>
      <c r="B21" s="188"/>
      <c r="C21" s="214"/>
      <c r="D21" s="215"/>
      <c r="E21" s="188"/>
      <c r="F21" s="327"/>
      <c r="G21" s="351"/>
      <c r="H21" s="351"/>
      <c r="I21" s="352"/>
      <c r="J21" s="188"/>
      <c r="K21" s="188"/>
      <c r="L21" s="210"/>
      <c r="M21" s="210"/>
      <c r="N21" s="212"/>
    </row>
    <row r="22" spans="1:14">
      <c r="A22" s="189"/>
      <c r="B22" s="216" t="s">
        <v>245</v>
      </c>
      <c r="C22" s="217"/>
      <c r="D22" s="218"/>
      <c r="E22" s="188"/>
      <c r="F22" s="345" t="str">
        <f>B20</f>
        <v>CAF for FY21</v>
      </c>
      <c r="G22" s="311">
        <f>C20</f>
        <v>1.7780248869661817E-2</v>
      </c>
      <c r="H22" s="353"/>
      <c r="I22" s="347">
        <f>(I20-I9)*G22</f>
        <v>720.77034110037664</v>
      </c>
      <c r="J22" s="188"/>
      <c r="K22" s="188"/>
      <c r="L22" s="210"/>
      <c r="M22" s="210"/>
      <c r="N22" s="212"/>
    </row>
    <row r="23" spans="1:14">
      <c r="A23" s="189"/>
      <c r="B23" s="219"/>
      <c r="C23" s="220"/>
      <c r="D23" s="221"/>
      <c r="E23" s="188"/>
      <c r="F23" s="208" t="s">
        <v>126</v>
      </c>
      <c r="G23" s="311"/>
      <c r="H23" s="222"/>
      <c r="I23" s="209">
        <f>I22+I20</f>
        <v>84050.624611223437</v>
      </c>
    </row>
    <row r="24" spans="1:14" ht="15.75" thickBot="1">
      <c r="A24" s="189"/>
      <c r="B24" s="308" t="s">
        <v>207</v>
      </c>
      <c r="C24" s="223" t="s">
        <v>144</v>
      </c>
      <c r="D24" s="221"/>
      <c r="E24" s="188"/>
      <c r="F24" s="224" t="s">
        <v>145</v>
      </c>
      <c r="G24" s="225"/>
      <c r="H24" s="226"/>
      <c r="I24" s="314">
        <f>I23/I3</f>
        <v>79.480496086263301</v>
      </c>
      <c r="K24" s="317"/>
    </row>
    <row r="25" spans="1:14">
      <c r="A25" s="189"/>
      <c r="B25" s="308" t="s">
        <v>208</v>
      </c>
      <c r="C25" s="223" t="s">
        <v>146</v>
      </c>
      <c r="D25" s="227"/>
      <c r="E25" s="188"/>
      <c r="F25" s="228"/>
      <c r="G25" s="229"/>
      <c r="H25" s="230"/>
      <c r="I25" s="48"/>
      <c r="K25" s="318"/>
      <c r="L25" s="242"/>
    </row>
    <row r="26" spans="1:14" ht="15.75" thickBot="1">
      <c r="A26" s="189"/>
      <c r="B26" s="309" t="s">
        <v>209</v>
      </c>
      <c r="C26" s="231" t="s">
        <v>120</v>
      </c>
      <c r="D26" s="227"/>
      <c r="E26" s="189"/>
      <c r="F26" s="210"/>
      <c r="G26" s="210"/>
      <c r="H26" s="212"/>
    </row>
    <row r="27" spans="1:14" ht="15.75" thickBot="1">
      <c r="A27" s="189"/>
      <c r="B27" s="309" t="s">
        <v>210</v>
      </c>
      <c r="C27" s="231" t="s">
        <v>147</v>
      </c>
      <c r="D27" s="227"/>
      <c r="E27" s="189"/>
      <c r="F27" s="746" t="s">
        <v>264</v>
      </c>
      <c r="G27" s="747"/>
      <c r="H27" s="747"/>
      <c r="I27" s="748"/>
    </row>
    <row r="28" spans="1:14" ht="13.5" customHeight="1" thickBot="1">
      <c r="A28" s="189"/>
      <c r="B28" s="309" t="s">
        <v>211</v>
      </c>
      <c r="C28" s="231" t="s">
        <v>241</v>
      </c>
      <c r="D28" s="227"/>
      <c r="E28" s="189"/>
      <c r="F28" s="387" t="s">
        <v>145</v>
      </c>
      <c r="G28" s="388"/>
      <c r="H28" s="389"/>
      <c r="I28" s="390">
        <v>79.438766632703278</v>
      </c>
    </row>
    <row r="29" spans="1:14" ht="16.5" customHeight="1">
      <c r="A29" s="234"/>
      <c r="B29" s="309" t="s">
        <v>212</v>
      </c>
      <c r="C29" s="231" t="s">
        <v>242</v>
      </c>
      <c r="D29" s="227"/>
      <c r="E29" s="188"/>
      <c r="F29" s="210"/>
      <c r="G29" s="210"/>
      <c r="H29" s="212"/>
    </row>
    <row r="30" spans="1:14">
      <c r="A30" s="234"/>
      <c r="B30" s="308" t="s">
        <v>213</v>
      </c>
      <c r="C30" s="231" t="s">
        <v>148</v>
      </c>
      <c r="D30" s="232"/>
      <c r="E30" s="188"/>
      <c r="F30" s="210"/>
      <c r="G30" s="239"/>
      <c r="H30" s="241"/>
    </row>
    <row r="31" spans="1:14">
      <c r="B31" s="308" t="s">
        <v>246</v>
      </c>
      <c r="C31" s="231" t="s">
        <v>243</v>
      </c>
      <c r="D31" s="232"/>
      <c r="F31" s="210"/>
      <c r="G31" s="210"/>
      <c r="H31" s="188"/>
    </row>
    <row r="32" spans="1:14">
      <c r="B32" s="308" t="s">
        <v>215</v>
      </c>
      <c r="C32" s="233" t="s">
        <v>149</v>
      </c>
      <c r="D32" s="232"/>
      <c r="F32" s="51"/>
      <c r="G32" s="237"/>
      <c r="H32" s="188"/>
    </row>
    <row r="33" spans="2:7">
      <c r="B33" s="308" t="s">
        <v>247</v>
      </c>
      <c r="C33" s="233" t="s">
        <v>244</v>
      </c>
      <c r="D33" s="232"/>
      <c r="F33" s="51"/>
      <c r="G33" s="237"/>
    </row>
    <row r="34" spans="2:7" ht="15.75" thickBot="1">
      <c r="B34" s="310" t="s">
        <v>218</v>
      </c>
      <c r="C34" s="235" t="s">
        <v>119</v>
      </c>
      <c r="D34" s="236"/>
    </row>
    <row r="35" spans="2:7">
      <c r="B35" s="188"/>
      <c r="C35" s="188"/>
      <c r="D35" s="188"/>
    </row>
  </sheetData>
  <mergeCells count="6">
    <mergeCell ref="F27:I27"/>
    <mergeCell ref="B2:D2"/>
    <mergeCell ref="F2:I2"/>
    <mergeCell ref="B3:C3"/>
    <mergeCell ref="G3:H3"/>
    <mergeCell ref="B13:C13"/>
  </mergeCells>
  <pageMargins left="0.25" right="0.25" top="0.75" bottom="0.75" header="0.3" footer="0.3"/>
  <pageSetup scale="67" fitToHeight="0" orientation="landscape" r:id="rId1"/>
  <ignoredErrors>
    <ignoredError sqref="I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RS300"/>
  <sheetViews>
    <sheetView topLeftCell="T1" workbookViewId="0">
      <selection activeCell="AS32" sqref="AS32"/>
    </sheetView>
  </sheetViews>
  <sheetFormatPr defaultColWidth="8.7109375" defaultRowHeight="15"/>
  <cols>
    <col min="1" max="1" width="40.7109375" customWidth="1"/>
    <col min="2" max="2" width="18.7109375" customWidth="1"/>
    <col min="4" max="9" width="18.7109375" customWidth="1"/>
    <col min="10" max="13" width="18.7109375" hidden="1" customWidth="1"/>
    <col min="14" max="21" width="18.7109375" customWidth="1"/>
    <col min="22" max="35" width="18.7109375" hidden="1" customWidth="1"/>
    <col min="36" max="41" width="18.7109375" customWidth="1"/>
    <col min="42" max="43" width="18.7109375" hidden="1" customWidth="1"/>
    <col min="44" max="47" width="18.7109375" customWidth="1"/>
    <col min="48" max="48" width="10.140625" bestFit="1" customWidth="1"/>
    <col min="804" max="843" width="8.7109375" style="446"/>
    <col min="1044" max="1163" width="8.7109375" style="447"/>
  </cols>
  <sheetData>
    <row r="1" spans="1:48">
      <c r="A1" s="301">
        <v>10</v>
      </c>
      <c r="C1" s="293" t="s">
        <v>238</v>
      </c>
      <c r="E1" s="445">
        <f ca="1">IF(COUNT(E12:E300)=0,"-",AVERAGE(E12:OFFSET(E12,$A$1-1,0)))</f>
        <v>6404.5978821157332</v>
      </c>
      <c r="G1" s="445">
        <f ca="1">IF(COUNT(G12:G300)=0,"-",AVERAGE(G12:OFFSET(G12,$A$1-1,0)))</f>
        <v>6273.6514790938227</v>
      </c>
      <c r="I1" s="445">
        <f ca="1">IF(COUNT(I12:I300)=0,"-",AVERAGE(I12:OFFSET(I12,$A$1-1,0)))</f>
        <v>8871.1864406779659</v>
      </c>
      <c r="K1" s="445" t="str">
        <f ca="1">IF(COUNT(K12:K300)=0,"-",AVERAGE(K12:OFFSET(K12,$A$1-1,0)))</f>
        <v>-</v>
      </c>
      <c r="M1" s="445" t="str">
        <f ca="1">IF(COUNT(M12:M300)=0,"-",AVERAGE(M12:OFFSET(M12,$A$1-1,0)))</f>
        <v>-</v>
      </c>
      <c r="O1" s="445">
        <f ca="1">IF(COUNT(O12:O300)=0,"-",AVERAGE(O12:OFFSET(O12,$A$1-1,0)))</f>
        <v>223.27165381820234</v>
      </c>
      <c r="Q1" s="445">
        <f ca="1">IF(COUNT(Q12:Q300)=0,"-",AVERAGE(Q12:OFFSET(Q12,$A$1-1,0)))</f>
        <v>1573.4621398954696</v>
      </c>
      <c r="S1" s="445">
        <f ca="1">IF(COUNT(S12:S300)=0,"-",AVERAGE(S12:OFFSET(S12,$A$1-1,0)))</f>
        <v>435.1351351351351</v>
      </c>
      <c r="U1" s="445">
        <f ca="1">IF(COUNT(U12:U300)=0,"-",AVERAGE(U12:OFFSET(U12,$A$1-1,0)))</f>
        <v>78.523489932885909</v>
      </c>
      <c r="W1" s="445" t="str">
        <f ca="1">IF(COUNT(W12:W300)=0,"-",AVERAGE(W12:OFFSET(W12,$A$1-1,0)))</f>
        <v>-</v>
      </c>
      <c r="Y1" s="445" t="str">
        <f ca="1">IF(COUNT(Y12:Y300)=0,"-",AVERAGE(Y12:OFFSET(Y12,$A$1-1,0)))</f>
        <v>-</v>
      </c>
      <c r="AA1" s="445" t="str">
        <f ca="1">IF(COUNT(AA12:AA300)=0,"-",AVERAGE(AA12:OFFSET(AA12,$A$1-1,0)))</f>
        <v>-</v>
      </c>
      <c r="AC1" s="445" t="str">
        <f ca="1">IF(COUNT(AC12:AC300)=0,"-",AVERAGE(AC12:OFFSET(AC12,$A$1-1,0)))</f>
        <v>-</v>
      </c>
      <c r="AE1" s="445">
        <f ca="1">IF(COUNT(AE12:AE300)=0,"-",AVERAGE(AE12:OFFSET(AE12,$A$1-1,0)))</f>
        <v>828.69565217391312</v>
      </c>
      <c r="AG1" s="445" t="str">
        <f ca="1">IF(COUNT(AG12:AG300)=0,"-",AVERAGE(AG12:OFFSET(AG12,$A$1-1,0)))</f>
        <v>-</v>
      </c>
      <c r="AI1" s="445" t="str">
        <f ca="1">IF(COUNT(AI12:AI300)=0,"-",AVERAGE(AI12:OFFSET(AI12,$A$1-1,0)))</f>
        <v>-</v>
      </c>
      <c r="AK1" s="445">
        <f ca="1">IF(COUNT(AK12:AK300)=0,"-",AVERAGE(AK12:OFFSET(AK12,$A$1-1,0)))</f>
        <v>1847.0090200264203</v>
      </c>
      <c r="AM1" s="445" t="str">
        <f ca="1">IF(COUNT(AM12:AM300)=0,"-",AVERAGE(AM12:OFFSET(AM12,$A$1-1,0)))</f>
        <v>-</v>
      </c>
      <c r="AO1" s="445">
        <f ca="1">IF(COUNT(AO12:AO300)=0,"-",AVERAGE(AO12:OFFSET(AO12,$A$1-1,0)))</f>
        <v>1802.7027027027025</v>
      </c>
      <c r="AQ1" s="445">
        <f ca="1">IF(COUNT(AQ12:AQ300)=0,"-",AVERAGE(AQ12:OFFSET(AQ12,$A$1-1,0)))</f>
        <v>7176.4077911932345</v>
      </c>
    </row>
    <row r="2" spans="1:48">
      <c r="C2" s="293" t="s">
        <v>342</v>
      </c>
      <c r="E2" s="445">
        <f ca="1">IF(COUNT(E12:E300)=0,"-",E1-(2*_xlfn.STDEV.P(E12:OFFSET(E12,$A$1-1,0))))</f>
        <v>236.44966645952172</v>
      </c>
      <c r="G2" s="445">
        <f ca="1">IF(COUNT(G12:G300)=0,"-",G1-(2*_xlfn.STDEV.P(G12:OFFSET(G12,$A$1-1,0))))</f>
        <v>-14295.570389764118</v>
      </c>
      <c r="I2" s="445">
        <f ca="1">IF(COUNT(I12:I300)=0,"-",I1-(2*_xlfn.STDEV.P(I12:OFFSET(I12,$A$1-1,0))))</f>
        <v>8871.1864406779659</v>
      </c>
      <c r="K2" s="445" t="str">
        <f ca="1">IF(COUNT(K12:K300)=0,"-",K1-(2*_xlfn.STDEV.P(K12:OFFSET(K12,$A$1-1,0))))</f>
        <v>-</v>
      </c>
      <c r="M2" s="445" t="str">
        <f ca="1">IF(COUNT(M12:M300)=0,"-",M1-(2*_xlfn.STDEV.P(M12:OFFSET(M12,$A$1-1,0))))</f>
        <v>-</v>
      </c>
      <c r="O2" s="445">
        <f ca="1">IF(COUNT(O12:O300)=0,"-",O1-(2*_xlfn.STDEV.P(O12:OFFSET(O12,$A$1-1,0))))</f>
        <v>-203.32523375817172</v>
      </c>
      <c r="Q2" s="445">
        <f ca="1">IF(COUNT(Q12:Q300)=0,"-",Q1-(2*_xlfn.STDEV.P(Q12:OFFSET(Q12,$A$1-1,0))))</f>
        <v>86.539063166711458</v>
      </c>
      <c r="S2" s="445">
        <f ca="1">IF(COUNT(S12:S300)=0,"-",S1-(2*_xlfn.STDEV.P(S12:OFFSET(S12,$A$1-1,0))))</f>
        <v>435.1351351351351</v>
      </c>
      <c r="U2" s="445">
        <f ca="1">IF(COUNT(U12:U300)=0,"-",U1-(2*_xlfn.STDEV.P(U12:OFFSET(U12,$A$1-1,0))))</f>
        <v>78.523489932885909</v>
      </c>
      <c r="W2" s="445" t="str">
        <f ca="1">IF(COUNT(W12:W300)=0,"-",W1-(2*_xlfn.STDEV.P(W12:OFFSET(W12,$A$1-1,0))))</f>
        <v>-</v>
      </c>
      <c r="Y2" s="445" t="str">
        <f ca="1">IF(COUNT(Y12:Y300)=0,"-",Y1-(2*_xlfn.STDEV.P(Y12:OFFSET(Y12,$A$1-1,0))))</f>
        <v>-</v>
      </c>
      <c r="AA2" s="445" t="str">
        <f ca="1">IF(COUNT(AA12:AA300)=0,"-",AA1-(2*_xlfn.STDEV.P(AA12:OFFSET(AA12,$A$1-1,0))))</f>
        <v>-</v>
      </c>
      <c r="AC2" s="445" t="str">
        <f ca="1">IF(COUNT(AC12:AC300)=0,"-",AC1-(2*_xlfn.STDEV.P(AC12:OFFSET(AC12,$A$1-1,0))))</f>
        <v>-</v>
      </c>
      <c r="AE2" s="445">
        <f ca="1">IF(COUNT(AE12:AE300)=0,"-",AE1-(2*_xlfn.STDEV.P(AE12:OFFSET(AE12,$A$1-1,0))))</f>
        <v>828.69565217391312</v>
      </c>
      <c r="AG2" s="445" t="str">
        <f ca="1">IF(COUNT(AG12:AG300)=0,"-",AG1-(2*_xlfn.STDEV.P(AG12:OFFSET(AG12,$A$1-1,0))))</f>
        <v>-</v>
      </c>
      <c r="AI2" s="445" t="str">
        <f ca="1">IF(COUNT(AI12:AI300)=0,"-",AI1-(2*_xlfn.STDEV.P(AI12:OFFSET(AI12,$A$1-1,0))))</f>
        <v>-</v>
      </c>
      <c r="AK2" s="445">
        <f ca="1">IF(COUNT(AK12:AK300)=0,"-",AK1-(2*_xlfn.STDEV.P(AK12:OFFSET(AK12,$A$1-1,0))))</f>
        <v>-1754.0532210165525</v>
      </c>
      <c r="AM2" s="445" t="str">
        <f ca="1">IF(COUNT(AM12:AM300)=0,"-",AM1-(2*_xlfn.STDEV.P(AM12:OFFSET(AM12,$A$1-1,0))))</f>
        <v>-</v>
      </c>
      <c r="AO2" s="445">
        <f ca="1">IF(COUNT(AO12:AO300)=0,"-",AO1-(2*_xlfn.STDEV.P(AO12:OFFSET(AO12,$A$1-1,0))))</f>
        <v>1802.7027027027025</v>
      </c>
      <c r="AQ2" s="445">
        <f ca="1">IF(COUNT(AQ12:AQ300)=0,"-",AQ1-(2*_xlfn.STDEV.P(AQ12:OFFSET(AQ12,$A$1-1,0))))</f>
        <v>-15349.775837035178</v>
      </c>
    </row>
    <row r="3" spans="1:48">
      <c r="A3" s="734" t="s">
        <v>205</v>
      </c>
      <c r="C3" s="293" t="s">
        <v>343</v>
      </c>
      <c r="E3" s="445">
        <f ca="1">IF(COUNT(E12:E300)=0,"-",E1+(2*_xlfn.STDEV.P(E12:OFFSET(E12,$A$1-1,0))))</f>
        <v>12572.746097771946</v>
      </c>
      <c r="G3" s="445">
        <f ca="1">IF(COUNT(G12:G300)=0,"-",G1+(2*_xlfn.STDEV.P(G12:OFFSET(G12,$A$1-1,0))))</f>
        <v>26842.873347951765</v>
      </c>
      <c r="I3" s="445">
        <f ca="1">IF(COUNT(I12:I300)=0,"-",I1+(2*_xlfn.STDEV.P(I12:OFFSET(I12,$A$1-1,0))))</f>
        <v>8871.1864406779659</v>
      </c>
      <c r="K3" s="445" t="str">
        <f ca="1">IF(COUNT(K12:K300)=0,"-",K1+(2*_xlfn.STDEV.P(K12:OFFSET(K12,$A$1-1,0))))</f>
        <v>-</v>
      </c>
      <c r="M3" s="445" t="str">
        <f ca="1">IF(COUNT(M12:M300)=0,"-",M1+(2*_xlfn.STDEV.P(M12:OFFSET(M12,$A$1-1,0))))</f>
        <v>-</v>
      </c>
      <c r="O3" s="445">
        <f ca="1">IF(COUNT(O12:O300)=0,"-",O1+(2*_xlfn.STDEV.P(O12:OFFSET(O12,$A$1-1,0))))</f>
        <v>649.86854139457637</v>
      </c>
      <c r="Q3" s="445">
        <f ca="1">IF(COUNT(Q12:Q300)=0,"-",Q1+(2*_xlfn.STDEV.P(Q12:OFFSET(Q12,$A$1-1,0))))</f>
        <v>3060.3852166242277</v>
      </c>
      <c r="S3" s="445">
        <f ca="1">IF(COUNT(S12:S300)=0,"-",S1+(2*_xlfn.STDEV.P(S12:OFFSET(S12,$A$1-1,0))))</f>
        <v>435.1351351351351</v>
      </c>
      <c r="U3" s="445">
        <f ca="1">IF(COUNT(U12:U300)=0,"-",U1+(2*_xlfn.STDEV.P(U12:OFFSET(U12,$A$1-1,0))))</f>
        <v>78.523489932885909</v>
      </c>
      <c r="W3" s="445" t="str">
        <f ca="1">IF(COUNT(W12:W300)=0,"-",W1+(2*_xlfn.STDEV.P(W12:OFFSET(W12,$A$1-1,0))))</f>
        <v>-</v>
      </c>
      <c r="Y3" s="445" t="str">
        <f ca="1">IF(COUNT(Y12:Y300)=0,"-",Y1+(2*_xlfn.STDEV.P(Y12:OFFSET(Y12,$A$1-1,0))))</f>
        <v>-</v>
      </c>
      <c r="AA3" s="445" t="str">
        <f ca="1">IF(COUNT(AA12:AA300)=0,"-",AA1+(2*_xlfn.STDEV.P(AA12:OFFSET(AA12,$A$1-1,0))))</f>
        <v>-</v>
      </c>
      <c r="AC3" s="445" t="str">
        <f ca="1">IF(COUNT(AC12:AC300)=0,"-",AC1+(2*_xlfn.STDEV.P(AC12:OFFSET(AC12,$A$1-1,0))))</f>
        <v>-</v>
      </c>
      <c r="AE3" s="445">
        <f ca="1">IF(COUNT(AE12:AE300)=0,"-",AE1+(2*_xlfn.STDEV.P(AE12:OFFSET(AE12,$A$1-1,0))))</f>
        <v>828.69565217391312</v>
      </c>
      <c r="AG3" s="445" t="str">
        <f ca="1">IF(COUNT(AG12:AG300)=0,"-",AG1+(2*_xlfn.STDEV.P(AG12:OFFSET(AG12,$A$1-1,0))))</f>
        <v>-</v>
      </c>
      <c r="AI3" s="445" t="str">
        <f ca="1">IF(COUNT(AI12:AI300)=0,"-",AI1+(2*_xlfn.STDEV.P(AI12:OFFSET(AI12,$A$1-1,0))))</f>
        <v>-</v>
      </c>
      <c r="AK3" s="445">
        <f ca="1">IF(COUNT(AK12:AK300)=0,"-",AK1+(2*_xlfn.STDEV.P(AK12:OFFSET(AK12,$A$1-1,0))))</f>
        <v>5448.0712610693936</v>
      </c>
      <c r="AM3" s="445" t="str">
        <f ca="1">IF(COUNT(AM12:AM300)=0,"-",AM1+(2*_xlfn.STDEV.P(AM12:OFFSET(AM12,$A$1-1,0))))</f>
        <v>-</v>
      </c>
      <c r="AO3" s="445">
        <f ca="1">IF(COUNT(AO12:AO300)=0,"-",AO1+(2*_xlfn.STDEV.P(AO12:OFFSET(AO12,$A$1-1,0))))</f>
        <v>1802.7027027027025</v>
      </c>
      <c r="AQ3" s="445">
        <f ca="1">IF(COUNT(AQ12:AQ300)=0,"-",AQ1+(2*_xlfn.STDEV.P(AQ12:OFFSET(AQ12,$A$1-1,0))))</f>
        <v>29702.591419421646</v>
      </c>
    </row>
    <row r="4" spans="1:48">
      <c r="A4" s="734"/>
      <c r="C4" s="293" t="s">
        <v>344</v>
      </c>
      <c r="E4" s="448">
        <f ca="1">IF(COUNT(E12:E300)=0,"-",AVERAGEIFS(E12:E300, E12:E300, "&gt;="&amp;E2,E12:E300,"&lt;="&amp;E3))</f>
        <v>6404.5978821157332</v>
      </c>
      <c r="G4" s="448">
        <f ca="1">IF(COUNT(G12:G300)=0,"-",AVERAGEIFS(G12:G300, G12:G300, "&gt;="&amp;G2,G12:G300,"&lt;="&amp;G3))</f>
        <v>6273.6514790938227</v>
      </c>
      <c r="I4" s="448">
        <f ca="1">IF(COUNT(I12:I300)=0,"-",AVERAGEIFS(I12:I300, I12:I300, "&gt;="&amp;I2,I12:I300,"&lt;="&amp;I3))</f>
        <v>8871.1864406779659</v>
      </c>
      <c r="K4" s="448" t="str">
        <f>IF(COUNT(K12:K300)=0,"-",AVERAGEIFS(K12:K300, K12:K300, "&gt;="&amp;K2,K12:K300,"&lt;="&amp;K3))</f>
        <v>-</v>
      </c>
      <c r="M4" s="448" t="str">
        <f>IF(COUNT(M12:M300)=0,"-",AVERAGEIFS(M12:M300, M12:M300, "&gt;="&amp;M2,M12:M300,"&lt;="&amp;M3))</f>
        <v>-</v>
      </c>
      <c r="O4" s="448">
        <f ca="1">IF(COUNT(O12:O300)=0,"-",AVERAGEIFS(O12:O300, O12:O300, "&gt;="&amp;O2,O12:O300,"&lt;="&amp;O3))</f>
        <v>152.09433437626961</v>
      </c>
      <c r="Q4" s="448">
        <f ca="1">IF(COUNT(Q12:Q300)=0,"-",AVERAGEIFS(Q12:Q300, Q12:Q300, "&gt;="&amp;Q2,Q12:Q300,"&lt;="&amp;Q3))</f>
        <v>1573.4621398954696</v>
      </c>
      <c r="S4" s="448">
        <f ca="1">IF(COUNT(S12:S300)=0,"-",AVERAGEIFS(S12:S300, S12:S300, "&gt;="&amp;S2,S12:S300,"&lt;="&amp;S3))</f>
        <v>435.1351351351351</v>
      </c>
      <c r="U4" s="448">
        <f ca="1">IF(COUNT(U12:U300)=0,"-",AVERAGEIFS(U12:U300, U12:U300, "&gt;="&amp;U2,U12:U300,"&lt;="&amp;U3))</f>
        <v>78.523489932885909</v>
      </c>
      <c r="W4" s="448" t="str">
        <f>IF(COUNT(W12:W300)=0,"-",AVERAGEIFS(W12:W300, W12:W300, "&gt;="&amp;W2,W12:W300,"&lt;="&amp;W3))</f>
        <v>-</v>
      </c>
      <c r="Y4" s="448" t="str">
        <f>IF(COUNT(Y12:Y300)=0,"-",AVERAGEIFS(Y12:Y300, Y12:Y300, "&gt;="&amp;Y2,Y12:Y300,"&lt;="&amp;Y3))</f>
        <v>-</v>
      </c>
      <c r="AA4" s="448" t="str">
        <f>IF(COUNT(AA12:AA300)=0,"-",AVERAGEIFS(AA12:AA300, AA12:AA300, "&gt;="&amp;AA2,AA12:AA300,"&lt;="&amp;AA3))</f>
        <v>-</v>
      </c>
      <c r="AC4" s="448" t="str">
        <f>IF(COUNT(AC12:AC300)=0,"-",AVERAGEIFS(AC12:AC300, AC12:AC300, "&gt;="&amp;AC2,AC12:AC300,"&lt;="&amp;AC3))</f>
        <v>-</v>
      </c>
      <c r="AE4" s="448">
        <f ca="1">IF(COUNT(AE12:AE300)=0,"-",AVERAGEIFS(AE12:AE300, AE12:AE300, "&gt;="&amp;AE2,AE12:AE300,"&lt;="&amp;AE3))</f>
        <v>828.69565217391312</v>
      </c>
      <c r="AG4" s="448" t="str">
        <f>IF(COUNT(AG12:AG300)=0,"-",AVERAGEIFS(AG12:AG300, AG12:AG300, "&gt;="&amp;AG2,AG12:AG300,"&lt;="&amp;AG3))</f>
        <v>-</v>
      </c>
      <c r="AI4" s="448" t="str">
        <f>IF(COUNT(AI12:AI300)=0,"-",AVERAGEIFS(AI12:AI300, AI12:AI300, "&gt;="&amp;AI2,AI12:AI300,"&lt;="&amp;AI3))</f>
        <v>-</v>
      </c>
      <c r="AK4" s="448">
        <f ca="1">IF(COUNT(AK12:AK300)=0,"-",AVERAGEIFS(AK12:AK300, AK12:AK300, "&gt;="&amp;AK2,AK12:AK300,"&lt;="&amp;AK3))</f>
        <v>1847.0090200264203</v>
      </c>
      <c r="AM4" s="448" t="str">
        <f>IF(COUNT(AM12:AM300)=0,"-",AVERAGEIFS(AM12:AM300, AM12:AM300, "&gt;="&amp;AM2,AM12:AM300,"&lt;="&amp;AM3))</f>
        <v>-</v>
      </c>
      <c r="AO4" s="448">
        <f ca="1">IF(COUNT(AO12:AO300)=0,"-",AVERAGEIFS(AO12:AO300, AO12:AO300, "&gt;="&amp;AO2,AO12:AO300,"&lt;="&amp;AO3))</f>
        <v>1802.7027027027025</v>
      </c>
      <c r="AQ4" s="448">
        <f ca="1">IF(COUNT(AQ12:AQ300)=0,"-",AVERAGEIFS(AQ12:AQ300, AQ12:AQ300, "&gt;="&amp;AQ2,AQ12:AQ300,"&lt;="&amp;AQ3))</f>
        <v>3465.1235344708252</v>
      </c>
    </row>
    <row r="5" spans="1:48">
      <c r="A5" s="734"/>
      <c r="C5" s="293" t="s">
        <v>345</v>
      </c>
      <c r="E5" s="449">
        <f ca="1">IF(COUNT(E12:E300)=0,"-",SUMIFS(D12:D300,E12:E300,"&gt;="&amp;E2,E12:E300,"&lt;="&amp;E3)/SUMIFS($B12:$B300,E12:E300,"&gt;="&amp;E2,E12:E300,"&lt;="&amp;E3))</f>
        <v>6399.9109528049867</v>
      </c>
      <c r="G5" s="449">
        <f ca="1">IF(COUNT(G12:G300)=0,"-",SUMIFS(F12:F300,G12:G300,"&gt;="&amp;G2,G12:G300,"&lt;="&amp;G3)/SUMIFS($B12:$B300,G12:G300,"&gt;="&amp;G2,G12:G300,"&lt;="&amp;G3))</f>
        <v>3488.2352941176468</v>
      </c>
      <c r="I5" s="449">
        <f ca="1">IF(COUNT(I12:I300)=0,"-",SUMIFS(H12:H300,I12:I300,"&gt;="&amp;I2,I12:I300,"&lt;="&amp;I3)/SUMIFS($B12:$B300,I12:I300,"&gt;="&amp;I2,I12:I300,"&lt;="&amp;I3))</f>
        <v>8871.1864406779659</v>
      </c>
      <c r="K5" s="449" t="str">
        <f>IF(COUNT(K12:K300)=0,"-",SUMIFS(J12:J300,K12:K300,"&gt;="&amp;K2,K12:K300,"&lt;="&amp;K3)/SUMIFS($B12:$B300,K12:K300,"&gt;="&amp;K2,K12:K300,"&lt;="&amp;K3))</f>
        <v>-</v>
      </c>
      <c r="M5" s="449" t="str">
        <f>IF(COUNT(M12:M300)=0,"-",SUMIFS(L12:L300,M12:M300,"&gt;="&amp;M2,M12:M300,"&lt;="&amp;M3)/SUMIFS($B12:$B300,M12:M300,"&gt;="&amp;M2,M12:M300,"&lt;="&amp;M3))</f>
        <v>-</v>
      </c>
      <c r="O5" s="449">
        <f ca="1">IF(COUNT(O12:O300)=0,"-",SUMIFS(N12:N300,O12:O300,"&gt;="&amp;O2,O12:O300,"&lt;="&amp;O3)/SUMIFS($B12:$B300,O12:O300,"&gt;="&amp;O2,O12:O300,"&lt;="&amp;O3))</f>
        <v>129.01069518716579</v>
      </c>
      <c r="Q5" s="449">
        <f ca="1">IF(COUNT(Q12:Q300)=0,"-",SUMIFS(P12:P300,Q12:Q300,"&gt;="&amp;Q2,Q12:Q300,"&lt;="&amp;Q3)/SUMIFS($B12:$B300,Q12:Q300,"&gt;="&amp;Q2,Q12:Q300,"&lt;="&amp;Q3))</f>
        <v>1621.65820642978</v>
      </c>
      <c r="S5" s="449">
        <f ca="1">IF(COUNT(S12:S300)=0,"-",SUMIFS(R12:R300,S12:S300,"&gt;="&amp;S2,S12:S300,"&lt;="&amp;S3)/SUMIFS($B12:$B300,S12:S300,"&gt;="&amp;S2,S12:S300,"&lt;="&amp;S3))</f>
        <v>435.1351351351351</v>
      </c>
      <c r="U5" s="449">
        <f ca="1">IF(COUNT(U12:U300)=0,"-",SUMIFS(T12:T300,U12:U300,"&gt;="&amp;U2,U12:U300,"&lt;="&amp;U3)/SUMIFS($B12:$B300,U12:U300,"&gt;="&amp;U2,U12:U300,"&lt;="&amp;U3))</f>
        <v>78.523489932885909</v>
      </c>
      <c r="W5" s="449" t="str">
        <f>IF(COUNT(W12:W300)=0,"-",SUMIFS(V12:V300,W12:W300,"&gt;="&amp;W2,W12:W300,"&lt;="&amp;W3)/SUMIFS($B12:$B300,W12:W300,"&gt;="&amp;W2,W12:W300,"&lt;="&amp;W3))</f>
        <v>-</v>
      </c>
      <c r="Y5" s="449" t="str">
        <f>IF(COUNT(Y12:Y300)=0,"-",SUMIFS(X12:X300,Y12:Y300,"&gt;="&amp;Y2,Y12:Y300,"&lt;="&amp;Y3)/SUMIFS($B12:$B300,Y12:Y300,"&gt;="&amp;Y2,Y12:Y300,"&lt;="&amp;Y3))</f>
        <v>-</v>
      </c>
      <c r="AA5" s="449" t="str">
        <f>IF(COUNT(AA12:AA300)=0,"-",SUMIFS(Z12:Z300,AA12:AA300,"&gt;="&amp;AA2,AA12:AA300,"&lt;="&amp;AA3)/SUMIFS($B12:$B300,AA12:AA300,"&gt;="&amp;AA2,AA12:AA300,"&lt;="&amp;AA3))</f>
        <v>-</v>
      </c>
      <c r="AC5" s="449" t="str">
        <f>IF(COUNT(AC12:AC300)=0,"-",SUMIFS(AB12:AB300,AC12:AC300,"&gt;="&amp;AC2,AC12:AC300,"&lt;="&amp;AC3)/SUMIFS($B12:$B300,AC12:AC300,"&gt;="&amp;AC2,AC12:AC300,"&lt;="&amp;AC3))</f>
        <v>-</v>
      </c>
      <c r="AE5" s="449">
        <f ca="1">IF(COUNT(AE12:AE300)=0,"-",SUMIFS(AD12:AD300,AE12:AE300,"&gt;="&amp;AE2,AE12:AE300,"&lt;="&amp;AE3)/SUMIFS($B12:$B300,AE12:AE300,"&gt;="&amp;AE2,AE12:AE300,"&lt;="&amp;AE3))</f>
        <v>828.69565217391312</v>
      </c>
      <c r="AG5" s="449" t="str">
        <f>IF(COUNT(AG12:AG300)=0,"-",SUMIFS(AF12:AF300,AG12:AG300,"&gt;="&amp;AG2,AG12:AG300,"&lt;="&amp;AG3)/SUMIFS($B12:$B300,AG12:AG300,"&gt;="&amp;AG2,AG12:AG300,"&lt;="&amp;AG3))</f>
        <v>-</v>
      </c>
      <c r="AI5" s="449" t="str">
        <f>IF(COUNT(AI12:AI300)=0,"-",SUMIFS(AH12:AH300,AI12:AI300,"&gt;="&amp;AI2,AI12:AI300,"&lt;="&amp;AI3)/SUMIFS($B12:$B300,AI12:AI300,"&gt;="&amp;AI2,AI12:AI300,"&lt;="&amp;AI3))</f>
        <v>-</v>
      </c>
      <c r="AK5" s="449">
        <f ca="1">IF(COUNT(AK12:AK300)=0,"-",SUMIFS(AJ12:AJ300,AK12:AK300,"&gt;="&amp;AK2,AK12:AK300,"&lt;="&amp;AK3)/SUMIFS($B12:$B300,AK12:AK300,"&gt;="&amp;AK2,AK12:AK300,"&lt;="&amp;AK3))</f>
        <v>1223.0524642289349</v>
      </c>
      <c r="AM5" s="512" t="str">
        <f>IF(COUNT(AM12:AM300)=0,"-",SUMIFS(AL12:AL300,AM12:AM300,"&gt;="&amp;AM2,AM12:AM300,"&lt;="&amp;AM3)/SUMIFS($B12:$B300,AM12:AM300,"&gt;="&amp;AM2,AM12:AM300,"&lt;="&amp;AM3))</f>
        <v>-</v>
      </c>
      <c r="AO5" s="449">
        <f ca="1">IF(COUNT(AO12:AO300)=0,"-",SUMIFS(AN12:AN300,AO12:AO300,"&gt;="&amp;AO2,AO12:AO300,"&lt;="&amp;AO3)/SUMIFS($B12:$B300,AO12:AO300,"&gt;="&amp;AO2,AO12:AO300,"&lt;="&amp;AO3))</f>
        <v>1802.7027027027025</v>
      </c>
      <c r="AQ5" s="449">
        <f ca="1">IF(COUNT(AQ12:AQ300)=0,"-",SUMIFS(AP12:AP300,AQ12:AQ300,"&gt;="&amp;AQ2,AQ12:AQ300,"&lt;="&amp;AQ3)/SUMIFS($B12:$B300,AQ12:AQ300,"&gt;="&amp;AQ2,AQ12:AQ300,"&lt;="&amp;AQ3))</f>
        <v>3115.7613535173641</v>
      </c>
    </row>
    <row r="6" spans="1:48">
      <c r="A6" s="734"/>
      <c r="C6" s="293" t="s">
        <v>346</v>
      </c>
      <c r="E6" s="450">
        <f ca="1">IF(COUNT(E12:E300)=0,"-",SUMIFS(E12:E300, E12:E300, "&gt;="&amp;E2,E12:E300,"&lt;="&amp;E3)/($A$1-COUNTIF(E12:E300,"&lt;"&amp;E$2)-COUNTIF(E12:E300,"&gt;"&amp;E$3)))</f>
        <v>5764.1380939041601</v>
      </c>
      <c r="G6" s="450">
        <f ca="1">IF(COUNT(G12:G300)=0,"-",SUMIFS(G12:G300, G12:G300, "&gt;="&amp;G2,G12:G300,"&lt;="&amp;G3)/($A$1-COUNTIF(G12:G300,"&lt;"&amp;G$2)-COUNTIF(G12:G300,"&gt;"&amp;G$3)))</f>
        <v>3136.8257395469113</v>
      </c>
      <c r="I6" s="450">
        <f ca="1">IF(COUNT(I12:I300)=0,"-",SUMIFS(I12:I300, I12:I300, "&gt;="&amp;I2,I12:I300,"&lt;="&amp;I3)/($A$1-COUNTIF(I12:I300,"&lt;"&amp;I$2)-COUNTIF(I12:I300,"&gt;"&amp;I$3)))</f>
        <v>887.11864406779659</v>
      </c>
      <c r="K6" s="450" t="str">
        <f>IF(COUNT(K12:K300)=0,"-",SUMIFS(K12:K300, K12:K300, "&gt;="&amp;K2,K12:K300,"&lt;="&amp;K3)/($A$1-COUNTIF(K12:K300,"&lt;"&amp;K$2)-COUNTIF(K12:K300,"&gt;"&amp;K$3)))</f>
        <v>-</v>
      </c>
      <c r="M6" s="450" t="str">
        <f>IF(COUNT(M12:M300)=0,"-",SUMIFS(M12:M300, M12:M300, "&gt;="&amp;M2,M12:M300,"&lt;="&amp;M3)/($A$1-COUNTIF(M12:M300,"&lt;"&amp;M$2)-COUNTIF(M12:M300,"&gt;"&amp;M$3)))</f>
        <v>-</v>
      </c>
      <c r="O6" s="450">
        <f ca="1">IF(COUNT(O12:O300)=0,"-",SUMIFS(O12:O300, O12:O300, "&gt;="&amp;O2,O12:O300,"&lt;="&amp;O3)/($A$1-COUNTIF(O12:O300,"&lt;"&amp;O$2)-COUNTIF(O12:O300,"&gt;"&amp;O$3)))</f>
        <v>101.39622291751307</v>
      </c>
      <c r="Q6" s="450">
        <f ca="1">IF(COUNT(Q12:Q300)=0,"-",SUMIFS(Q12:Q300, Q12:Q300, "&gt;="&amp;Q2,Q12:Q300,"&lt;="&amp;Q3)/($A$1-COUNTIF(Q12:Q300,"&lt;"&amp;Q$2)-COUNTIF(Q12:Q300,"&gt;"&amp;Q$3)))</f>
        <v>1573.4621398954696</v>
      </c>
      <c r="S6" s="450">
        <f ca="1">IF(COUNT(S12:S300)=0,"-",SUMIFS(S12:S300, S12:S300, "&gt;="&amp;S2,S12:S300,"&lt;="&amp;S3)/($A$1-COUNTIF(S12:S300,"&lt;"&amp;S$2)-COUNTIF(S12:S300,"&gt;"&amp;S$3)))</f>
        <v>43.513513513513509</v>
      </c>
      <c r="U6" s="450">
        <f ca="1">IF(COUNT(U12:U300)=0,"-",SUMIFS(U12:U300, U12:U300, "&gt;="&amp;U2,U12:U300,"&lt;="&amp;U3)/($A$1-COUNTIF(U12:U300,"&lt;"&amp;U$2)-COUNTIF(U12:U300,"&gt;"&amp;U$3)))</f>
        <v>7.852348993288591</v>
      </c>
      <c r="W6" s="450" t="str">
        <f>IF(COUNT(W12:W300)=0,"-",SUMIFS(W12:W300, W12:W300, "&gt;="&amp;W2,W12:W300,"&lt;="&amp;W3)/($A$1-COUNTIF(W12:W300,"&lt;"&amp;W$2)-COUNTIF(W12:W300,"&gt;"&amp;W$3)))</f>
        <v>-</v>
      </c>
      <c r="Y6" s="450" t="str">
        <f>IF(COUNT(Y12:Y300)=0,"-",SUMIFS(Y12:Y300, Y12:Y300, "&gt;="&amp;Y2,Y12:Y300,"&lt;="&amp;Y3)/($A$1-COUNTIF(Y12:Y300,"&lt;"&amp;Y$2)-COUNTIF(Y12:Y300,"&gt;"&amp;Y$3)))</f>
        <v>-</v>
      </c>
      <c r="AA6" s="450" t="str">
        <f>IF(COUNT(AA12:AA300)=0,"-",SUMIFS(AA12:AA300, AA12:AA300, "&gt;="&amp;AA2,AA12:AA300,"&lt;="&amp;AA3)/($A$1-COUNTIF(AA12:AA300,"&lt;"&amp;AA$2)-COUNTIF(AA12:AA300,"&gt;"&amp;AA$3)))</f>
        <v>-</v>
      </c>
      <c r="AC6" s="450" t="str">
        <f>IF(COUNT(AC12:AC300)=0,"-",SUMIFS(AC12:AC300, AC12:AC300, "&gt;="&amp;AC2,AC12:AC300,"&lt;="&amp;AC3)/($A$1-COUNTIF(AC12:AC300,"&lt;"&amp;AC$2)-COUNTIF(AC12:AC300,"&gt;"&amp;AC$3)))</f>
        <v>-</v>
      </c>
      <c r="AE6" s="450">
        <f ca="1">IF(COUNT(AE12:AE300)=0,"-",SUMIFS(AE12:AE300, AE12:AE300, "&gt;="&amp;AE2,AE12:AE300,"&lt;="&amp;AE3)/($A$1-COUNTIF(AE12:AE300,"&lt;"&amp;AE$2)-COUNTIF(AE12:AE300,"&gt;"&amp;AE$3)))</f>
        <v>82.869565217391312</v>
      </c>
      <c r="AG6" s="450" t="str">
        <f>IF(COUNT(AG12:AG300)=0,"-",SUMIFS(AG12:AG300, AG12:AG300, "&gt;="&amp;AG2,AG12:AG300,"&lt;="&amp;AG3)/($A$1-COUNTIF(AG12:AG300,"&lt;"&amp;AG$2)-COUNTIF(AG12:AG300,"&gt;"&amp;AG$3)))</f>
        <v>-</v>
      </c>
      <c r="AI6" s="450" t="str">
        <f>IF(COUNT(AI12:AI300)=0,"-",SUMIFS(AI12:AI300, AI12:AI300, "&gt;="&amp;AI2,AI12:AI300,"&lt;="&amp;AI3)/($A$1-COUNTIF(AI12:AI300,"&lt;"&amp;AI$2)-COUNTIF(AI12:AI300,"&gt;"&amp;AI$3)))</f>
        <v>-</v>
      </c>
      <c r="AK6" s="450">
        <f ca="1">IF(COUNT(AK12:AK300)=0,"-",SUMIFS(AK12:AK300, AK12:AK300, "&gt;="&amp;AK2,AK12:AK300,"&lt;="&amp;AK3)/($A$1-COUNTIF(AK12:AK300,"&lt;"&amp;AK$2)-COUNTIF(AK12:AK300,"&gt;"&amp;AK$3)))</f>
        <v>1108.2054120158523</v>
      </c>
      <c r="AM6" s="450" t="str">
        <f>IF(COUNT(AM12:AM300)=0,"-",SUMIFS(AM12:AM300, AM12:AM300, "&gt;="&amp;AM2,AM12:AM300,"&lt;="&amp;AM3)/($A$1-COUNTIF(AM12:AM300,"&lt;"&amp;AM$2)-COUNTIF(AM12:AM300,"&gt;"&amp;AM$3)))</f>
        <v>-</v>
      </c>
      <c r="AO6" s="450">
        <f ca="1">IF(COUNT(AO12:AO300)=0,"-",SUMIFS(AO12:AO300, AO12:AO300, "&gt;="&amp;AO2,AO12:AO300,"&lt;="&amp;AO3)/($A$1-COUNTIF(AO12:AO300,"&lt;"&amp;AO$2)-COUNTIF(AO12:AO300,"&gt;"&amp;AO$3)))</f>
        <v>180.27027027027026</v>
      </c>
      <c r="AQ6" s="450">
        <f ca="1">IF(COUNT(AQ12:AQ300)=0,"-",SUMIFS(AQ12:AQ300, AQ12:AQ300, "&gt;="&amp;AQ2,AQ12:AQ300,"&lt;="&amp;AQ3)/($A$1-COUNTIF(AQ12:AQ300,"&lt;"&amp;AQ$2)-COUNTIF(AQ12:AQ300,"&gt;"&amp;AQ$3)))</f>
        <v>3465.1235344708252</v>
      </c>
    </row>
    <row r="9" spans="1:48">
      <c r="D9" s="299" t="s">
        <v>236</v>
      </c>
      <c r="E9" s="451"/>
      <c r="F9" s="299" t="s">
        <v>207</v>
      </c>
      <c r="G9" s="451"/>
      <c r="H9" s="299" t="s">
        <v>208</v>
      </c>
      <c r="I9" s="451"/>
      <c r="J9" s="299" t="s">
        <v>347</v>
      </c>
      <c r="K9" s="451"/>
      <c r="L9" s="299" t="s">
        <v>348</v>
      </c>
      <c r="M9" s="451"/>
      <c r="N9" s="299" t="s">
        <v>209</v>
      </c>
      <c r="O9" s="451"/>
      <c r="P9" s="299" t="s">
        <v>210</v>
      </c>
      <c r="Q9" s="451"/>
      <c r="R9" s="299" t="s">
        <v>211</v>
      </c>
      <c r="S9" s="451"/>
      <c r="T9" s="299" t="s">
        <v>212</v>
      </c>
      <c r="U9" s="451"/>
      <c r="V9" s="299" t="s">
        <v>349</v>
      </c>
      <c r="W9" s="451"/>
      <c r="X9" s="299" t="s">
        <v>350</v>
      </c>
      <c r="Y9" s="451"/>
      <c r="Z9" s="299" t="s">
        <v>351</v>
      </c>
      <c r="AA9" s="451"/>
      <c r="AB9" s="299" t="s">
        <v>352</v>
      </c>
      <c r="AC9" s="451"/>
      <c r="AD9" s="299" t="s">
        <v>353</v>
      </c>
      <c r="AE9" s="451"/>
      <c r="AF9" s="299" t="s">
        <v>354</v>
      </c>
      <c r="AG9" s="451"/>
      <c r="AH9" s="299" t="s">
        <v>355</v>
      </c>
      <c r="AI9" s="451"/>
      <c r="AJ9" s="299" t="s">
        <v>213</v>
      </c>
      <c r="AK9" s="451"/>
      <c r="AL9" s="299" t="s">
        <v>246</v>
      </c>
      <c r="AM9" s="451"/>
      <c r="AN9" s="299" t="s">
        <v>214</v>
      </c>
      <c r="AO9" s="451"/>
      <c r="AP9" s="299" t="s">
        <v>356</v>
      </c>
      <c r="AQ9" s="451"/>
      <c r="AR9" s="299" t="s">
        <v>215</v>
      </c>
      <c r="AS9" s="299" t="s">
        <v>216</v>
      </c>
      <c r="AT9" s="299" t="s">
        <v>217</v>
      </c>
      <c r="AU9" s="299" t="s">
        <v>218</v>
      </c>
      <c r="AV9" s="391" t="s">
        <v>232</v>
      </c>
    </row>
    <row r="10" spans="1:48" ht="75">
      <c r="A10" s="302"/>
      <c r="B10" s="303"/>
      <c r="D10" s="298" t="s">
        <v>237</v>
      </c>
      <c r="E10" s="452" t="str">
        <f>D10&amp;"
per FTE"</f>
        <v>Total Occupancy
per FTE</v>
      </c>
      <c r="F10" s="298" t="s">
        <v>219</v>
      </c>
      <c r="G10" s="452" t="str">
        <f>F10&amp;"
per FTE"</f>
        <v>Direct Care Consultant 201
per FTE</v>
      </c>
      <c r="H10" s="298" t="s">
        <v>220</v>
      </c>
      <c r="I10" s="452" t="str">
        <f>H10&amp;"
per FTE"</f>
        <v>Temporary Help 202
per FTE</v>
      </c>
      <c r="J10" s="298" t="s">
        <v>357</v>
      </c>
      <c r="K10" s="452" t="str">
        <f>J10&amp;"
per FTE"</f>
        <v>Clients and Caregivers Reimb./Stipends 203
per FTE</v>
      </c>
      <c r="L10" s="298" t="s">
        <v>358</v>
      </c>
      <c r="M10" s="452" t="str">
        <f>L10&amp;"
per FTE"</f>
        <v>Subcontracted Direct Care 206
per FTE</v>
      </c>
      <c r="N10" s="298" t="s">
        <v>221</v>
      </c>
      <c r="O10" s="452" t="str">
        <f>N10&amp;"
per FTE"</f>
        <v>Staff Training 204
per FTE</v>
      </c>
      <c r="P10" s="298" t="s">
        <v>222</v>
      </c>
      <c r="Q10" s="452" t="str">
        <f>P10&amp;"
per FTE"</f>
        <v>Staff Mileage / Travel 205
per FTE</v>
      </c>
      <c r="R10" s="298" t="s">
        <v>223</v>
      </c>
      <c r="S10" s="452" t="str">
        <f>R10&amp;"
per FTE"</f>
        <v>Meals 207
per FTE</v>
      </c>
      <c r="T10" s="298" t="s">
        <v>224</v>
      </c>
      <c r="U10" s="452" t="str">
        <f>T10&amp;"
per FTE"</f>
        <v>Client Transportation 208
per FTE</v>
      </c>
      <c r="V10" s="298" t="s">
        <v>359</v>
      </c>
      <c r="W10" s="452" t="str">
        <f>V10&amp;"
per FTE"</f>
        <v>Vehicle Expenses 208
per FTE</v>
      </c>
      <c r="X10" s="298" t="s">
        <v>360</v>
      </c>
      <c r="Y10" s="452" t="str">
        <f>X10&amp;"
per FTE"</f>
        <v>Vehicle Depreciation 208
per FTE</v>
      </c>
      <c r="Z10" s="298" t="s">
        <v>361</v>
      </c>
      <c r="AA10" s="452" t="str">
        <f>Z10&amp;"
per FTE"</f>
        <v>Incidental Medical /Medicine/Pharmacy 209
per FTE</v>
      </c>
      <c r="AB10" s="298" t="s">
        <v>362</v>
      </c>
      <c r="AC10" s="452" t="str">
        <f>AB10&amp;"
per FTE"</f>
        <v>Client Personal Allowances 211
per FTE</v>
      </c>
      <c r="AD10" s="298" t="s">
        <v>363</v>
      </c>
      <c r="AE10" s="452" t="str">
        <f>AD10&amp;"
per FTE"</f>
        <v>Provision Material Goods/Svs./Benefits 212
per FTE</v>
      </c>
      <c r="AF10" s="298" t="s">
        <v>364</v>
      </c>
      <c r="AG10" s="452" t="str">
        <f>AF10&amp;"
per FTE"</f>
        <v>Direct Client Wages 214
per FTE</v>
      </c>
      <c r="AH10" s="298" t="s">
        <v>365</v>
      </c>
      <c r="AI10" s="452" t="str">
        <f>AH10&amp;"
per FTE"</f>
        <v>Other Commercial Prod. &amp; Svs. 214
per FTE</v>
      </c>
      <c r="AJ10" s="298" t="s">
        <v>225</v>
      </c>
      <c r="AK10" s="452" t="str">
        <f>AJ10&amp;"
per FTE"</f>
        <v>Program Supplies &amp; Materials 215
per FTE</v>
      </c>
      <c r="AL10" s="298" t="s">
        <v>366</v>
      </c>
      <c r="AM10" s="452" t="str">
        <f>AL10&amp;"
per FTE"</f>
        <v>Non Charitable Expenses
per FTE</v>
      </c>
      <c r="AN10" s="298" t="s">
        <v>226</v>
      </c>
      <c r="AO10" s="452" t="str">
        <f>AN10&amp;"
per FTE"</f>
        <v>Other Expense
per FTE</v>
      </c>
      <c r="AP10" s="298" t="s">
        <v>367</v>
      </c>
      <c r="AQ10" s="452" t="str">
        <f>AP10&amp;"
per FTE"</f>
        <v>Total Other Program Expense
per FTE</v>
      </c>
      <c r="AR10" s="298" t="s">
        <v>227</v>
      </c>
      <c r="AS10" s="298" t="s">
        <v>228</v>
      </c>
      <c r="AT10" s="298" t="s">
        <v>229</v>
      </c>
      <c r="AU10" s="298" t="s">
        <v>230</v>
      </c>
      <c r="AV10" s="391"/>
    </row>
    <row r="11" spans="1:48">
      <c r="A11" s="299" t="s">
        <v>231</v>
      </c>
      <c r="B11" s="300" t="s">
        <v>232</v>
      </c>
      <c r="D11" s="299" t="s">
        <v>233</v>
      </c>
      <c r="E11" s="451"/>
      <c r="F11" s="299" t="s">
        <v>233</v>
      </c>
      <c r="G11" s="451"/>
      <c r="H11" s="299" t="s">
        <v>233</v>
      </c>
      <c r="I11" s="451"/>
      <c r="J11" s="299" t="s">
        <v>233</v>
      </c>
      <c r="K11" s="451"/>
      <c r="L11" s="299" t="s">
        <v>233</v>
      </c>
      <c r="M11" s="451"/>
      <c r="N11" s="299" t="s">
        <v>233</v>
      </c>
      <c r="O11" s="451"/>
      <c r="P11" s="299" t="s">
        <v>233</v>
      </c>
      <c r="Q11" s="451"/>
      <c r="R11" s="299" t="s">
        <v>233</v>
      </c>
      <c r="S11" s="451"/>
      <c r="T11" s="299" t="s">
        <v>233</v>
      </c>
      <c r="U11" s="451"/>
      <c r="V11" s="299" t="s">
        <v>233</v>
      </c>
      <c r="W11" s="451"/>
      <c r="X11" s="299" t="s">
        <v>233</v>
      </c>
      <c r="Y11" s="451"/>
      <c r="Z11" s="299" t="s">
        <v>233</v>
      </c>
      <c r="AA11" s="451"/>
      <c r="AB11" s="299" t="s">
        <v>233</v>
      </c>
      <c r="AC11" s="451"/>
      <c r="AD11" s="299" t="s">
        <v>233</v>
      </c>
      <c r="AE11" s="451"/>
      <c r="AF11" s="299" t="s">
        <v>233</v>
      </c>
      <c r="AG11" s="451"/>
      <c r="AH11" s="299" t="s">
        <v>233</v>
      </c>
      <c r="AI11" s="451"/>
      <c r="AJ11" s="299" t="s">
        <v>233</v>
      </c>
      <c r="AK11" s="451"/>
      <c r="AL11" s="299" t="s">
        <v>233</v>
      </c>
      <c r="AM11" s="451"/>
      <c r="AN11" s="299" t="s">
        <v>233</v>
      </c>
      <c r="AO11" s="451"/>
      <c r="AP11" s="299" t="s">
        <v>233</v>
      </c>
      <c r="AQ11" s="451"/>
      <c r="AR11" s="299" t="s">
        <v>233</v>
      </c>
      <c r="AS11" s="299" t="s">
        <v>233</v>
      </c>
      <c r="AT11" s="299" t="s">
        <v>233</v>
      </c>
      <c r="AU11" s="299" t="s">
        <v>233</v>
      </c>
      <c r="AV11" s="391"/>
    </row>
    <row r="12" spans="1:48">
      <c r="A12" s="299" t="s">
        <v>368</v>
      </c>
      <c r="B12" s="300">
        <v>1.22</v>
      </c>
      <c r="D12" s="453">
        <v>2992</v>
      </c>
      <c r="E12" s="454">
        <f>IF(OR($B12=0,D12=0),"",D12/$B12)</f>
        <v>2452.4590163934427</v>
      </c>
      <c r="F12" s="455"/>
      <c r="G12" s="454" t="str">
        <f>IF(OR($B12=0,F12=0),"",F12/$B12)</f>
        <v/>
      </c>
      <c r="H12" s="453"/>
      <c r="I12" s="454" t="str">
        <f>IF(OR($B12=0,H12=0),"",H12/$B12)</f>
        <v/>
      </c>
      <c r="J12" s="453"/>
      <c r="K12" s="454" t="str">
        <f>IF(OR($B12=0,J12=0),"",J12/$B12)</f>
        <v/>
      </c>
      <c r="L12" s="453"/>
      <c r="M12" s="454" t="str">
        <f>IF(OR($B12=0,L12=0),"",L12/$B12)</f>
        <v/>
      </c>
      <c r="N12" s="453">
        <v>84</v>
      </c>
      <c r="O12" s="454">
        <f>IF(OR($B12=0,N12=0),"",N12/$B12)</f>
        <v>68.852459016393439</v>
      </c>
      <c r="P12" s="453">
        <v>2493</v>
      </c>
      <c r="Q12" s="454">
        <f>IF(OR($B12=0,P12=0),"",P12/$B12)</f>
        <v>2043.4426229508197</v>
      </c>
      <c r="R12" s="453"/>
      <c r="S12" s="454" t="str">
        <f>IF(OR($B12=0,R12=0),"",R12/$B12)</f>
        <v/>
      </c>
      <c r="T12" s="453"/>
      <c r="U12" s="454" t="str">
        <f>IF(OR($B12=0,T12=0),"",T12/$B12)</f>
        <v/>
      </c>
      <c r="V12" s="453"/>
      <c r="W12" s="454" t="str">
        <f>IF(OR($B12=0,V12=0),"",V12/$B12)</f>
        <v/>
      </c>
      <c r="X12" s="453"/>
      <c r="Y12" s="454" t="str">
        <f>IF(OR($B12=0,X12=0),"",X12/$B12)</f>
        <v/>
      </c>
      <c r="Z12" s="453"/>
      <c r="AA12" s="454" t="str">
        <f>IF(OR($B12=0,Z12=0),"",Z12/$B12)</f>
        <v/>
      </c>
      <c r="AB12" s="453"/>
      <c r="AC12" s="454" t="str">
        <f>IF(OR($B12=0,AB12=0),"",AB12/$B12)</f>
        <v/>
      </c>
      <c r="AD12" s="453"/>
      <c r="AE12" s="454" t="str">
        <f>IF(OR($B12=0,AD12=0),"",AD12/$B12)</f>
        <v/>
      </c>
      <c r="AF12" s="453"/>
      <c r="AG12" s="454" t="str">
        <f>IF(OR($B12=0,AF12=0),"",AF12/$B12)</f>
        <v/>
      </c>
      <c r="AH12" s="453"/>
      <c r="AI12" s="454" t="str">
        <f>IF(OR($B12=0,AH12=0),"",AH12/$B12)</f>
        <v/>
      </c>
      <c r="AJ12" s="453"/>
      <c r="AK12" s="454" t="str">
        <f>IF(OR($B12=0,AJ12=0),"",AJ12/$B12)</f>
        <v/>
      </c>
      <c r="AL12" s="453"/>
      <c r="AM12" s="454" t="str">
        <f>IF(OR($B12=0,AL12=0),"",AL12/$B12)</f>
        <v/>
      </c>
      <c r="AN12" s="453"/>
      <c r="AO12" s="454" t="str">
        <f>IF(OR($B12=0,AN12=0),"",AN12/$B12)</f>
        <v/>
      </c>
      <c r="AP12" s="453">
        <v>2577</v>
      </c>
      <c r="AQ12" s="454">
        <f>IF(OR($B12=0,AP12=0),"",AP12/$B12)</f>
        <v>2112.2950819672133</v>
      </c>
      <c r="AR12" s="453">
        <v>221</v>
      </c>
      <c r="AS12" s="453">
        <v>447</v>
      </c>
      <c r="AT12" s="453"/>
      <c r="AU12" s="453">
        <v>1749</v>
      </c>
      <c r="AV12" s="391">
        <v>1.22</v>
      </c>
    </row>
    <row r="13" spans="1:48">
      <c r="A13" s="299" t="s">
        <v>369</v>
      </c>
      <c r="B13" s="300">
        <v>1.1599999999999999</v>
      </c>
      <c r="D13" s="453">
        <v>14316</v>
      </c>
      <c r="E13" s="454">
        <f t="shared" ref="E13:G76" si="0">IF(OR($B13=0,D13=0),"",D13/$B13)</f>
        <v>12341.379310344828</v>
      </c>
      <c r="F13" s="453">
        <v>4055</v>
      </c>
      <c r="G13" s="454">
        <f t="shared" si="0"/>
        <v>3495.6896551724139</v>
      </c>
      <c r="H13" s="453"/>
      <c r="I13" s="454" t="str">
        <f t="shared" ref="I13:I76" si="1">IF(OR($B13=0,H13=0),"",H13/$B13)</f>
        <v/>
      </c>
      <c r="J13" s="453"/>
      <c r="K13" s="454" t="str">
        <f t="shared" ref="K13:K76" si="2">IF(OR($B13=0,J13=0),"",J13/$B13)</f>
        <v/>
      </c>
      <c r="L13" s="453"/>
      <c r="M13" s="454" t="str">
        <f t="shared" ref="M13:M76" si="3">IF(OR($B13=0,L13=0),"",L13/$B13)</f>
        <v/>
      </c>
      <c r="N13" s="453">
        <v>479</v>
      </c>
      <c r="O13" s="454">
        <f t="shared" ref="O13:O76" si="4">IF(OR($B13=0,N13=0),"",N13/$B13)</f>
        <v>412.93103448275866</v>
      </c>
      <c r="P13" s="453">
        <v>2228</v>
      </c>
      <c r="Q13" s="454">
        <f t="shared" ref="Q13:Q76" si="5">IF(OR($B13=0,P13=0),"",P13/$B13)</f>
        <v>1920.6896551724139</v>
      </c>
      <c r="R13" s="453"/>
      <c r="S13" s="454" t="str">
        <f t="shared" ref="S13:S76" si="6">IF(OR($B13=0,R13=0),"",R13/$B13)</f>
        <v/>
      </c>
      <c r="T13" s="453"/>
      <c r="U13" s="454" t="str">
        <f t="shared" ref="U13:U76" si="7">IF(OR($B13=0,T13=0),"",T13/$B13)</f>
        <v/>
      </c>
      <c r="V13" s="453"/>
      <c r="W13" s="454" t="str">
        <f t="shared" ref="W13:W76" si="8">IF(OR($B13=0,V13=0),"",V13/$B13)</f>
        <v/>
      </c>
      <c r="X13" s="453"/>
      <c r="Y13" s="454" t="str">
        <f t="shared" ref="Y13:Y76" si="9">IF(OR($B13=0,X13=0),"",X13/$B13)</f>
        <v/>
      </c>
      <c r="Z13" s="453"/>
      <c r="AA13" s="454" t="str">
        <f t="shared" ref="AA13:AA76" si="10">IF(OR($B13=0,Z13=0),"",Z13/$B13)</f>
        <v/>
      </c>
      <c r="AB13" s="453"/>
      <c r="AC13" s="454" t="str">
        <f t="shared" ref="AC13:AC76" si="11">IF(OR($B13=0,AB13=0),"",AB13/$B13)</f>
        <v/>
      </c>
      <c r="AD13" s="453"/>
      <c r="AE13" s="454" t="str">
        <f t="shared" ref="AE13:AE76" si="12">IF(OR($B13=0,AD13=0),"",AD13/$B13)</f>
        <v/>
      </c>
      <c r="AF13" s="453"/>
      <c r="AG13" s="454" t="str">
        <f t="shared" ref="AG13:AG76" si="13">IF(OR($B13=0,AF13=0),"",AF13/$B13)</f>
        <v/>
      </c>
      <c r="AH13" s="453"/>
      <c r="AI13" s="454" t="str">
        <f t="shared" ref="AI13:AI76" si="14">IF(OR($B13=0,AH13=0),"",AH13/$B13)</f>
        <v/>
      </c>
      <c r="AJ13" s="453">
        <v>1264</v>
      </c>
      <c r="AK13" s="454">
        <f t="shared" ref="AK13:AK76" si="15">IF(OR($B13=0,AJ13=0),"",AJ13/$B13)</f>
        <v>1089.6551724137933</v>
      </c>
      <c r="AL13" s="453"/>
      <c r="AM13" s="454" t="str">
        <f t="shared" ref="AM13:AM76" si="16">IF(OR($B13=0,AL13=0),"",AL13/$B13)</f>
        <v/>
      </c>
      <c r="AN13" s="453"/>
      <c r="AO13" s="454" t="str">
        <f t="shared" ref="AO13:AO76" si="17">IF(OR($B13=0,AN13=0),"",AN13/$B13)</f>
        <v/>
      </c>
      <c r="AP13" s="453">
        <v>8026</v>
      </c>
      <c r="AQ13" s="454">
        <f t="shared" ref="AQ13:AQ76" si="18">IF(OR($B13=0,AP13=0),"",AP13/$B13)</f>
        <v>6918.9655172413795</v>
      </c>
      <c r="AR13" s="453">
        <v>6106</v>
      </c>
      <c r="AS13" s="453"/>
      <c r="AT13" s="453"/>
      <c r="AU13" s="453"/>
      <c r="AV13" s="391">
        <v>1.1599999999999999</v>
      </c>
    </row>
    <row r="14" spans="1:48">
      <c r="A14" s="299" t="s">
        <v>370</v>
      </c>
      <c r="B14" s="300">
        <v>0.48</v>
      </c>
      <c r="D14" s="453">
        <v>2594</v>
      </c>
      <c r="E14" s="454">
        <f t="shared" si="0"/>
        <v>5404.166666666667</v>
      </c>
      <c r="F14" s="453"/>
      <c r="G14" s="454" t="str">
        <f t="shared" si="0"/>
        <v/>
      </c>
      <c r="H14" s="453"/>
      <c r="I14" s="454" t="str">
        <f t="shared" si="1"/>
        <v/>
      </c>
      <c r="J14" s="453"/>
      <c r="K14" s="454" t="str">
        <f t="shared" si="2"/>
        <v/>
      </c>
      <c r="L14" s="453"/>
      <c r="M14" s="454" t="str">
        <f t="shared" si="3"/>
        <v/>
      </c>
      <c r="N14" s="453">
        <v>97</v>
      </c>
      <c r="O14" s="454">
        <f t="shared" si="4"/>
        <v>202.08333333333334</v>
      </c>
      <c r="P14" s="453">
        <v>1029</v>
      </c>
      <c r="Q14" s="454">
        <f t="shared" si="5"/>
        <v>2143.75</v>
      </c>
      <c r="R14" s="453"/>
      <c r="S14" s="454" t="str">
        <f t="shared" si="6"/>
        <v/>
      </c>
      <c r="T14" s="453"/>
      <c r="U14" s="454" t="str">
        <f t="shared" si="7"/>
        <v/>
      </c>
      <c r="V14" s="453"/>
      <c r="W14" s="454" t="str">
        <f t="shared" si="8"/>
        <v/>
      </c>
      <c r="X14" s="453"/>
      <c r="Y14" s="454" t="str">
        <f t="shared" si="9"/>
        <v/>
      </c>
      <c r="Z14" s="453"/>
      <c r="AA14" s="454" t="str">
        <f t="shared" si="10"/>
        <v/>
      </c>
      <c r="AB14" s="453"/>
      <c r="AC14" s="454" t="str">
        <f t="shared" si="11"/>
        <v/>
      </c>
      <c r="AD14" s="453"/>
      <c r="AE14" s="454" t="str">
        <f t="shared" si="12"/>
        <v/>
      </c>
      <c r="AF14" s="453"/>
      <c r="AG14" s="454" t="str">
        <f t="shared" si="13"/>
        <v/>
      </c>
      <c r="AH14" s="453"/>
      <c r="AI14" s="454" t="str">
        <f t="shared" si="14"/>
        <v/>
      </c>
      <c r="AJ14" s="453">
        <v>1706</v>
      </c>
      <c r="AK14" s="454">
        <f t="shared" si="15"/>
        <v>3554.166666666667</v>
      </c>
      <c r="AL14" s="453"/>
      <c r="AM14" s="454" t="str">
        <f t="shared" si="16"/>
        <v/>
      </c>
      <c r="AN14" s="453"/>
      <c r="AO14" s="454" t="str">
        <f t="shared" si="17"/>
        <v/>
      </c>
      <c r="AP14" s="453">
        <v>2832</v>
      </c>
      <c r="AQ14" s="454">
        <f t="shared" si="18"/>
        <v>5900</v>
      </c>
      <c r="AR14" s="453"/>
      <c r="AS14" s="453"/>
      <c r="AT14" s="453"/>
      <c r="AU14" s="453"/>
      <c r="AV14" s="391">
        <v>0.48</v>
      </c>
    </row>
    <row r="15" spans="1:48">
      <c r="A15" s="299" t="s">
        <v>371</v>
      </c>
      <c r="B15" s="300">
        <v>1.17</v>
      </c>
      <c r="D15" s="453">
        <v>4222</v>
      </c>
      <c r="E15" s="454">
        <f t="shared" si="0"/>
        <v>3608.5470085470088</v>
      </c>
      <c r="F15" s="453">
        <v>1005</v>
      </c>
      <c r="G15" s="454">
        <f t="shared" si="0"/>
        <v>858.97435897435901</v>
      </c>
      <c r="H15" s="453"/>
      <c r="I15" s="454" t="str">
        <f t="shared" si="1"/>
        <v/>
      </c>
      <c r="J15" s="453"/>
      <c r="K15" s="454" t="str">
        <f t="shared" si="2"/>
        <v/>
      </c>
      <c r="L15" s="453"/>
      <c r="M15" s="454" t="str">
        <f t="shared" si="3"/>
        <v/>
      </c>
      <c r="N15" s="453">
        <v>189</v>
      </c>
      <c r="O15" s="454">
        <f t="shared" si="4"/>
        <v>161.53846153846155</v>
      </c>
      <c r="P15" s="453">
        <v>1721</v>
      </c>
      <c r="Q15" s="454">
        <f t="shared" si="5"/>
        <v>1470.9401709401711</v>
      </c>
      <c r="R15" s="453"/>
      <c r="S15" s="454" t="str">
        <f t="shared" si="6"/>
        <v/>
      </c>
      <c r="T15" s="453"/>
      <c r="U15" s="454" t="str">
        <f t="shared" si="7"/>
        <v/>
      </c>
      <c r="V15" s="453"/>
      <c r="W15" s="454" t="str">
        <f t="shared" si="8"/>
        <v/>
      </c>
      <c r="X15" s="453"/>
      <c r="Y15" s="454" t="str">
        <f t="shared" si="9"/>
        <v/>
      </c>
      <c r="Z15" s="453"/>
      <c r="AA15" s="454" t="str">
        <f t="shared" si="10"/>
        <v/>
      </c>
      <c r="AB15" s="453"/>
      <c r="AC15" s="454" t="str">
        <f t="shared" si="11"/>
        <v/>
      </c>
      <c r="AD15" s="453"/>
      <c r="AE15" s="454" t="str">
        <f t="shared" si="12"/>
        <v/>
      </c>
      <c r="AF15" s="453"/>
      <c r="AG15" s="454" t="str">
        <f t="shared" si="13"/>
        <v/>
      </c>
      <c r="AH15" s="453"/>
      <c r="AI15" s="454" t="str">
        <f t="shared" si="14"/>
        <v/>
      </c>
      <c r="AJ15" s="453">
        <v>1676</v>
      </c>
      <c r="AK15" s="454">
        <f t="shared" si="15"/>
        <v>1432.4786324786326</v>
      </c>
      <c r="AL15" s="453"/>
      <c r="AM15" s="454" t="str">
        <f t="shared" si="16"/>
        <v/>
      </c>
      <c r="AN15" s="453"/>
      <c r="AO15" s="454" t="str">
        <f t="shared" si="17"/>
        <v/>
      </c>
      <c r="AP15" s="453">
        <v>4591</v>
      </c>
      <c r="AQ15" s="454">
        <f t="shared" si="18"/>
        <v>3923.931623931624</v>
      </c>
      <c r="AR15" s="453">
        <v>11121</v>
      </c>
      <c r="AS15" s="453">
        <v>661</v>
      </c>
      <c r="AT15" s="453"/>
      <c r="AU15" s="453"/>
      <c r="AV15" s="391">
        <v>1.17</v>
      </c>
    </row>
    <row r="16" spans="1:48">
      <c r="A16" s="299" t="s">
        <v>372</v>
      </c>
      <c r="B16" s="300">
        <v>1.1100000000000001</v>
      </c>
      <c r="D16" s="453">
        <v>10574</v>
      </c>
      <c r="E16" s="454">
        <f t="shared" si="0"/>
        <v>9526.1261261261261</v>
      </c>
      <c r="F16" s="453"/>
      <c r="G16" s="454" t="str">
        <f t="shared" si="0"/>
        <v/>
      </c>
      <c r="H16" s="453"/>
      <c r="I16" s="454" t="str">
        <f t="shared" si="1"/>
        <v/>
      </c>
      <c r="J16" s="453"/>
      <c r="K16" s="454" t="str">
        <f t="shared" si="2"/>
        <v/>
      </c>
      <c r="L16" s="453"/>
      <c r="M16" s="454" t="str">
        <f t="shared" si="3"/>
        <v/>
      </c>
      <c r="N16" s="453"/>
      <c r="O16" s="454" t="str">
        <f t="shared" si="4"/>
        <v/>
      </c>
      <c r="P16" s="453">
        <v>966</v>
      </c>
      <c r="Q16" s="454">
        <f t="shared" si="5"/>
        <v>870.2702702702702</v>
      </c>
      <c r="R16" s="453">
        <v>483</v>
      </c>
      <c r="S16" s="454">
        <f t="shared" si="6"/>
        <v>435.1351351351351</v>
      </c>
      <c r="T16" s="453"/>
      <c r="U16" s="454" t="str">
        <f t="shared" si="7"/>
        <v/>
      </c>
      <c r="V16" s="453"/>
      <c r="W16" s="454" t="str">
        <f t="shared" si="8"/>
        <v/>
      </c>
      <c r="X16" s="453"/>
      <c r="Y16" s="454" t="str">
        <f t="shared" si="9"/>
        <v/>
      </c>
      <c r="Z16" s="453"/>
      <c r="AA16" s="454" t="str">
        <f t="shared" si="10"/>
        <v/>
      </c>
      <c r="AB16" s="453"/>
      <c r="AC16" s="454" t="str">
        <f t="shared" si="11"/>
        <v/>
      </c>
      <c r="AD16" s="453"/>
      <c r="AE16" s="454" t="str">
        <f t="shared" si="12"/>
        <v/>
      </c>
      <c r="AF16" s="453"/>
      <c r="AG16" s="454" t="str">
        <f t="shared" si="13"/>
        <v/>
      </c>
      <c r="AH16" s="453"/>
      <c r="AI16" s="454" t="str">
        <f t="shared" si="14"/>
        <v/>
      </c>
      <c r="AJ16" s="453"/>
      <c r="AK16" s="454" t="str">
        <f t="shared" si="15"/>
        <v/>
      </c>
      <c r="AL16" s="453"/>
      <c r="AM16" s="454" t="str">
        <f t="shared" si="16"/>
        <v/>
      </c>
      <c r="AN16" s="453">
        <v>2001</v>
      </c>
      <c r="AO16" s="454">
        <f t="shared" si="17"/>
        <v>1802.7027027027025</v>
      </c>
      <c r="AP16" s="453">
        <v>3450</v>
      </c>
      <c r="AQ16" s="454">
        <f t="shared" si="18"/>
        <v>3108.1081081081079</v>
      </c>
      <c r="AR16" s="453">
        <v>7103</v>
      </c>
      <c r="AS16" s="453"/>
      <c r="AT16" s="453"/>
      <c r="AU16" s="453"/>
      <c r="AV16" s="391">
        <v>1.1100000000000001</v>
      </c>
    </row>
    <row r="17" spans="1:49">
      <c r="A17" s="299" t="s">
        <v>373</v>
      </c>
      <c r="B17" s="300">
        <v>1.71</v>
      </c>
      <c r="D17" s="453">
        <v>14609</v>
      </c>
      <c r="E17" s="454">
        <f t="shared" si="0"/>
        <v>8543.2748538011692</v>
      </c>
      <c r="F17" s="453">
        <v>491</v>
      </c>
      <c r="G17" s="454">
        <f t="shared" si="0"/>
        <v>287.13450292397664</v>
      </c>
      <c r="H17" s="453"/>
      <c r="I17" s="454" t="str">
        <f t="shared" si="1"/>
        <v/>
      </c>
      <c r="J17" s="453"/>
      <c r="K17" s="454" t="str">
        <f t="shared" si="2"/>
        <v/>
      </c>
      <c r="L17" s="453"/>
      <c r="M17" s="454" t="str">
        <f t="shared" si="3"/>
        <v/>
      </c>
      <c r="N17" s="453">
        <v>49</v>
      </c>
      <c r="O17" s="454">
        <f t="shared" si="4"/>
        <v>28.654970760233919</v>
      </c>
      <c r="P17" s="453">
        <v>1652</v>
      </c>
      <c r="Q17" s="454">
        <f t="shared" si="5"/>
        <v>966.0818713450293</v>
      </c>
      <c r="R17" s="453"/>
      <c r="S17" s="454" t="str">
        <f t="shared" si="6"/>
        <v/>
      </c>
      <c r="T17" s="453"/>
      <c r="U17" s="454" t="str">
        <f t="shared" si="7"/>
        <v/>
      </c>
      <c r="V17" s="453"/>
      <c r="W17" s="454" t="str">
        <f t="shared" si="8"/>
        <v/>
      </c>
      <c r="X17" s="453"/>
      <c r="Y17" s="454" t="str">
        <f t="shared" si="9"/>
        <v/>
      </c>
      <c r="Z17" s="453"/>
      <c r="AA17" s="454" t="str">
        <f t="shared" si="10"/>
        <v/>
      </c>
      <c r="AB17" s="453"/>
      <c r="AC17" s="454" t="str">
        <f t="shared" si="11"/>
        <v/>
      </c>
      <c r="AD17" s="453"/>
      <c r="AE17" s="454" t="str">
        <f t="shared" si="12"/>
        <v/>
      </c>
      <c r="AF17" s="453"/>
      <c r="AG17" s="454" t="str">
        <f t="shared" si="13"/>
        <v/>
      </c>
      <c r="AH17" s="453"/>
      <c r="AI17" s="454" t="str">
        <f t="shared" si="14"/>
        <v/>
      </c>
      <c r="AJ17" s="453"/>
      <c r="AK17" s="454" t="str">
        <f t="shared" si="15"/>
        <v/>
      </c>
      <c r="AL17" s="453"/>
      <c r="AM17" s="454" t="str">
        <f t="shared" si="16"/>
        <v/>
      </c>
      <c r="AN17" s="453"/>
      <c r="AO17" s="454" t="str">
        <f t="shared" si="17"/>
        <v/>
      </c>
      <c r="AP17" s="453">
        <v>2192</v>
      </c>
      <c r="AQ17" s="454">
        <f t="shared" si="18"/>
        <v>1281.8713450292398</v>
      </c>
      <c r="AR17" s="453">
        <v>250</v>
      </c>
      <c r="AS17" s="453">
        <v>287</v>
      </c>
      <c r="AT17" s="453"/>
      <c r="AU17" s="453">
        <v>3392</v>
      </c>
      <c r="AV17" s="391">
        <v>1.71</v>
      </c>
    </row>
    <row r="18" spans="1:49">
      <c r="A18" s="299" t="s">
        <v>374</v>
      </c>
      <c r="B18" s="300">
        <v>1.1499999999999999</v>
      </c>
      <c r="D18" s="453">
        <v>7973</v>
      </c>
      <c r="E18" s="454">
        <f t="shared" si="0"/>
        <v>6933.04347826087</v>
      </c>
      <c r="F18" s="453"/>
      <c r="G18" s="454" t="str">
        <f t="shared" si="0"/>
        <v/>
      </c>
      <c r="H18" s="453"/>
      <c r="I18" s="454" t="str">
        <f t="shared" si="1"/>
        <v/>
      </c>
      <c r="J18" s="453"/>
      <c r="K18" s="454" t="str">
        <f t="shared" si="2"/>
        <v/>
      </c>
      <c r="L18" s="453"/>
      <c r="M18" s="454" t="str">
        <f t="shared" si="3"/>
        <v/>
      </c>
      <c r="N18" s="453"/>
      <c r="O18" s="454" t="str">
        <f t="shared" si="4"/>
        <v/>
      </c>
      <c r="P18" s="453">
        <v>2076</v>
      </c>
      <c r="Q18" s="454">
        <f t="shared" si="5"/>
        <v>1805.217391304348</v>
      </c>
      <c r="R18" s="453"/>
      <c r="S18" s="454" t="str">
        <f t="shared" si="6"/>
        <v/>
      </c>
      <c r="T18" s="453"/>
      <c r="U18" s="454" t="str">
        <f t="shared" si="7"/>
        <v/>
      </c>
      <c r="V18" s="453"/>
      <c r="W18" s="454" t="str">
        <f t="shared" si="8"/>
        <v/>
      </c>
      <c r="X18" s="453"/>
      <c r="Y18" s="454" t="str">
        <f t="shared" si="9"/>
        <v/>
      </c>
      <c r="Z18" s="453"/>
      <c r="AA18" s="454" t="str">
        <f t="shared" si="10"/>
        <v/>
      </c>
      <c r="AB18" s="453"/>
      <c r="AC18" s="454" t="str">
        <f t="shared" si="11"/>
        <v/>
      </c>
      <c r="AD18" s="453">
        <v>953</v>
      </c>
      <c r="AE18" s="454">
        <f t="shared" si="12"/>
        <v>828.69565217391312</v>
      </c>
      <c r="AF18" s="453"/>
      <c r="AG18" s="454" t="str">
        <f t="shared" si="13"/>
        <v/>
      </c>
      <c r="AH18" s="453"/>
      <c r="AI18" s="454" t="str">
        <f t="shared" si="14"/>
        <v/>
      </c>
      <c r="AJ18" s="453">
        <v>47</v>
      </c>
      <c r="AK18" s="454">
        <f t="shared" si="15"/>
        <v>40.869565217391305</v>
      </c>
      <c r="AL18" s="453"/>
      <c r="AM18" s="454" t="str">
        <f t="shared" si="16"/>
        <v/>
      </c>
      <c r="AN18" s="453"/>
      <c r="AO18" s="454" t="str">
        <f t="shared" si="17"/>
        <v/>
      </c>
      <c r="AP18" s="453">
        <v>3076</v>
      </c>
      <c r="AQ18" s="454">
        <f t="shared" si="18"/>
        <v>2674.7826086956525</v>
      </c>
      <c r="AR18" s="453">
        <v>2754</v>
      </c>
      <c r="AS18" s="453">
        <v>219</v>
      </c>
      <c r="AT18" s="453"/>
      <c r="AU18" s="453"/>
      <c r="AV18" s="391">
        <v>1.1499999999999999</v>
      </c>
    </row>
    <row r="19" spans="1:49">
      <c r="A19" s="299" t="s">
        <v>375</v>
      </c>
      <c r="B19" s="300">
        <v>0.59</v>
      </c>
      <c r="D19" s="453"/>
      <c r="E19" s="454" t="str">
        <f t="shared" si="0"/>
        <v/>
      </c>
      <c r="F19" s="453">
        <v>15750</v>
      </c>
      <c r="G19" s="454">
        <f t="shared" si="0"/>
        <v>26694.91525423729</v>
      </c>
      <c r="H19" s="453">
        <v>5234</v>
      </c>
      <c r="I19" s="454">
        <f t="shared" si="1"/>
        <v>8871.1864406779659</v>
      </c>
      <c r="J19" s="453"/>
      <c r="K19" s="454" t="str">
        <f t="shared" si="2"/>
        <v/>
      </c>
      <c r="L19" s="453"/>
      <c r="M19" s="454" t="str">
        <f t="shared" si="3"/>
        <v/>
      </c>
      <c r="N19" s="453"/>
      <c r="O19" s="454" t="str">
        <f t="shared" si="4"/>
        <v/>
      </c>
      <c r="P19" s="453">
        <v>64</v>
      </c>
      <c r="Q19" s="454">
        <f t="shared" si="5"/>
        <v>108.47457627118645</v>
      </c>
      <c r="R19" s="453"/>
      <c r="S19" s="454" t="str">
        <f t="shared" si="6"/>
        <v/>
      </c>
      <c r="T19" s="453"/>
      <c r="U19" s="454" t="str">
        <f t="shared" si="7"/>
        <v/>
      </c>
      <c r="V19" s="453"/>
      <c r="W19" s="454" t="str">
        <f t="shared" si="8"/>
        <v/>
      </c>
      <c r="X19" s="453"/>
      <c r="Y19" s="454" t="str">
        <f t="shared" si="9"/>
        <v/>
      </c>
      <c r="Z19" s="453"/>
      <c r="AA19" s="454" t="str">
        <f t="shared" si="10"/>
        <v/>
      </c>
      <c r="AB19" s="453"/>
      <c r="AC19" s="454" t="str">
        <f t="shared" si="11"/>
        <v/>
      </c>
      <c r="AD19" s="453"/>
      <c r="AE19" s="454" t="str">
        <f t="shared" si="12"/>
        <v/>
      </c>
      <c r="AF19" s="453"/>
      <c r="AG19" s="454" t="str">
        <f t="shared" si="13"/>
        <v/>
      </c>
      <c r="AH19" s="453"/>
      <c r="AI19" s="454" t="str">
        <f t="shared" si="14"/>
        <v/>
      </c>
      <c r="AJ19" s="453">
        <v>2893</v>
      </c>
      <c r="AK19" s="454">
        <f t="shared" si="15"/>
        <v>4903.3898305084749</v>
      </c>
      <c r="AL19" s="453"/>
      <c r="AM19" s="454" t="str">
        <f t="shared" si="16"/>
        <v/>
      </c>
      <c r="AN19" s="453"/>
      <c r="AO19" s="454" t="str">
        <f t="shared" si="17"/>
        <v/>
      </c>
      <c r="AP19" s="453">
        <v>23941</v>
      </c>
      <c r="AQ19" s="454">
        <f t="shared" si="18"/>
        <v>40577.966101694918</v>
      </c>
      <c r="AR19" s="453">
        <v>648</v>
      </c>
      <c r="AS19" s="453"/>
      <c r="AT19" s="453"/>
      <c r="AU19" s="453"/>
      <c r="AV19" s="391">
        <v>0.59</v>
      </c>
    </row>
    <row r="20" spans="1:49">
      <c r="A20" s="299" t="s">
        <v>376</v>
      </c>
      <c r="B20" s="300">
        <v>1.74</v>
      </c>
      <c r="D20" s="453">
        <v>9958</v>
      </c>
      <c r="E20" s="454">
        <f t="shared" si="0"/>
        <v>5722.9885057471265</v>
      </c>
      <c r="F20" s="453"/>
      <c r="G20" s="454" t="str">
        <f t="shared" si="0"/>
        <v/>
      </c>
      <c r="H20" s="453"/>
      <c r="I20" s="454" t="str">
        <f t="shared" si="1"/>
        <v/>
      </c>
      <c r="J20" s="453"/>
      <c r="K20" s="454" t="str">
        <f t="shared" si="2"/>
        <v/>
      </c>
      <c r="L20" s="453"/>
      <c r="M20" s="454" t="str">
        <f t="shared" si="3"/>
        <v/>
      </c>
      <c r="N20" s="453">
        <v>67</v>
      </c>
      <c r="O20" s="454">
        <f t="shared" si="4"/>
        <v>38.505747126436781</v>
      </c>
      <c r="P20" s="453">
        <v>2606</v>
      </c>
      <c r="Q20" s="454">
        <f t="shared" si="5"/>
        <v>1497.7011494252874</v>
      </c>
      <c r="R20" s="453"/>
      <c r="S20" s="454" t="str">
        <f t="shared" si="6"/>
        <v/>
      </c>
      <c r="T20" s="453"/>
      <c r="U20" s="454" t="str">
        <f t="shared" si="7"/>
        <v/>
      </c>
      <c r="V20" s="453"/>
      <c r="W20" s="454" t="str">
        <f t="shared" si="8"/>
        <v/>
      </c>
      <c r="X20" s="453"/>
      <c r="Y20" s="454" t="str">
        <f t="shared" si="9"/>
        <v/>
      </c>
      <c r="Z20" s="453"/>
      <c r="AA20" s="454" t="str">
        <f t="shared" si="10"/>
        <v/>
      </c>
      <c r="AB20" s="453"/>
      <c r="AC20" s="454" t="str">
        <f t="shared" si="11"/>
        <v/>
      </c>
      <c r="AD20" s="453"/>
      <c r="AE20" s="454" t="str">
        <f t="shared" si="12"/>
        <v/>
      </c>
      <c r="AF20" s="453"/>
      <c r="AG20" s="454" t="str">
        <f t="shared" si="13"/>
        <v/>
      </c>
      <c r="AH20" s="453"/>
      <c r="AI20" s="454" t="str">
        <f t="shared" si="14"/>
        <v/>
      </c>
      <c r="AJ20" s="453">
        <v>107</v>
      </c>
      <c r="AK20" s="454">
        <f t="shared" si="15"/>
        <v>61.494252873563219</v>
      </c>
      <c r="AL20" s="453"/>
      <c r="AM20" s="454" t="str">
        <f t="shared" si="16"/>
        <v/>
      </c>
      <c r="AN20" s="453"/>
      <c r="AO20" s="454" t="str">
        <f t="shared" si="17"/>
        <v/>
      </c>
      <c r="AP20" s="453">
        <v>2780</v>
      </c>
      <c r="AQ20" s="454">
        <f t="shared" si="18"/>
        <v>1597.7011494252874</v>
      </c>
      <c r="AR20" s="453">
        <v>1079</v>
      </c>
      <c r="AS20" s="453">
        <v>394</v>
      </c>
      <c r="AT20" s="453"/>
      <c r="AU20" s="453"/>
      <c r="AV20" s="391">
        <v>1.74</v>
      </c>
    </row>
    <row r="21" spans="1:49">
      <c r="A21" s="299" t="s">
        <v>377</v>
      </c>
      <c r="B21" s="300">
        <v>1.49</v>
      </c>
      <c r="D21" s="453">
        <v>4633</v>
      </c>
      <c r="E21" s="454">
        <f t="shared" si="0"/>
        <v>3109.3959731543623</v>
      </c>
      <c r="F21" s="453">
        <v>47</v>
      </c>
      <c r="G21" s="454">
        <f t="shared" si="0"/>
        <v>31.543624161073826</v>
      </c>
      <c r="H21" s="453"/>
      <c r="I21" s="454" t="str">
        <f t="shared" si="1"/>
        <v/>
      </c>
      <c r="J21" s="453"/>
      <c r="K21" s="454" t="str">
        <f t="shared" si="2"/>
        <v/>
      </c>
      <c r="L21" s="453"/>
      <c r="M21" s="454" t="str">
        <f t="shared" si="3"/>
        <v/>
      </c>
      <c r="N21" s="453">
        <v>969</v>
      </c>
      <c r="O21" s="454">
        <f t="shared" si="4"/>
        <v>650.33557046979865</v>
      </c>
      <c r="P21" s="453">
        <v>4333</v>
      </c>
      <c r="Q21" s="454">
        <f t="shared" si="5"/>
        <v>2908.0536912751677</v>
      </c>
      <c r="R21" s="453"/>
      <c r="S21" s="454" t="str">
        <f t="shared" si="6"/>
        <v/>
      </c>
      <c r="T21" s="453">
        <v>117</v>
      </c>
      <c r="U21" s="454">
        <f t="shared" si="7"/>
        <v>78.523489932885909</v>
      </c>
      <c r="V21" s="453"/>
      <c r="W21" s="454" t="str">
        <f t="shared" si="8"/>
        <v/>
      </c>
      <c r="X21" s="453"/>
      <c r="Y21" s="454" t="str">
        <f t="shared" si="9"/>
        <v/>
      </c>
      <c r="Z21" s="453"/>
      <c r="AA21" s="454" t="str">
        <f t="shared" si="10"/>
        <v/>
      </c>
      <c r="AB21" s="453"/>
      <c r="AC21" s="454" t="str">
        <f t="shared" si="11"/>
        <v/>
      </c>
      <c r="AD21" s="453"/>
      <c r="AE21" s="454" t="str">
        <f t="shared" si="12"/>
        <v/>
      </c>
      <c r="AF21" s="453"/>
      <c r="AG21" s="454" t="str">
        <f t="shared" si="13"/>
        <v/>
      </c>
      <c r="AH21" s="453"/>
      <c r="AI21" s="454" t="str">
        <f t="shared" si="14"/>
        <v/>
      </c>
      <c r="AJ21" s="453"/>
      <c r="AK21" s="454" t="str">
        <f t="shared" si="15"/>
        <v/>
      </c>
      <c r="AL21" s="453"/>
      <c r="AM21" s="454" t="str">
        <f t="shared" si="16"/>
        <v/>
      </c>
      <c r="AN21" s="453"/>
      <c r="AO21" s="454" t="str">
        <f t="shared" si="17"/>
        <v/>
      </c>
      <c r="AP21" s="453">
        <v>5466</v>
      </c>
      <c r="AQ21" s="454">
        <f t="shared" si="18"/>
        <v>3668.4563758389263</v>
      </c>
      <c r="AR21" s="453">
        <v>859</v>
      </c>
      <c r="AS21" s="453">
        <v>225</v>
      </c>
      <c r="AT21" s="453">
        <v>528</v>
      </c>
      <c r="AU21" s="453">
        <v>2742</v>
      </c>
      <c r="AV21" s="391">
        <v>1.49</v>
      </c>
    </row>
    <row r="22" spans="1:49">
      <c r="B22">
        <f>SUM(B12:B21)</f>
        <v>11.82</v>
      </c>
      <c r="E22" s="454" t="str">
        <f t="shared" si="0"/>
        <v/>
      </c>
      <c r="G22" s="454" t="str">
        <f t="shared" si="0"/>
        <v/>
      </c>
      <c r="I22" s="454" t="str">
        <f t="shared" si="1"/>
        <v/>
      </c>
      <c r="K22" s="454" t="str">
        <f t="shared" si="2"/>
        <v/>
      </c>
      <c r="M22" s="454" t="str">
        <f t="shared" si="3"/>
        <v/>
      </c>
      <c r="O22" s="454" t="str">
        <f t="shared" si="4"/>
        <v/>
      </c>
      <c r="Q22" s="454" t="str">
        <f t="shared" si="5"/>
        <v/>
      </c>
      <c r="S22" s="454" t="str">
        <f t="shared" si="6"/>
        <v/>
      </c>
      <c r="U22" s="454" t="str">
        <f t="shared" si="7"/>
        <v/>
      </c>
      <c r="W22" s="454" t="str">
        <f t="shared" si="8"/>
        <v/>
      </c>
      <c r="Y22" s="454" t="str">
        <f t="shared" si="9"/>
        <v/>
      </c>
      <c r="AA22" s="454" t="str">
        <f t="shared" si="10"/>
        <v/>
      </c>
      <c r="AC22" s="454" t="str">
        <f t="shared" si="11"/>
        <v/>
      </c>
      <c r="AE22" s="454" t="str">
        <f t="shared" si="12"/>
        <v/>
      </c>
      <c r="AG22" s="454" t="str">
        <f t="shared" si="13"/>
        <v/>
      </c>
      <c r="AI22" s="454" t="str">
        <f t="shared" si="14"/>
        <v/>
      </c>
      <c r="AK22" s="454" t="str">
        <f t="shared" si="15"/>
        <v/>
      </c>
      <c r="AM22" s="454" t="str">
        <f t="shared" si="16"/>
        <v/>
      </c>
      <c r="AO22" s="454" t="str">
        <f t="shared" si="17"/>
        <v/>
      </c>
      <c r="AQ22" s="454" t="str">
        <f t="shared" si="18"/>
        <v/>
      </c>
      <c r="AV22">
        <f>SUM(AV12:AV21)</f>
        <v>11.82</v>
      </c>
      <c r="AW22" t="s">
        <v>466</v>
      </c>
    </row>
    <row r="23" spans="1:49">
      <c r="B23">
        <f>B22-B19</f>
        <v>11.23</v>
      </c>
      <c r="E23" s="454" t="str">
        <f t="shared" si="0"/>
        <v/>
      </c>
      <c r="F23" s="445"/>
      <c r="G23" s="454" t="str">
        <f t="shared" si="0"/>
        <v/>
      </c>
      <c r="I23" s="454" t="str">
        <f t="shared" si="1"/>
        <v/>
      </c>
      <c r="K23" s="454" t="str">
        <f t="shared" si="2"/>
        <v/>
      </c>
      <c r="M23" s="454" t="str">
        <f t="shared" si="3"/>
        <v/>
      </c>
      <c r="O23" s="454" t="str">
        <f t="shared" si="4"/>
        <v/>
      </c>
      <c r="Q23" s="454" t="str">
        <f t="shared" si="5"/>
        <v/>
      </c>
      <c r="S23" s="454" t="str">
        <f t="shared" si="6"/>
        <v/>
      </c>
      <c r="U23" s="454" t="str">
        <f t="shared" si="7"/>
        <v/>
      </c>
      <c r="W23" s="454" t="str">
        <f t="shared" si="8"/>
        <v/>
      </c>
      <c r="Y23" s="454" t="str">
        <f t="shared" si="9"/>
        <v/>
      </c>
      <c r="AA23" s="454" t="str">
        <f t="shared" si="10"/>
        <v/>
      </c>
      <c r="AC23" s="454" t="str">
        <f t="shared" si="11"/>
        <v/>
      </c>
      <c r="AE23" s="454" t="str">
        <f t="shared" si="12"/>
        <v/>
      </c>
      <c r="AG23" s="454" t="str">
        <f t="shared" si="13"/>
        <v/>
      </c>
      <c r="AI23" s="454" t="str">
        <f t="shared" si="14"/>
        <v/>
      </c>
      <c r="AK23" s="454" t="str">
        <f t="shared" si="15"/>
        <v/>
      </c>
      <c r="AM23" s="454" t="str">
        <f t="shared" si="16"/>
        <v/>
      </c>
      <c r="AO23" s="454" t="str">
        <f t="shared" si="17"/>
        <v/>
      </c>
      <c r="AQ23" s="454" t="str">
        <f t="shared" si="18"/>
        <v/>
      </c>
      <c r="AR23" s="445">
        <f>SUM(AR12:AR21)</f>
        <v>30141</v>
      </c>
      <c r="AS23" s="445">
        <f>SUM(AS12:AS21)</f>
        <v>2233</v>
      </c>
      <c r="AT23" s="445">
        <f>AT21</f>
        <v>528</v>
      </c>
      <c r="AU23" s="445">
        <f>SUM(AU12:AU21)</f>
        <v>7883</v>
      </c>
    </row>
    <row r="24" spans="1:49">
      <c r="D24" s="445">
        <f>SUM(D12:D21)</f>
        <v>71871</v>
      </c>
      <c r="E24" s="454" t="str">
        <f t="shared" si="0"/>
        <v/>
      </c>
      <c r="F24" s="445">
        <f>SUM(F13:F21)</f>
        <v>21348</v>
      </c>
      <c r="G24" s="454" t="str">
        <f t="shared" si="0"/>
        <v/>
      </c>
      <c r="H24" s="445">
        <f>H19</f>
        <v>5234</v>
      </c>
      <c r="I24" s="454"/>
      <c r="K24" s="454" t="str">
        <f t="shared" si="2"/>
        <v/>
      </c>
      <c r="M24" s="454" t="str">
        <f t="shared" si="3"/>
        <v/>
      </c>
      <c r="N24" s="445">
        <f>SUM(N12:N21)</f>
        <v>1934</v>
      </c>
      <c r="O24" s="454"/>
      <c r="P24" s="457">
        <f>SUM(P12:P21)</f>
        <v>19168</v>
      </c>
      <c r="Q24" s="454" t="str">
        <f t="shared" si="5"/>
        <v/>
      </c>
      <c r="R24" s="445">
        <f>R16</f>
        <v>483</v>
      </c>
      <c r="S24" s="454" t="str">
        <f t="shared" si="6"/>
        <v/>
      </c>
      <c r="T24" s="445">
        <f>T21</f>
        <v>117</v>
      </c>
      <c r="U24" s="454" t="str">
        <f t="shared" si="7"/>
        <v/>
      </c>
      <c r="W24" s="454" t="str">
        <f t="shared" si="8"/>
        <v/>
      </c>
      <c r="Y24" s="454" t="str">
        <f t="shared" si="9"/>
        <v/>
      </c>
      <c r="AA24" s="454" t="str">
        <f t="shared" si="10"/>
        <v/>
      </c>
      <c r="AC24" s="454" t="str">
        <f t="shared" si="11"/>
        <v/>
      </c>
      <c r="AE24" s="454" t="str">
        <f t="shared" si="12"/>
        <v/>
      </c>
      <c r="AG24" s="454" t="str">
        <f t="shared" si="13"/>
        <v/>
      </c>
      <c r="AI24" s="454" t="str">
        <f t="shared" si="14"/>
        <v/>
      </c>
      <c r="AJ24" s="445">
        <f>SUM(AJ13:AJ20)</f>
        <v>7693</v>
      </c>
      <c r="AK24" s="454" t="str">
        <f t="shared" si="15"/>
        <v/>
      </c>
      <c r="AM24" s="454" t="str">
        <f t="shared" si="16"/>
        <v/>
      </c>
      <c r="AN24" s="445">
        <f>AN16</f>
        <v>2001</v>
      </c>
      <c r="AO24" s="454" t="str">
        <f t="shared" si="17"/>
        <v/>
      </c>
      <c r="AQ24" s="454" t="str">
        <f t="shared" si="18"/>
        <v/>
      </c>
      <c r="AR24" s="445"/>
      <c r="AS24" s="445"/>
      <c r="AT24" s="445"/>
      <c r="AU24" s="445"/>
    </row>
    <row r="25" spans="1:49">
      <c r="D25" s="445">
        <f>D24/B23</f>
        <v>6399.9109528049867</v>
      </c>
      <c r="E25" s="454" t="str">
        <f t="shared" si="0"/>
        <v/>
      </c>
      <c r="G25" s="454" t="str">
        <f t="shared" si="0"/>
        <v/>
      </c>
      <c r="I25" s="454" t="str">
        <f t="shared" si="1"/>
        <v/>
      </c>
      <c r="K25" s="454" t="str">
        <f t="shared" si="2"/>
        <v/>
      </c>
      <c r="M25" s="454" t="str">
        <f t="shared" si="3"/>
        <v/>
      </c>
      <c r="N25" s="445"/>
      <c r="O25" s="454"/>
      <c r="Q25" s="454" t="str">
        <f t="shared" si="5"/>
        <v/>
      </c>
      <c r="S25" s="454" t="str">
        <f t="shared" si="6"/>
        <v/>
      </c>
      <c r="U25" s="454" t="str">
        <f t="shared" si="7"/>
        <v/>
      </c>
      <c r="W25" s="454" t="str">
        <f t="shared" si="8"/>
        <v/>
      </c>
      <c r="Y25" s="454" t="str">
        <f t="shared" si="9"/>
        <v/>
      </c>
      <c r="AA25" s="454" t="str">
        <f t="shared" si="10"/>
        <v/>
      </c>
      <c r="AC25" s="454" t="str">
        <f t="shared" si="11"/>
        <v/>
      </c>
      <c r="AE25" s="454" t="str">
        <f t="shared" si="12"/>
        <v/>
      </c>
      <c r="AG25" s="454" t="str">
        <f t="shared" si="13"/>
        <v/>
      </c>
      <c r="AI25" s="454" t="str">
        <f t="shared" si="14"/>
        <v/>
      </c>
      <c r="AK25" s="454" t="str">
        <f t="shared" si="15"/>
        <v/>
      </c>
      <c r="AM25" s="454" t="str">
        <f t="shared" si="16"/>
        <v/>
      </c>
      <c r="AO25" s="454" t="str">
        <f t="shared" si="17"/>
        <v/>
      </c>
      <c r="AQ25" s="454" t="str">
        <f t="shared" si="18"/>
        <v/>
      </c>
    </row>
    <row r="26" spans="1:49">
      <c r="E26" s="454" t="str">
        <f t="shared" si="0"/>
        <v/>
      </c>
      <c r="F26" s="445"/>
      <c r="G26" s="454" t="str">
        <f t="shared" si="0"/>
        <v/>
      </c>
      <c r="I26" s="454" t="str">
        <f t="shared" si="1"/>
        <v/>
      </c>
      <c r="K26" s="454" t="str">
        <f t="shared" si="2"/>
        <v/>
      </c>
      <c r="M26" s="454" t="str">
        <f t="shared" si="3"/>
        <v/>
      </c>
      <c r="O26" s="454" t="str">
        <f t="shared" si="4"/>
        <v/>
      </c>
      <c r="Q26" s="454" t="str">
        <f t="shared" si="5"/>
        <v/>
      </c>
      <c r="S26" s="454" t="str">
        <f t="shared" si="6"/>
        <v/>
      </c>
      <c r="U26" s="454" t="str">
        <f t="shared" si="7"/>
        <v/>
      </c>
      <c r="W26" s="454" t="str">
        <f t="shared" si="8"/>
        <v/>
      </c>
      <c r="Y26" s="454" t="str">
        <f t="shared" si="9"/>
        <v/>
      </c>
      <c r="AA26" s="454" t="str">
        <f t="shared" si="10"/>
        <v/>
      </c>
      <c r="AC26" s="454" t="str">
        <f t="shared" si="11"/>
        <v/>
      </c>
      <c r="AE26" s="454" t="str">
        <f t="shared" si="12"/>
        <v/>
      </c>
      <c r="AG26" s="454" t="str">
        <f t="shared" si="13"/>
        <v/>
      </c>
      <c r="AI26" s="454" t="str">
        <f t="shared" si="14"/>
        <v/>
      </c>
      <c r="AK26" s="454" t="str">
        <f t="shared" si="15"/>
        <v/>
      </c>
      <c r="AL26" s="454"/>
      <c r="AO26" s="454" t="str">
        <f t="shared" si="17"/>
        <v/>
      </c>
      <c r="AQ26" s="454" t="str">
        <f t="shared" si="18"/>
        <v/>
      </c>
    </row>
    <row r="27" spans="1:49" ht="15.75" thickBot="1">
      <c r="E27" s="454" t="str">
        <f t="shared" si="0"/>
        <v/>
      </c>
      <c r="G27" s="454" t="str">
        <f t="shared" si="0"/>
        <v/>
      </c>
      <c r="I27" s="454" t="str">
        <f t="shared" si="1"/>
        <v/>
      </c>
      <c r="K27" s="454" t="str">
        <f t="shared" si="2"/>
        <v/>
      </c>
      <c r="M27" s="454" t="str">
        <f t="shared" si="3"/>
        <v/>
      </c>
      <c r="O27" s="454" t="str">
        <f t="shared" si="4"/>
        <v/>
      </c>
      <c r="Q27" s="454" t="str">
        <f t="shared" si="5"/>
        <v/>
      </c>
      <c r="S27" s="454" t="str">
        <f t="shared" si="6"/>
        <v/>
      </c>
      <c r="U27" s="454" t="str">
        <f t="shared" si="7"/>
        <v/>
      </c>
      <c r="W27" s="454" t="str">
        <f t="shared" si="8"/>
        <v/>
      </c>
      <c r="Y27" s="454" t="str">
        <f t="shared" si="9"/>
        <v/>
      </c>
      <c r="AA27" s="454" t="str">
        <f t="shared" si="10"/>
        <v/>
      </c>
      <c r="AC27" s="454" t="str">
        <f t="shared" si="11"/>
        <v/>
      </c>
      <c r="AE27" s="454" t="str">
        <f t="shared" si="12"/>
        <v/>
      </c>
      <c r="AG27" s="454" t="str">
        <f t="shared" si="13"/>
        <v/>
      </c>
      <c r="AI27" s="454" t="str">
        <f t="shared" si="14"/>
        <v/>
      </c>
      <c r="AK27" s="454" t="str">
        <f t="shared" si="15"/>
        <v/>
      </c>
      <c r="AM27" s="454" t="str">
        <f t="shared" si="16"/>
        <v/>
      </c>
      <c r="AO27" s="454" t="str">
        <f t="shared" si="17"/>
        <v/>
      </c>
      <c r="AQ27" s="454" t="str">
        <f t="shared" si="18"/>
        <v/>
      </c>
    </row>
    <row r="28" spans="1:49">
      <c r="E28" s="454" t="str">
        <f t="shared" si="0"/>
        <v/>
      </c>
      <c r="G28" s="454" t="str">
        <f t="shared" si="0"/>
        <v/>
      </c>
      <c r="I28" s="454" t="str">
        <f t="shared" si="1"/>
        <v/>
      </c>
      <c r="K28" s="454" t="str">
        <f t="shared" si="2"/>
        <v/>
      </c>
      <c r="M28" s="454" t="str">
        <f t="shared" si="3"/>
        <v/>
      </c>
      <c r="O28" s="454" t="str">
        <f t="shared" si="4"/>
        <v/>
      </c>
      <c r="Q28" s="454" t="str">
        <f t="shared" si="5"/>
        <v/>
      </c>
      <c r="S28" s="454" t="str">
        <f t="shared" si="6"/>
        <v/>
      </c>
      <c r="U28" s="454" t="str">
        <f t="shared" si="7"/>
        <v/>
      </c>
      <c r="W28" s="454" t="str">
        <f t="shared" si="8"/>
        <v/>
      </c>
      <c r="Y28" s="454" t="str">
        <f t="shared" si="9"/>
        <v/>
      </c>
      <c r="AA28" s="454" t="str">
        <f t="shared" si="10"/>
        <v/>
      </c>
      <c r="AC28" s="454" t="str">
        <f t="shared" si="11"/>
        <v/>
      </c>
      <c r="AE28" s="454" t="str">
        <f t="shared" si="12"/>
        <v/>
      </c>
      <c r="AG28" s="454" t="str">
        <f t="shared" si="13"/>
        <v/>
      </c>
      <c r="AI28" s="454" t="str">
        <f t="shared" si="14"/>
        <v/>
      </c>
      <c r="AK28" s="454" t="str">
        <f t="shared" si="15"/>
        <v/>
      </c>
      <c r="AM28" s="454" t="str">
        <f t="shared" si="16"/>
        <v/>
      </c>
      <c r="AO28" s="454" t="str">
        <f t="shared" si="17"/>
        <v/>
      </c>
      <c r="AQ28" s="454" t="str">
        <f t="shared" si="18"/>
        <v/>
      </c>
      <c r="AS28" s="513">
        <f>F24+H24+N24+P24+R24+T24+AJ24+AN24+AR23+AS23+AT23+AU23</f>
        <v>98763</v>
      </c>
      <c r="AT28" s="514" t="s">
        <v>126</v>
      </c>
    </row>
    <row r="29" spans="1:49">
      <c r="E29" s="454" t="str">
        <f t="shared" si="0"/>
        <v/>
      </c>
      <c r="G29" s="454" t="str">
        <f t="shared" si="0"/>
        <v/>
      </c>
      <c r="I29" s="454" t="str">
        <f t="shared" si="1"/>
        <v/>
      </c>
      <c r="K29" s="454" t="str">
        <f t="shared" si="2"/>
        <v/>
      </c>
      <c r="M29" s="454" t="str">
        <f t="shared" si="3"/>
        <v/>
      </c>
      <c r="O29" s="454" t="str">
        <f t="shared" si="4"/>
        <v/>
      </c>
      <c r="Q29" s="454" t="str">
        <f t="shared" si="5"/>
        <v/>
      </c>
      <c r="S29" s="454" t="str">
        <f t="shared" si="6"/>
        <v/>
      </c>
      <c r="U29" s="454" t="str">
        <f t="shared" si="7"/>
        <v/>
      </c>
      <c r="W29" s="454" t="str">
        <f t="shared" si="8"/>
        <v/>
      </c>
      <c r="Y29" s="454" t="str">
        <f t="shared" si="9"/>
        <v/>
      </c>
      <c r="AA29" s="454" t="str">
        <f t="shared" si="10"/>
        <v/>
      </c>
      <c r="AC29" s="454" t="str">
        <f t="shared" si="11"/>
        <v/>
      </c>
      <c r="AE29" s="454" t="str">
        <f t="shared" si="12"/>
        <v/>
      </c>
      <c r="AG29" s="454" t="str">
        <f t="shared" si="13"/>
        <v/>
      </c>
      <c r="AI29" s="454" t="str">
        <f t="shared" si="14"/>
        <v/>
      </c>
      <c r="AK29" s="454" t="str">
        <f t="shared" si="15"/>
        <v/>
      </c>
      <c r="AM29" s="454" t="str">
        <f t="shared" si="16"/>
        <v/>
      </c>
      <c r="AO29" s="454" t="str">
        <f t="shared" si="17"/>
        <v/>
      </c>
      <c r="AQ29" s="454" t="str">
        <f t="shared" si="18"/>
        <v/>
      </c>
      <c r="AS29" s="66">
        <f>AV22</f>
        <v>11.82</v>
      </c>
      <c r="AT29" s="515" t="s">
        <v>101</v>
      </c>
    </row>
    <row r="30" spans="1:49" ht="15.75" thickBot="1">
      <c r="E30" s="454" t="str">
        <f t="shared" si="0"/>
        <v/>
      </c>
      <c r="G30" s="454" t="str">
        <f t="shared" si="0"/>
        <v/>
      </c>
      <c r="I30" s="454" t="str">
        <f t="shared" si="1"/>
        <v/>
      </c>
      <c r="K30" s="454" t="str">
        <f t="shared" si="2"/>
        <v/>
      </c>
      <c r="M30" s="454" t="str">
        <f t="shared" si="3"/>
        <v/>
      </c>
      <c r="O30" s="454" t="str">
        <f t="shared" si="4"/>
        <v/>
      </c>
      <c r="Q30" s="454" t="str">
        <f t="shared" si="5"/>
        <v/>
      </c>
      <c r="S30" s="454" t="str">
        <f t="shared" si="6"/>
        <v/>
      </c>
      <c r="U30" s="454" t="str">
        <f t="shared" si="7"/>
        <v/>
      </c>
      <c r="W30" s="454" t="str">
        <f t="shared" si="8"/>
        <v/>
      </c>
      <c r="Y30" s="454" t="str">
        <f t="shared" si="9"/>
        <v/>
      </c>
      <c r="AA30" s="454" t="str">
        <f t="shared" si="10"/>
        <v/>
      </c>
      <c r="AC30" s="454" t="str">
        <f t="shared" si="11"/>
        <v/>
      </c>
      <c r="AE30" s="454" t="str">
        <f t="shared" si="12"/>
        <v/>
      </c>
      <c r="AG30" s="454" t="str">
        <f t="shared" si="13"/>
        <v/>
      </c>
      <c r="AI30" s="454" t="str">
        <f t="shared" si="14"/>
        <v/>
      </c>
      <c r="AK30" s="454" t="str">
        <f t="shared" si="15"/>
        <v/>
      </c>
      <c r="AM30" s="454" t="str">
        <f t="shared" si="16"/>
        <v/>
      </c>
      <c r="AO30" s="454" t="str">
        <f t="shared" si="17"/>
        <v/>
      </c>
      <c r="AQ30" s="454" t="str">
        <f t="shared" si="18"/>
        <v/>
      </c>
      <c r="AS30" s="516">
        <f>AS28/AS29</f>
        <v>8355.5837563451769</v>
      </c>
      <c r="AT30" s="517" t="s">
        <v>239</v>
      </c>
    </row>
    <row r="31" spans="1:49">
      <c r="E31" s="454" t="str">
        <f t="shared" si="0"/>
        <v/>
      </c>
      <c r="G31" s="454" t="str">
        <f t="shared" si="0"/>
        <v/>
      </c>
      <c r="I31" s="454" t="str">
        <f t="shared" si="1"/>
        <v/>
      </c>
      <c r="K31" s="454" t="str">
        <f t="shared" si="2"/>
        <v/>
      </c>
      <c r="M31" s="454" t="str">
        <f t="shared" si="3"/>
        <v/>
      </c>
      <c r="O31" s="454" t="str">
        <f t="shared" si="4"/>
        <v/>
      </c>
      <c r="Q31" s="454" t="str">
        <f t="shared" si="5"/>
        <v/>
      </c>
      <c r="S31" s="454" t="str">
        <f t="shared" si="6"/>
        <v/>
      </c>
      <c r="U31" s="454" t="str">
        <f t="shared" si="7"/>
        <v/>
      </c>
      <c r="W31" s="454" t="str">
        <f t="shared" si="8"/>
        <v/>
      </c>
      <c r="Y31" s="454" t="str">
        <f t="shared" si="9"/>
        <v/>
      </c>
      <c r="AA31" s="454" t="str">
        <f t="shared" si="10"/>
        <v/>
      </c>
      <c r="AC31" s="454" t="str">
        <f t="shared" si="11"/>
        <v/>
      </c>
      <c r="AE31" s="454" t="str">
        <f t="shared" si="12"/>
        <v/>
      </c>
      <c r="AG31" s="454" t="str">
        <f t="shared" si="13"/>
        <v/>
      </c>
      <c r="AI31" s="454" t="str">
        <f t="shared" si="14"/>
        <v/>
      </c>
      <c r="AK31" s="454" t="str">
        <f t="shared" si="15"/>
        <v/>
      </c>
      <c r="AM31" s="454" t="str">
        <f t="shared" si="16"/>
        <v/>
      </c>
      <c r="AO31" s="454" t="str">
        <f t="shared" si="17"/>
        <v/>
      </c>
      <c r="AQ31" s="454" t="str">
        <f t="shared" si="18"/>
        <v/>
      </c>
      <c r="AS31" s="445"/>
    </row>
    <row r="32" spans="1:49">
      <c r="E32" s="454" t="str">
        <f t="shared" si="0"/>
        <v/>
      </c>
      <c r="G32" s="454" t="str">
        <f t="shared" si="0"/>
        <v/>
      </c>
      <c r="I32" s="454" t="str">
        <f t="shared" si="1"/>
        <v/>
      </c>
      <c r="K32" s="454" t="str">
        <f t="shared" si="2"/>
        <v/>
      </c>
      <c r="M32" s="454" t="str">
        <f t="shared" si="3"/>
        <v/>
      </c>
      <c r="O32" s="454" t="str">
        <f t="shared" si="4"/>
        <v/>
      </c>
      <c r="Q32" s="454" t="str">
        <f t="shared" si="5"/>
        <v/>
      </c>
      <c r="S32" s="454" t="str">
        <f t="shared" si="6"/>
        <v/>
      </c>
      <c r="U32" s="454" t="str">
        <f t="shared" si="7"/>
        <v/>
      </c>
      <c r="W32" s="454" t="str">
        <f t="shared" si="8"/>
        <v/>
      </c>
      <c r="Y32" s="454" t="str">
        <f t="shared" si="9"/>
        <v/>
      </c>
      <c r="AA32" s="454" t="str">
        <f t="shared" si="10"/>
        <v/>
      </c>
      <c r="AC32" s="454" t="str">
        <f t="shared" si="11"/>
        <v/>
      </c>
      <c r="AE32" s="454" t="str">
        <f t="shared" si="12"/>
        <v/>
      </c>
      <c r="AG32" s="454" t="str">
        <f t="shared" si="13"/>
        <v/>
      </c>
      <c r="AI32" s="454" t="str">
        <f t="shared" si="14"/>
        <v/>
      </c>
      <c r="AK32" s="454" t="str">
        <f t="shared" si="15"/>
        <v/>
      </c>
      <c r="AM32" s="454" t="str">
        <f t="shared" si="16"/>
        <v/>
      </c>
      <c r="AO32" s="454" t="str">
        <f t="shared" si="17"/>
        <v/>
      </c>
      <c r="AQ32" s="454" t="str">
        <f t="shared" si="18"/>
        <v/>
      </c>
    </row>
    <row r="33" spans="5:43">
      <c r="E33" s="454" t="str">
        <f t="shared" si="0"/>
        <v/>
      </c>
      <c r="G33" s="454" t="str">
        <f t="shared" si="0"/>
        <v/>
      </c>
      <c r="I33" s="454" t="str">
        <f t="shared" si="1"/>
        <v/>
      </c>
      <c r="K33" s="454" t="str">
        <f t="shared" si="2"/>
        <v/>
      </c>
      <c r="M33" s="454" t="str">
        <f t="shared" si="3"/>
        <v/>
      </c>
      <c r="O33" s="454" t="str">
        <f t="shared" si="4"/>
        <v/>
      </c>
      <c r="Q33" s="454" t="str">
        <f t="shared" si="5"/>
        <v/>
      </c>
      <c r="S33" s="454" t="str">
        <f t="shared" si="6"/>
        <v/>
      </c>
      <c r="U33" s="454" t="str">
        <f t="shared" si="7"/>
        <v/>
      </c>
      <c r="W33" s="454" t="str">
        <f t="shared" si="8"/>
        <v/>
      </c>
      <c r="Y33" s="454" t="str">
        <f t="shared" si="9"/>
        <v/>
      </c>
      <c r="AA33" s="454" t="str">
        <f t="shared" si="10"/>
        <v/>
      </c>
      <c r="AC33" s="454" t="str">
        <f t="shared" si="11"/>
        <v/>
      </c>
      <c r="AE33" s="454" t="str">
        <f t="shared" si="12"/>
        <v/>
      </c>
      <c r="AG33" s="454" t="str">
        <f t="shared" si="13"/>
        <v/>
      </c>
      <c r="AI33" s="454" t="str">
        <f t="shared" si="14"/>
        <v/>
      </c>
      <c r="AK33" s="454" t="str">
        <f t="shared" si="15"/>
        <v/>
      </c>
      <c r="AM33" s="454" t="str">
        <f t="shared" si="16"/>
        <v/>
      </c>
      <c r="AO33" s="454" t="str">
        <f t="shared" si="17"/>
        <v/>
      </c>
      <c r="AQ33" s="454" t="str">
        <f t="shared" si="18"/>
        <v/>
      </c>
    </row>
    <row r="34" spans="5:43">
      <c r="E34" s="454" t="str">
        <f t="shared" si="0"/>
        <v/>
      </c>
      <c r="G34" s="454" t="str">
        <f t="shared" si="0"/>
        <v/>
      </c>
      <c r="I34" s="454" t="str">
        <f t="shared" si="1"/>
        <v/>
      </c>
      <c r="K34" s="454" t="str">
        <f t="shared" si="2"/>
        <v/>
      </c>
      <c r="M34" s="454" t="str">
        <f t="shared" si="3"/>
        <v/>
      </c>
      <c r="O34" s="454" t="str">
        <f t="shared" si="4"/>
        <v/>
      </c>
      <c r="Q34" s="454" t="str">
        <f t="shared" si="5"/>
        <v/>
      </c>
      <c r="S34" s="454" t="str">
        <f t="shared" si="6"/>
        <v/>
      </c>
      <c r="U34" s="454" t="str">
        <f t="shared" si="7"/>
        <v/>
      </c>
      <c r="W34" s="454" t="str">
        <f t="shared" si="8"/>
        <v/>
      </c>
      <c r="Y34" s="454" t="str">
        <f t="shared" si="9"/>
        <v/>
      </c>
      <c r="AA34" s="454" t="str">
        <f t="shared" si="10"/>
        <v/>
      </c>
      <c r="AC34" s="454" t="str">
        <f t="shared" si="11"/>
        <v/>
      </c>
      <c r="AE34" s="454" t="str">
        <f t="shared" si="12"/>
        <v/>
      </c>
      <c r="AG34" s="454" t="str">
        <f t="shared" si="13"/>
        <v/>
      </c>
      <c r="AI34" s="454" t="str">
        <f t="shared" si="14"/>
        <v/>
      </c>
      <c r="AK34" s="454" t="str">
        <f t="shared" si="15"/>
        <v/>
      </c>
      <c r="AM34" s="454" t="str">
        <f t="shared" si="16"/>
        <v/>
      </c>
      <c r="AO34" s="454" t="str">
        <f t="shared" si="17"/>
        <v/>
      </c>
      <c r="AQ34" s="454" t="str">
        <f t="shared" si="18"/>
        <v/>
      </c>
    </row>
    <row r="35" spans="5:43">
      <c r="E35" s="454" t="str">
        <f t="shared" si="0"/>
        <v/>
      </c>
      <c r="G35" s="454" t="str">
        <f t="shared" si="0"/>
        <v/>
      </c>
      <c r="I35" s="454" t="str">
        <f t="shared" si="1"/>
        <v/>
      </c>
      <c r="K35" s="454" t="str">
        <f t="shared" si="2"/>
        <v/>
      </c>
      <c r="M35" s="454" t="str">
        <f t="shared" si="3"/>
        <v/>
      </c>
      <c r="O35" s="454" t="str">
        <f t="shared" si="4"/>
        <v/>
      </c>
      <c r="Q35" s="454" t="str">
        <f t="shared" si="5"/>
        <v/>
      </c>
      <c r="S35" s="454" t="str">
        <f t="shared" si="6"/>
        <v/>
      </c>
      <c r="U35" s="454" t="str">
        <f t="shared" si="7"/>
        <v/>
      </c>
      <c r="W35" s="454" t="str">
        <f t="shared" si="8"/>
        <v/>
      </c>
      <c r="Y35" s="454" t="str">
        <f t="shared" si="9"/>
        <v/>
      </c>
      <c r="AA35" s="454" t="str">
        <f t="shared" si="10"/>
        <v/>
      </c>
      <c r="AC35" s="454" t="str">
        <f t="shared" si="11"/>
        <v/>
      </c>
      <c r="AE35" s="454" t="str">
        <f t="shared" si="12"/>
        <v/>
      </c>
      <c r="AG35" s="454" t="str">
        <f t="shared" si="13"/>
        <v/>
      </c>
      <c r="AI35" s="454" t="str">
        <f t="shared" si="14"/>
        <v/>
      </c>
      <c r="AK35" s="454" t="str">
        <f t="shared" si="15"/>
        <v/>
      </c>
      <c r="AM35" s="454" t="str">
        <f t="shared" si="16"/>
        <v/>
      </c>
      <c r="AO35" s="454" t="str">
        <f t="shared" si="17"/>
        <v/>
      </c>
      <c r="AQ35" s="454" t="str">
        <f t="shared" si="18"/>
        <v/>
      </c>
    </row>
    <row r="36" spans="5:43">
      <c r="E36" s="454" t="str">
        <f t="shared" si="0"/>
        <v/>
      </c>
      <c r="G36" s="454" t="str">
        <f t="shared" si="0"/>
        <v/>
      </c>
      <c r="I36" s="454" t="str">
        <f t="shared" si="1"/>
        <v/>
      </c>
      <c r="K36" s="454" t="str">
        <f t="shared" si="2"/>
        <v/>
      </c>
      <c r="M36" s="454" t="str">
        <f t="shared" si="3"/>
        <v/>
      </c>
      <c r="O36" s="454" t="str">
        <f t="shared" si="4"/>
        <v/>
      </c>
      <c r="Q36" s="454" t="str">
        <f t="shared" si="5"/>
        <v/>
      </c>
      <c r="S36" s="454" t="str">
        <f t="shared" si="6"/>
        <v/>
      </c>
      <c r="U36" s="454" t="str">
        <f t="shared" si="7"/>
        <v/>
      </c>
      <c r="W36" s="454" t="str">
        <f t="shared" si="8"/>
        <v/>
      </c>
      <c r="Y36" s="454" t="str">
        <f t="shared" si="9"/>
        <v/>
      </c>
      <c r="AA36" s="454" t="str">
        <f t="shared" si="10"/>
        <v/>
      </c>
      <c r="AC36" s="454" t="str">
        <f t="shared" si="11"/>
        <v/>
      </c>
      <c r="AE36" s="454" t="str">
        <f t="shared" si="12"/>
        <v/>
      </c>
      <c r="AG36" s="454" t="str">
        <f t="shared" si="13"/>
        <v/>
      </c>
      <c r="AI36" s="454" t="str">
        <f t="shared" si="14"/>
        <v/>
      </c>
      <c r="AK36" s="454" t="str">
        <f t="shared" si="15"/>
        <v/>
      </c>
      <c r="AM36" s="454" t="str">
        <f t="shared" si="16"/>
        <v/>
      </c>
      <c r="AO36" s="454" t="str">
        <f t="shared" si="17"/>
        <v/>
      </c>
      <c r="AQ36" s="454" t="str">
        <f t="shared" si="18"/>
        <v/>
      </c>
    </row>
    <row r="37" spans="5:43">
      <c r="E37" s="454" t="str">
        <f t="shared" si="0"/>
        <v/>
      </c>
      <c r="G37" s="454" t="str">
        <f t="shared" si="0"/>
        <v/>
      </c>
      <c r="I37" s="454" t="str">
        <f t="shared" si="1"/>
        <v/>
      </c>
      <c r="K37" s="454" t="str">
        <f t="shared" si="2"/>
        <v/>
      </c>
      <c r="M37" s="454" t="str">
        <f t="shared" si="3"/>
        <v/>
      </c>
      <c r="O37" s="454" t="str">
        <f t="shared" si="4"/>
        <v/>
      </c>
      <c r="Q37" s="454" t="str">
        <f t="shared" si="5"/>
        <v/>
      </c>
      <c r="S37" s="454" t="str">
        <f t="shared" si="6"/>
        <v/>
      </c>
      <c r="U37" s="454" t="str">
        <f t="shared" si="7"/>
        <v/>
      </c>
      <c r="W37" s="454" t="str">
        <f t="shared" si="8"/>
        <v/>
      </c>
      <c r="Y37" s="454" t="str">
        <f t="shared" si="9"/>
        <v/>
      </c>
      <c r="AA37" s="454" t="str">
        <f t="shared" si="10"/>
        <v/>
      </c>
      <c r="AC37" s="454" t="str">
        <f t="shared" si="11"/>
        <v/>
      </c>
      <c r="AE37" s="454" t="str">
        <f t="shared" si="12"/>
        <v/>
      </c>
      <c r="AG37" s="454" t="str">
        <f t="shared" si="13"/>
        <v/>
      </c>
      <c r="AI37" s="454" t="str">
        <f t="shared" si="14"/>
        <v/>
      </c>
      <c r="AK37" s="454" t="str">
        <f t="shared" si="15"/>
        <v/>
      </c>
      <c r="AM37" s="454" t="str">
        <f t="shared" si="16"/>
        <v/>
      </c>
      <c r="AO37" s="454" t="str">
        <f t="shared" si="17"/>
        <v/>
      </c>
      <c r="AQ37" s="454" t="str">
        <f t="shared" si="18"/>
        <v/>
      </c>
    </row>
    <row r="38" spans="5:43">
      <c r="E38" s="454" t="str">
        <f t="shared" si="0"/>
        <v/>
      </c>
      <c r="G38" s="454" t="str">
        <f t="shared" si="0"/>
        <v/>
      </c>
      <c r="I38" s="454" t="str">
        <f t="shared" si="1"/>
        <v/>
      </c>
      <c r="K38" s="454" t="str">
        <f t="shared" si="2"/>
        <v/>
      </c>
      <c r="M38" s="454" t="str">
        <f t="shared" si="3"/>
        <v/>
      </c>
      <c r="O38" s="454" t="str">
        <f t="shared" si="4"/>
        <v/>
      </c>
      <c r="Q38" s="454" t="str">
        <f t="shared" si="5"/>
        <v/>
      </c>
      <c r="S38" s="454" t="str">
        <f t="shared" si="6"/>
        <v/>
      </c>
      <c r="U38" s="454" t="str">
        <f t="shared" si="7"/>
        <v/>
      </c>
      <c r="W38" s="454" t="str">
        <f t="shared" si="8"/>
        <v/>
      </c>
      <c r="Y38" s="454" t="str">
        <f t="shared" si="9"/>
        <v/>
      </c>
      <c r="AA38" s="454" t="str">
        <f t="shared" si="10"/>
        <v/>
      </c>
      <c r="AC38" s="454" t="str">
        <f t="shared" si="11"/>
        <v/>
      </c>
      <c r="AE38" s="454" t="str">
        <f t="shared" si="12"/>
        <v/>
      </c>
      <c r="AG38" s="454" t="str">
        <f t="shared" si="13"/>
        <v/>
      </c>
      <c r="AI38" s="454" t="str">
        <f t="shared" si="14"/>
        <v/>
      </c>
      <c r="AK38" s="454" t="str">
        <f t="shared" si="15"/>
        <v/>
      </c>
      <c r="AM38" s="454" t="str">
        <f t="shared" si="16"/>
        <v/>
      </c>
      <c r="AO38" s="454" t="str">
        <f t="shared" si="17"/>
        <v/>
      </c>
      <c r="AQ38" s="454" t="str">
        <f t="shared" si="18"/>
        <v/>
      </c>
    </row>
    <row r="39" spans="5:43">
      <c r="E39" s="454" t="str">
        <f t="shared" si="0"/>
        <v/>
      </c>
      <c r="G39" s="454" t="str">
        <f t="shared" si="0"/>
        <v/>
      </c>
      <c r="I39" s="454" t="str">
        <f t="shared" si="1"/>
        <v/>
      </c>
      <c r="K39" s="454" t="str">
        <f t="shared" si="2"/>
        <v/>
      </c>
      <c r="M39" s="454" t="str">
        <f t="shared" si="3"/>
        <v/>
      </c>
      <c r="O39" s="454" t="str">
        <f t="shared" si="4"/>
        <v/>
      </c>
      <c r="Q39" s="454" t="str">
        <f t="shared" si="5"/>
        <v/>
      </c>
      <c r="S39" s="454" t="str">
        <f t="shared" si="6"/>
        <v/>
      </c>
      <c r="U39" s="454" t="str">
        <f t="shared" si="7"/>
        <v/>
      </c>
      <c r="W39" s="454" t="str">
        <f t="shared" si="8"/>
        <v/>
      </c>
      <c r="Y39" s="454" t="str">
        <f t="shared" si="9"/>
        <v/>
      </c>
      <c r="AA39" s="454" t="str">
        <f t="shared" si="10"/>
        <v/>
      </c>
      <c r="AC39" s="454" t="str">
        <f t="shared" si="11"/>
        <v/>
      </c>
      <c r="AE39" s="454" t="str">
        <f t="shared" si="12"/>
        <v/>
      </c>
      <c r="AG39" s="454" t="str">
        <f t="shared" si="13"/>
        <v/>
      </c>
      <c r="AI39" s="454" t="str">
        <f t="shared" si="14"/>
        <v/>
      </c>
      <c r="AK39" s="454" t="str">
        <f t="shared" si="15"/>
        <v/>
      </c>
      <c r="AM39" s="454" t="str">
        <f t="shared" si="16"/>
        <v/>
      </c>
      <c r="AO39" s="454" t="str">
        <f t="shared" si="17"/>
        <v/>
      </c>
      <c r="AQ39" s="454" t="str">
        <f t="shared" si="18"/>
        <v/>
      </c>
    </row>
    <row r="40" spans="5:43">
      <c r="E40" s="454" t="str">
        <f t="shared" si="0"/>
        <v/>
      </c>
      <c r="G40" s="454" t="str">
        <f t="shared" si="0"/>
        <v/>
      </c>
      <c r="I40" s="454" t="str">
        <f t="shared" si="1"/>
        <v/>
      </c>
      <c r="K40" s="454" t="str">
        <f t="shared" si="2"/>
        <v/>
      </c>
      <c r="M40" s="454" t="str">
        <f t="shared" si="3"/>
        <v/>
      </c>
      <c r="O40" s="454" t="str">
        <f t="shared" si="4"/>
        <v/>
      </c>
      <c r="Q40" s="454" t="str">
        <f t="shared" si="5"/>
        <v/>
      </c>
      <c r="S40" s="454" t="str">
        <f t="shared" si="6"/>
        <v/>
      </c>
      <c r="U40" s="454" t="str">
        <f t="shared" si="7"/>
        <v/>
      </c>
      <c r="W40" s="454" t="str">
        <f t="shared" si="8"/>
        <v/>
      </c>
      <c r="Y40" s="454" t="str">
        <f t="shared" si="9"/>
        <v/>
      </c>
      <c r="AA40" s="454" t="str">
        <f t="shared" si="10"/>
        <v/>
      </c>
      <c r="AC40" s="454" t="str">
        <f t="shared" si="11"/>
        <v/>
      </c>
      <c r="AE40" s="454" t="str">
        <f t="shared" si="12"/>
        <v/>
      </c>
      <c r="AG40" s="454" t="str">
        <f t="shared" si="13"/>
        <v/>
      </c>
      <c r="AI40" s="454" t="str">
        <f t="shared" si="14"/>
        <v/>
      </c>
      <c r="AK40" s="454" t="str">
        <f t="shared" si="15"/>
        <v/>
      </c>
      <c r="AM40" s="454" t="str">
        <f t="shared" si="16"/>
        <v/>
      </c>
      <c r="AO40" s="454" t="str">
        <f t="shared" si="17"/>
        <v/>
      </c>
      <c r="AQ40" s="454" t="str">
        <f t="shared" si="18"/>
        <v/>
      </c>
    </row>
    <row r="41" spans="5:43">
      <c r="E41" s="454" t="str">
        <f t="shared" si="0"/>
        <v/>
      </c>
      <c r="G41" s="454" t="str">
        <f t="shared" si="0"/>
        <v/>
      </c>
      <c r="I41" s="454" t="str">
        <f t="shared" si="1"/>
        <v/>
      </c>
      <c r="K41" s="454" t="str">
        <f t="shared" si="2"/>
        <v/>
      </c>
      <c r="M41" s="454" t="str">
        <f t="shared" si="3"/>
        <v/>
      </c>
      <c r="O41" s="454" t="str">
        <f t="shared" si="4"/>
        <v/>
      </c>
      <c r="Q41" s="454" t="str">
        <f t="shared" si="5"/>
        <v/>
      </c>
      <c r="S41" s="454" t="str">
        <f t="shared" si="6"/>
        <v/>
      </c>
      <c r="U41" s="454" t="str">
        <f t="shared" si="7"/>
        <v/>
      </c>
      <c r="W41" s="454" t="str">
        <f t="shared" si="8"/>
        <v/>
      </c>
      <c r="Y41" s="454" t="str">
        <f t="shared" si="9"/>
        <v/>
      </c>
      <c r="AA41" s="454" t="str">
        <f t="shared" si="10"/>
        <v/>
      </c>
      <c r="AC41" s="454" t="str">
        <f t="shared" si="11"/>
        <v/>
      </c>
      <c r="AE41" s="454" t="str">
        <f t="shared" si="12"/>
        <v/>
      </c>
      <c r="AG41" s="454" t="str">
        <f t="shared" si="13"/>
        <v/>
      </c>
      <c r="AI41" s="454" t="str">
        <f t="shared" si="14"/>
        <v/>
      </c>
      <c r="AK41" s="454" t="str">
        <f t="shared" si="15"/>
        <v/>
      </c>
      <c r="AM41" s="454" t="str">
        <f t="shared" si="16"/>
        <v/>
      </c>
      <c r="AO41" s="454" t="str">
        <f t="shared" si="17"/>
        <v/>
      </c>
      <c r="AQ41" s="454" t="str">
        <f t="shared" si="18"/>
        <v/>
      </c>
    </row>
    <row r="42" spans="5:43">
      <c r="E42" s="454" t="str">
        <f t="shared" si="0"/>
        <v/>
      </c>
      <c r="G42" s="454" t="str">
        <f t="shared" si="0"/>
        <v/>
      </c>
      <c r="I42" s="454" t="str">
        <f t="shared" si="1"/>
        <v/>
      </c>
      <c r="K42" s="454" t="str">
        <f t="shared" si="2"/>
        <v/>
      </c>
      <c r="M42" s="454" t="str">
        <f t="shared" si="3"/>
        <v/>
      </c>
      <c r="O42" s="454" t="str">
        <f t="shared" si="4"/>
        <v/>
      </c>
      <c r="Q42" s="454" t="str">
        <f t="shared" si="5"/>
        <v/>
      </c>
      <c r="S42" s="454" t="str">
        <f t="shared" si="6"/>
        <v/>
      </c>
      <c r="U42" s="454" t="str">
        <f t="shared" si="7"/>
        <v/>
      </c>
      <c r="W42" s="454" t="str">
        <f t="shared" si="8"/>
        <v/>
      </c>
      <c r="Y42" s="454" t="str">
        <f t="shared" si="9"/>
        <v/>
      </c>
      <c r="AA42" s="454" t="str">
        <f t="shared" si="10"/>
        <v/>
      </c>
      <c r="AC42" s="454" t="str">
        <f t="shared" si="11"/>
        <v/>
      </c>
      <c r="AE42" s="454" t="str">
        <f t="shared" si="12"/>
        <v/>
      </c>
      <c r="AG42" s="454" t="str">
        <f t="shared" si="13"/>
        <v/>
      </c>
      <c r="AI42" s="454" t="str">
        <f t="shared" si="14"/>
        <v/>
      </c>
      <c r="AK42" s="454" t="str">
        <f t="shared" si="15"/>
        <v/>
      </c>
      <c r="AM42" s="454" t="str">
        <f t="shared" si="16"/>
        <v/>
      </c>
      <c r="AO42" s="454" t="str">
        <f t="shared" si="17"/>
        <v/>
      </c>
      <c r="AQ42" s="454" t="str">
        <f t="shared" si="18"/>
        <v/>
      </c>
    </row>
    <row r="43" spans="5:43">
      <c r="E43" s="454" t="str">
        <f t="shared" si="0"/>
        <v/>
      </c>
      <c r="G43" s="454" t="str">
        <f t="shared" si="0"/>
        <v/>
      </c>
      <c r="I43" s="454" t="str">
        <f t="shared" si="1"/>
        <v/>
      </c>
      <c r="K43" s="454" t="str">
        <f t="shared" si="2"/>
        <v/>
      </c>
      <c r="M43" s="454" t="str">
        <f t="shared" si="3"/>
        <v/>
      </c>
      <c r="O43" s="454" t="str">
        <f t="shared" si="4"/>
        <v/>
      </c>
      <c r="Q43" s="454" t="str">
        <f t="shared" si="5"/>
        <v/>
      </c>
      <c r="S43" s="454" t="str">
        <f t="shared" si="6"/>
        <v/>
      </c>
      <c r="U43" s="454" t="str">
        <f t="shared" si="7"/>
        <v/>
      </c>
      <c r="W43" s="454" t="str">
        <f t="shared" si="8"/>
        <v/>
      </c>
      <c r="Y43" s="454" t="str">
        <f t="shared" si="9"/>
        <v/>
      </c>
      <c r="AA43" s="454" t="str">
        <f t="shared" si="10"/>
        <v/>
      </c>
      <c r="AC43" s="454" t="str">
        <f t="shared" si="11"/>
        <v/>
      </c>
      <c r="AE43" s="454" t="str">
        <f t="shared" si="12"/>
        <v/>
      </c>
      <c r="AG43" s="454" t="str">
        <f t="shared" si="13"/>
        <v/>
      </c>
      <c r="AI43" s="454" t="str">
        <f t="shared" si="14"/>
        <v/>
      </c>
      <c r="AK43" s="454" t="str">
        <f t="shared" si="15"/>
        <v/>
      </c>
      <c r="AM43" s="454" t="str">
        <f t="shared" si="16"/>
        <v/>
      </c>
      <c r="AO43" s="454" t="str">
        <f t="shared" si="17"/>
        <v/>
      </c>
      <c r="AQ43" s="454" t="str">
        <f t="shared" si="18"/>
        <v/>
      </c>
    </row>
    <row r="44" spans="5:43">
      <c r="E44" s="454" t="str">
        <f t="shared" si="0"/>
        <v/>
      </c>
      <c r="G44" s="454" t="str">
        <f t="shared" si="0"/>
        <v/>
      </c>
      <c r="I44" s="454" t="str">
        <f t="shared" si="1"/>
        <v/>
      </c>
      <c r="K44" s="454" t="str">
        <f t="shared" si="2"/>
        <v/>
      </c>
      <c r="M44" s="454" t="str">
        <f t="shared" si="3"/>
        <v/>
      </c>
      <c r="O44" s="454" t="str">
        <f t="shared" si="4"/>
        <v/>
      </c>
      <c r="Q44" s="454" t="str">
        <f t="shared" si="5"/>
        <v/>
      </c>
      <c r="S44" s="454" t="str">
        <f t="shared" si="6"/>
        <v/>
      </c>
      <c r="U44" s="454" t="str">
        <f t="shared" si="7"/>
        <v/>
      </c>
      <c r="W44" s="454" t="str">
        <f t="shared" si="8"/>
        <v/>
      </c>
      <c r="Y44" s="454" t="str">
        <f t="shared" si="9"/>
        <v/>
      </c>
      <c r="AA44" s="454" t="str">
        <f t="shared" si="10"/>
        <v/>
      </c>
      <c r="AC44" s="454" t="str">
        <f t="shared" si="11"/>
        <v/>
      </c>
      <c r="AE44" s="454" t="str">
        <f t="shared" si="12"/>
        <v/>
      </c>
      <c r="AG44" s="454" t="str">
        <f t="shared" si="13"/>
        <v/>
      </c>
      <c r="AI44" s="454" t="str">
        <f t="shared" si="14"/>
        <v/>
      </c>
      <c r="AK44" s="454" t="str">
        <f t="shared" si="15"/>
        <v/>
      </c>
      <c r="AM44" s="454" t="str">
        <f t="shared" si="16"/>
        <v/>
      </c>
      <c r="AO44" s="454" t="str">
        <f t="shared" si="17"/>
        <v/>
      </c>
      <c r="AQ44" s="454" t="str">
        <f t="shared" si="18"/>
        <v/>
      </c>
    </row>
    <row r="45" spans="5:43">
      <c r="E45" s="454" t="str">
        <f t="shared" si="0"/>
        <v/>
      </c>
      <c r="G45" s="454" t="str">
        <f t="shared" si="0"/>
        <v/>
      </c>
      <c r="I45" s="454" t="str">
        <f t="shared" si="1"/>
        <v/>
      </c>
      <c r="K45" s="454" t="str">
        <f t="shared" si="2"/>
        <v/>
      </c>
      <c r="M45" s="454" t="str">
        <f t="shared" si="3"/>
        <v/>
      </c>
      <c r="O45" s="454" t="str">
        <f t="shared" si="4"/>
        <v/>
      </c>
      <c r="Q45" s="454" t="str">
        <f t="shared" si="5"/>
        <v/>
      </c>
      <c r="S45" s="454" t="str">
        <f t="shared" si="6"/>
        <v/>
      </c>
      <c r="U45" s="454" t="str">
        <f t="shared" si="7"/>
        <v/>
      </c>
      <c r="W45" s="454" t="str">
        <f t="shared" si="8"/>
        <v/>
      </c>
      <c r="Y45" s="454" t="str">
        <f t="shared" si="9"/>
        <v/>
      </c>
      <c r="AA45" s="454" t="str">
        <f t="shared" si="10"/>
        <v/>
      </c>
      <c r="AC45" s="454" t="str">
        <f t="shared" si="11"/>
        <v/>
      </c>
      <c r="AE45" s="454" t="str">
        <f t="shared" si="12"/>
        <v/>
      </c>
      <c r="AG45" s="454" t="str">
        <f t="shared" si="13"/>
        <v/>
      </c>
      <c r="AI45" s="454" t="str">
        <f t="shared" si="14"/>
        <v/>
      </c>
      <c r="AK45" s="454" t="str">
        <f t="shared" si="15"/>
        <v/>
      </c>
      <c r="AM45" s="454" t="str">
        <f t="shared" si="16"/>
        <v/>
      </c>
      <c r="AO45" s="454" t="str">
        <f t="shared" si="17"/>
        <v/>
      </c>
      <c r="AQ45" s="454" t="str">
        <f t="shared" si="18"/>
        <v/>
      </c>
    </row>
    <row r="46" spans="5:43">
      <c r="E46" s="454" t="str">
        <f t="shared" si="0"/>
        <v/>
      </c>
      <c r="G46" s="454" t="str">
        <f t="shared" si="0"/>
        <v/>
      </c>
      <c r="I46" s="454" t="str">
        <f t="shared" si="1"/>
        <v/>
      </c>
      <c r="K46" s="454" t="str">
        <f t="shared" si="2"/>
        <v/>
      </c>
      <c r="M46" s="454" t="str">
        <f t="shared" si="3"/>
        <v/>
      </c>
      <c r="O46" s="454" t="str">
        <f t="shared" si="4"/>
        <v/>
      </c>
      <c r="Q46" s="454" t="str">
        <f t="shared" si="5"/>
        <v/>
      </c>
      <c r="S46" s="454" t="str">
        <f t="shared" si="6"/>
        <v/>
      </c>
      <c r="U46" s="454" t="str">
        <f t="shared" si="7"/>
        <v/>
      </c>
      <c r="W46" s="454" t="str">
        <f t="shared" si="8"/>
        <v/>
      </c>
      <c r="Y46" s="454" t="str">
        <f t="shared" si="9"/>
        <v/>
      </c>
      <c r="AA46" s="454" t="str">
        <f t="shared" si="10"/>
        <v/>
      </c>
      <c r="AC46" s="454" t="str">
        <f t="shared" si="11"/>
        <v/>
      </c>
      <c r="AE46" s="454" t="str">
        <f t="shared" si="12"/>
        <v/>
      </c>
      <c r="AG46" s="454" t="str">
        <f t="shared" si="13"/>
        <v/>
      </c>
      <c r="AI46" s="454" t="str">
        <f t="shared" si="14"/>
        <v/>
      </c>
      <c r="AK46" s="454" t="str">
        <f t="shared" si="15"/>
        <v/>
      </c>
      <c r="AM46" s="454" t="str">
        <f t="shared" si="16"/>
        <v/>
      </c>
      <c r="AO46" s="454" t="str">
        <f t="shared" si="17"/>
        <v/>
      </c>
      <c r="AQ46" s="454" t="str">
        <f t="shared" si="18"/>
        <v/>
      </c>
    </row>
    <row r="47" spans="5:43">
      <c r="E47" s="454" t="str">
        <f t="shared" si="0"/>
        <v/>
      </c>
      <c r="G47" s="454" t="str">
        <f t="shared" si="0"/>
        <v/>
      </c>
      <c r="I47" s="454" t="str">
        <f t="shared" si="1"/>
        <v/>
      </c>
      <c r="K47" s="454" t="str">
        <f t="shared" si="2"/>
        <v/>
      </c>
      <c r="M47" s="454" t="str">
        <f t="shared" si="3"/>
        <v/>
      </c>
      <c r="O47" s="454" t="str">
        <f t="shared" si="4"/>
        <v/>
      </c>
      <c r="Q47" s="454" t="str">
        <f t="shared" si="5"/>
        <v/>
      </c>
      <c r="S47" s="454" t="str">
        <f t="shared" si="6"/>
        <v/>
      </c>
      <c r="U47" s="454" t="str">
        <f t="shared" si="7"/>
        <v/>
      </c>
      <c r="W47" s="454" t="str">
        <f t="shared" si="8"/>
        <v/>
      </c>
      <c r="Y47" s="454" t="str">
        <f t="shared" si="9"/>
        <v/>
      </c>
      <c r="AA47" s="454" t="str">
        <f t="shared" si="10"/>
        <v/>
      </c>
      <c r="AC47" s="454" t="str">
        <f t="shared" si="11"/>
        <v/>
      </c>
      <c r="AE47" s="454" t="str">
        <f t="shared" si="12"/>
        <v/>
      </c>
      <c r="AG47" s="454" t="str">
        <f t="shared" si="13"/>
        <v/>
      </c>
      <c r="AI47" s="454" t="str">
        <f t="shared" si="14"/>
        <v/>
      </c>
      <c r="AK47" s="454" t="str">
        <f t="shared" si="15"/>
        <v/>
      </c>
      <c r="AM47" s="454" t="str">
        <f t="shared" si="16"/>
        <v/>
      </c>
      <c r="AO47" s="454" t="str">
        <f t="shared" si="17"/>
        <v/>
      </c>
      <c r="AQ47" s="454" t="str">
        <f t="shared" si="18"/>
        <v/>
      </c>
    </row>
    <row r="48" spans="5:43">
      <c r="E48" s="454" t="str">
        <f t="shared" si="0"/>
        <v/>
      </c>
      <c r="G48" s="454" t="str">
        <f t="shared" si="0"/>
        <v/>
      </c>
      <c r="I48" s="454" t="str">
        <f t="shared" si="1"/>
        <v/>
      </c>
      <c r="K48" s="454" t="str">
        <f t="shared" si="2"/>
        <v/>
      </c>
      <c r="M48" s="454" t="str">
        <f t="shared" si="3"/>
        <v/>
      </c>
      <c r="O48" s="454" t="str">
        <f t="shared" si="4"/>
        <v/>
      </c>
      <c r="Q48" s="454" t="str">
        <f t="shared" si="5"/>
        <v/>
      </c>
      <c r="S48" s="454" t="str">
        <f t="shared" si="6"/>
        <v/>
      </c>
      <c r="U48" s="454" t="str">
        <f t="shared" si="7"/>
        <v/>
      </c>
      <c r="W48" s="454" t="str">
        <f t="shared" si="8"/>
        <v/>
      </c>
      <c r="Y48" s="454" t="str">
        <f t="shared" si="9"/>
        <v/>
      </c>
      <c r="AA48" s="454" t="str">
        <f t="shared" si="10"/>
        <v/>
      </c>
      <c r="AC48" s="454" t="str">
        <f t="shared" si="11"/>
        <v/>
      </c>
      <c r="AE48" s="454" t="str">
        <f t="shared" si="12"/>
        <v/>
      </c>
      <c r="AG48" s="454" t="str">
        <f t="shared" si="13"/>
        <v/>
      </c>
      <c r="AI48" s="454" t="str">
        <f t="shared" si="14"/>
        <v/>
      </c>
      <c r="AK48" s="454" t="str">
        <f t="shared" si="15"/>
        <v/>
      </c>
      <c r="AM48" s="454" t="str">
        <f t="shared" si="16"/>
        <v/>
      </c>
      <c r="AO48" s="454" t="str">
        <f t="shared" si="17"/>
        <v/>
      </c>
      <c r="AQ48" s="454" t="str">
        <f t="shared" si="18"/>
        <v/>
      </c>
    </row>
    <row r="49" spans="5:43">
      <c r="E49" s="454" t="str">
        <f t="shared" si="0"/>
        <v/>
      </c>
      <c r="G49" s="454" t="str">
        <f t="shared" si="0"/>
        <v/>
      </c>
      <c r="I49" s="454" t="str">
        <f t="shared" si="1"/>
        <v/>
      </c>
      <c r="K49" s="454" t="str">
        <f t="shared" si="2"/>
        <v/>
      </c>
      <c r="M49" s="454" t="str">
        <f t="shared" si="3"/>
        <v/>
      </c>
      <c r="O49" s="454" t="str">
        <f t="shared" si="4"/>
        <v/>
      </c>
      <c r="Q49" s="454" t="str">
        <f t="shared" si="5"/>
        <v/>
      </c>
      <c r="S49" s="454" t="str">
        <f t="shared" si="6"/>
        <v/>
      </c>
      <c r="U49" s="454" t="str">
        <f t="shared" si="7"/>
        <v/>
      </c>
      <c r="W49" s="454" t="str">
        <f t="shared" si="8"/>
        <v/>
      </c>
      <c r="Y49" s="454" t="str">
        <f t="shared" si="9"/>
        <v/>
      </c>
      <c r="AA49" s="454" t="str">
        <f t="shared" si="10"/>
        <v/>
      </c>
      <c r="AC49" s="454" t="str">
        <f t="shared" si="11"/>
        <v/>
      </c>
      <c r="AE49" s="454" t="str">
        <f t="shared" si="12"/>
        <v/>
      </c>
      <c r="AG49" s="454" t="str">
        <f t="shared" si="13"/>
        <v/>
      </c>
      <c r="AI49" s="454" t="str">
        <f t="shared" si="14"/>
        <v/>
      </c>
      <c r="AK49" s="454" t="str">
        <f t="shared" si="15"/>
        <v/>
      </c>
      <c r="AM49" s="454" t="str">
        <f t="shared" si="16"/>
        <v/>
      </c>
      <c r="AO49" s="454" t="str">
        <f t="shared" si="17"/>
        <v/>
      </c>
      <c r="AQ49" s="454" t="str">
        <f t="shared" si="18"/>
        <v/>
      </c>
    </row>
    <row r="50" spans="5:43">
      <c r="E50" s="454" t="str">
        <f t="shared" si="0"/>
        <v/>
      </c>
      <c r="G50" s="454" t="str">
        <f t="shared" si="0"/>
        <v/>
      </c>
      <c r="I50" s="454" t="str">
        <f t="shared" si="1"/>
        <v/>
      </c>
      <c r="K50" s="454" t="str">
        <f t="shared" si="2"/>
        <v/>
      </c>
      <c r="M50" s="454" t="str">
        <f t="shared" si="3"/>
        <v/>
      </c>
      <c r="O50" s="454" t="str">
        <f t="shared" si="4"/>
        <v/>
      </c>
      <c r="Q50" s="454" t="str">
        <f t="shared" si="5"/>
        <v/>
      </c>
      <c r="S50" s="454" t="str">
        <f t="shared" si="6"/>
        <v/>
      </c>
      <c r="U50" s="454" t="str">
        <f t="shared" si="7"/>
        <v/>
      </c>
      <c r="W50" s="454" t="str">
        <f t="shared" si="8"/>
        <v/>
      </c>
      <c r="Y50" s="454" t="str">
        <f t="shared" si="9"/>
        <v/>
      </c>
      <c r="AA50" s="454" t="str">
        <f t="shared" si="10"/>
        <v/>
      </c>
      <c r="AC50" s="454" t="str">
        <f t="shared" si="11"/>
        <v/>
      </c>
      <c r="AE50" s="454" t="str">
        <f t="shared" si="12"/>
        <v/>
      </c>
      <c r="AG50" s="454" t="str">
        <f t="shared" si="13"/>
        <v/>
      </c>
      <c r="AI50" s="454" t="str">
        <f t="shared" si="14"/>
        <v/>
      </c>
      <c r="AK50" s="454" t="str">
        <f t="shared" si="15"/>
        <v/>
      </c>
      <c r="AM50" s="454" t="str">
        <f t="shared" si="16"/>
        <v/>
      </c>
      <c r="AO50" s="454" t="str">
        <f t="shared" si="17"/>
        <v/>
      </c>
      <c r="AQ50" s="454" t="str">
        <f t="shared" si="18"/>
        <v/>
      </c>
    </row>
    <row r="51" spans="5:43">
      <c r="E51" s="454" t="str">
        <f t="shared" si="0"/>
        <v/>
      </c>
      <c r="G51" s="454" t="str">
        <f t="shared" si="0"/>
        <v/>
      </c>
      <c r="I51" s="454" t="str">
        <f t="shared" si="1"/>
        <v/>
      </c>
      <c r="K51" s="454" t="str">
        <f t="shared" si="2"/>
        <v/>
      </c>
      <c r="M51" s="454" t="str">
        <f t="shared" si="3"/>
        <v/>
      </c>
      <c r="O51" s="454" t="str">
        <f t="shared" si="4"/>
        <v/>
      </c>
      <c r="Q51" s="454" t="str">
        <f t="shared" si="5"/>
        <v/>
      </c>
      <c r="S51" s="454" t="str">
        <f t="shared" si="6"/>
        <v/>
      </c>
      <c r="U51" s="454" t="str">
        <f t="shared" si="7"/>
        <v/>
      </c>
      <c r="W51" s="454" t="str">
        <f t="shared" si="8"/>
        <v/>
      </c>
      <c r="Y51" s="454" t="str">
        <f t="shared" si="9"/>
        <v/>
      </c>
      <c r="AA51" s="454" t="str">
        <f t="shared" si="10"/>
        <v/>
      </c>
      <c r="AC51" s="454" t="str">
        <f t="shared" si="11"/>
        <v/>
      </c>
      <c r="AE51" s="454" t="str">
        <f t="shared" si="12"/>
        <v/>
      </c>
      <c r="AG51" s="454" t="str">
        <f t="shared" si="13"/>
        <v/>
      </c>
      <c r="AI51" s="454" t="str">
        <f t="shared" si="14"/>
        <v/>
      </c>
      <c r="AK51" s="454" t="str">
        <f t="shared" si="15"/>
        <v/>
      </c>
      <c r="AM51" s="454" t="str">
        <f t="shared" si="16"/>
        <v/>
      </c>
      <c r="AO51" s="454" t="str">
        <f t="shared" si="17"/>
        <v/>
      </c>
      <c r="AQ51" s="454" t="str">
        <f t="shared" si="18"/>
        <v/>
      </c>
    </row>
    <row r="52" spans="5:43">
      <c r="E52" s="454" t="str">
        <f t="shared" si="0"/>
        <v/>
      </c>
      <c r="G52" s="454" t="str">
        <f t="shared" si="0"/>
        <v/>
      </c>
      <c r="I52" s="454" t="str">
        <f t="shared" si="1"/>
        <v/>
      </c>
      <c r="K52" s="454" t="str">
        <f t="shared" si="2"/>
        <v/>
      </c>
      <c r="M52" s="454" t="str">
        <f t="shared" si="3"/>
        <v/>
      </c>
      <c r="O52" s="454" t="str">
        <f t="shared" si="4"/>
        <v/>
      </c>
      <c r="Q52" s="454" t="str">
        <f t="shared" si="5"/>
        <v/>
      </c>
      <c r="S52" s="454" t="str">
        <f t="shared" si="6"/>
        <v/>
      </c>
      <c r="U52" s="454" t="str">
        <f t="shared" si="7"/>
        <v/>
      </c>
      <c r="W52" s="454" t="str">
        <f t="shared" si="8"/>
        <v/>
      </c>
      <c r="Y52" s="454" t="str">
        <f t="shared" si="9"/>
        <v/>
      </c>
      <c r="AA52" s="454" t="str">
        <f t="shared" si="10"/>
        <v/>
      </c>
      <c r="AC52" s="454" t="str">
        <f t="shared" si="11"/>
        <v/>
      </c>
      <c r="AE52" s="454" t="str">
        <f t="shared" si="12"/>
        <v/>
      </c>
      <c r="AG52" s="454" t="str">
        <f t="shared" si="13"/>
        <v/>
      </c>
      <c r="AI52" s="454" t="str">
        <f t="shared" si="14"/>
        <v/>
      </c>
      <c r="AK52" s="454" t="str">
        <f t="shared" si="15"/>
        <v/>
      </c>
      <c r="AM52" s="454" t="str">
        <f t="shared" si="16"/>
        <v/>
      </c>
      <c r="AO52" s="454" t="str">
        <f t="shared" si="17"/>
        <v/>
      </c>
      <c r="AQ52" s="454" t="str">
        <f t="shared" si="18"/>
        <v/>
      </c>
    </row>
    <row r="53" spans="5:43">
      <c r="E53" s="454" t="str">
        <f t="shared" si="0"/>
        <v/>
      </c>
      <c r="G53" s="454" t="str">
        <f t="shared" si="0"/>
        <v/>
      </c>
      <c r="I53" s="454" t="str">
        <f t="shared" si="1"/>
        <v/>
      </c>
      <c r="K53" s="454" t="str">
        <f t="shared" si="2"/>
        <v/>
      </c>
      <c r="M53" s="454" t="str">
        <f t="shared" si="3"/>
        <v/>
      </c>
      <c r="O53" s="454" t="str">
        <f t="shared" si="4"/>
        <v/>
      </c>
      <c r="Q53" s="454" t="str">
        <f t="shared" si="5"/>
        <v/>
      </c>
      <c r="S53" s="454" t="str">
        <f t="shared" si="6"/>
        <v/>
      </c>
      <c r="U53" s="454" t="str">
        <f t="shared" si="7"/>
        <v/>
      </c>
      <c r="W53" s="454" t="str">
        <f t="shared" si="8"/>
        <v/>
      </c>
      <c r="Y53" s="454" t="str">
        <f t="shared" si="9"/>
        <v/>
      </c>
      <c r="AA53" s="454" t="str">
        <f t="shared" si="10"/>
        <v/>
      </c>
      <c r="AC53" s="454" t="str">
        <f t="shared" si="11"/>
        <v/>
      </c>
      <c r="AE53" s="454" t="str">
        <f t="shared" si="12"/>
        <v/>
      </c>
      <c r="AG53" s="454" t="str">
        <f t="shared" si="13"/>
        <v/>
      </c>
      <c r="AI53" s="454" t="str">
        <f t="shared" si="14"/>
        <v/>
      </c>
      <c r="AK53" s="454" t="str">
        <f t="shared" si="15"/>
        <v/>
      </c>
      <c r="AM53" s="454" t="str">
        <f t="shared" si="16"/>
        <v/>
      </c>
      <c r="AO53" s="454" t="str">
        <f t="shared" si="17"/>
        <v/>
      </c>
      <c r="AQ53" s="454" t="str">
        <f t="shared" si="18"/>
        <v/>
      </c>
    </row>
    <row r="54" spans="5:43">
      <c r="E54" s="454" t="str">
        <f t="shared" si="0"/>
        <v/>
      </c>
      <c r="G54" s="454" t="str">
        <f t="shared" si="0"/>
        <v/>
      </c>
      <c r="I54" s="454" t="str">
        <f t="shared" si="1"/>
        <v/>
      </c>
      <c r="K54" s="454" t="str">
        <f t="shared" si="2"/>
        <v/>
      </c>
      <c r="M54" s="454" t="str">
        <f t="shared" si="3"/>
        <v/>
      </c>
      <c r="O54" s="454" t="str">
        <f t="shared" si="4"/>
        <v/>
      </c>
      <c r="Q54" s="454" t="str">
        <f t="shared" si="5"/>
        <v/>
      </c>
      <c r="S54" s="454" t="str">
        <f t="shared" si="6"/>
        <v/>
      </c>
      <c r="U54" s="454" t="str">
        <f t="shared" si="7"/>
        <v/>
      </c>
      <c r="W54" s="454" t="str">
        <f t="shared" si="8"/>
        <v/>
      </c>
      <c r="Y54" s="454" t="str">
        <f t="shared" si="9"/>
        <v/>
      </c>
      <c r="AA54" s="454" t="str">
        <f t="shared" si="10"/>
        <v/>
      </c>
      <c r="AC54" s="454" t="str">
        <f t="shared" si="11"/>
        <v/>
      </c>
      <c r="AE54" s="454" t="str">
        <f t="shared" si="12"/>
        <v/>
      </c>
      <c r="AG54" s="454" t="str">
        <f t="shared" si="13"/>
        <v/>
      </c>
      <c r="AI54" s="454" t="str">
        <f t="shared" si="14"/>
        <v/>
      </c>
      <c r="AK54" s="454" t="str">
        <f t="shared" si="15"/>
        <v/>
      </c>
      <c r="AM54" s="454" t="str">
        <f t="shared" si="16"/>
        <v/>
      </c>
      <c r="AO54" s="454" t="str">
        <f t="shared" si="17"/>
        <v/>
      </c>
      <c r="AQ54" s="454" t="str">
        <f t="shared" si="18"/>
        <v/>
      </c>
    </row>
    <row r="55" spans="5:43">
      <c r="E55" s="454" t="str">
        <f t="shared" si="0"/>
        <v/>
      </c>
      <c r="G55" s="454" t="str">
        <f t="shared" si="0"/>
        <v/>
      </c>
      <c r="I55" s="454" t="str">
        <f t="shared" si="1"/>
        <v/>
      </c>
      <c r="K55" s="454" t="str">
        <f t="shared" si="2"/>
        <v/>
      </c>
      <c r="M55" s="454" t="str">
        <f t="shared" si="3"/>
        <v/>
      </c>
      <c r="O55" s="454" t="str">
        <f t="shared" si="4"/>
        <v/>
      </c>
      <c r="Q55" s="454" t="str">
        <f t="shared" si="5"/>
        <v/>
      </c>
      <c r="S55" s="454" t="str">
        <f t="shared" si="6"/>
        <v/>
      </c>
      <c r="U55" s="454" t="str">
        <f t="shared" si="7"/>
        <v/>
      </c>
      <c r="W55" s="454" t="str">
        <f t="shared" si="8"/>
        <v/>
      </c>
      <c r="Y55" s="454" t="str">
        <f t="shared" si="9"/>
        <v/>
      </c>
      <c r="AA55" s="454" t="str">
        <f t="shared" si="10"/>
        <v/>
      </c>
      <c r="AC55" s="454" t="str">
        <f t="shared" si="11"/>
        <v/>
      </c>
      <c r="AE55" s="454" t="str">
        <f t="shared" si="12"/>
        <v/>
      </c>
      <c r="AG55" s="454" t="str">
        <f t="shared" si="13"/>
        <v/>
      </c>
      <c r="AI55" s="454" t="str">
        <f t="shared" si="14"/>
        <v/>
      </c>
      <c r="AK55" s="454" t="str">
        <f t="shared" si="15"/>
        <v/>
      </c>
      <c r="AM55" s="454" t="str">
        <f t="shared" si="16"/>
        <v/>
      </c>
      <c r="AO55" s="454" t="str">
        <f t="shared" si="17"/>
        <v/>
      </c>
      <c r="AQ55" s="454" t="str">
        <f t="shared" si="18"/>
        <v/>
      </c>
    </row>
    <row r="56" spans="5:43">
      <c r="E56" s="454" t="str">
        <f t="shared" si="0"/>
        <v/>
      </c>
      <c r="G56" s="454" t="str">
        <f t="shared" si="0"/>
        <v/>
      </c>
      <c r="I56" s="454" t="str">
        <f t="shared" si="1"/>
        <v/>
      </c>
      <c r="K56" s="454" t="str">
        <f t="shared" si="2"/>
        <v/>
      </c>
      <c r="M56" s="454" t="str">
        <f t="shared" si="3"/>
        <v/>
      </c>
      <c r="O56" s="454" t="str">
        <f t="shared" si="4"/>
        <v/>
      </c>
      <c r="Q56" s="454" t="str">
        <f t="shared" si="5"/>
        <v/>
      </c>
      <c r="S56" s="454" t="str">
        <f t="shared" si="6"/>
        <v/>
      </c>
      <c r="U56" s="454" t="str">
        <f t="shared" si="7"/>
        <v/>
      </c>
      <c r="W56" s="454" t="str">
        <f t="shared" si="8"/>
        <v/>
      </c>
      <c r="Y56" s="454" t="str">
        <f t="shared" si="9"/>
        <v/>
      </c>
      <c r="AA56" s="454" t="str">
        <f t="shared" si="10"/>
        <v/>
      </c>
      <c r="AC56" s="454" t="str">
        <f t="shared" si="11"/>
        <v/>
      </c>
      <c r="AE56" s="454" t="str">
        <f t="shared" si="12"/>
        <v/>
      </c>
      <c r="AG56" s="454" t="str">
        <f t="shared" si="13"/>
        <v/>
      </c>
      <c r="AI56" s="454" t="str">
        <f t="shared" si="14"/>
        <v/>
      </c>
      <c r="AK56" s="454" t="str">
        <f t="shared" si="15"/>
        <v/>
      </c>
      <c r="AM56" s="454" t="str">
        <f t="shared" si="16"/>
        <v/>
      </c>
      <c r="AO56" s="454" t="str">
        <f t="shared" si="17"/>
        <v/>
      </c>
      <c r="AQ56" s="454" t="str">
        <f t="shared" si="18"/>
        <v/>
      </c>
    </row>
    <row r="57" spans="5:43">
      <c r="E57" s="454" t="str">
        <f t="shared" si="0"/>
        <v/>
      </c>
      <c r="G57" s="454" t="str">
        <f t="shared" si="0"/>
        <v/>
      </c>
      <c r="I57" s="454" t="str">
        <f t="shared" si="1"/>
        <v/>
      </c>
      <c r="K57" s="454" t="str">
        <f t="shared" si="2"/>
        <v/>
      </c>
      <c r="M57" s="454" t="str">
        <f t="shared" si="3"/>
        <v/>
      </c>
      <c r="O57" s="454" t="str">
        <f t="shared" si="4"/>
        <v/>
      </c>
      <c r="Q57" s="454" t="str">
        <f t="shared" si="5"/>
        <v/>
      </c>
      <c r="S57" s="454" t="str">
        <f t="shared" si="6"/>
        <v/>
      </c>
      <c r="U57" s="454" t="str">
        <f t="shared" si="7"/>
        <v/>
      </c>
      <c r="W57" s="454" t="str">
        <f t="shared" si="8"/>
        <v/>
      </c>
      <c r="Y57" s="454" t="str">
        <f t="shared" si="9"/>
        <v/>
      </c>
      <c r="AA57" s="454" t="str">
        <f t="shared" si="10"/>
        <v/>
      </c>
      <c r="AC57" s="454" t="str">
        <f t="shared" si="11"/>
        <v/>
      </c>
      <c r="AE57" s="454" t="str">
        <f t="shared" si="12"/>
        <v/>
      </c>
      <c r="AG57" s="454" t="str">
        <f t="shared" si="13"/>
        <v/>
      </c>
      <c r="AI57" s="454" t="str">
        <f t="shared" si="14"/>
        <v/>
      </c>
      <c r="AK57" s="454" t="str">
        <f t="shared" si="15"/>
        <v/>
      </c>
      <c r="AM57" s="454" t="str">
        <f t="shared" si="16"/>
        <v/>
      </c>
      <c r="AO57" s="454" t="str">
        <f t="shared" si="17"/>
        <v/>
      </c>
      <c r="AQ57" s="454" t="str">
        <f t="shared" si="18"/>
        <v/>
      </c>
    </row>
    <row r="58" spans="5:43">
      <c r="E58" s="454" t="str">
        <f t="shared" si="0"/>
        <v/>
      </c>
      <c r="G58" s="454" t="str">
        <f t="shared" si="0"/>
        <v/>
      </c>
      <c r="I58" s="454" t="str">
        <f t="shared" si="1"/>
        <v/>
      </c>
      <c r="K58" s="454" t="str">
        <f t="shared" si="2"/>
        <v/>
      </c>
      <c r="M58" s="454" t="str">
        <f t="shared" si="3"/>
        <v/>
      </c>
      <c r="O58" s="454" t="str">
        <f t="shared" si="4"/>
        <v/>
      </c>
      <c r="Q58" s="454" t="str">
        <f t="shared" si="5"/>
        <v/>
      </c>
      <c r="S58" s="454" t="str">
        <f t="shared" si="6"/>
        <v/>
      </c>
      <c r="U58" s="454" t="str">
        <f t="shared" si="7"/>
        <v/>
      </c>
      <c r="W58" s="454" t="str">
        <f t="shared" si="8"/>
        <v/>
      </c>
      <c r="Y58" s="454" t="str">
        <f t="shared" si="9"/>
        <v/>
      </c>
      <c r="AA58" s="454" t="str">
        <f t="shared" si="10"/>
        <v/>
      </c>
      <c r="AC58" s="454" t="str">
        <f t="shared" si="11"/>
        <v/>
      </c>
      <c r="AE58" s="454" t="str">
        <f t="shared" si="12"/>
        <v/>
      </c>
      <c r="AG58" s="454" t="str">
        <f t="shared" si="13"/>
        <v/>
      </c>
      <c r="AI58" s="454" t="str">
        <f t="shared" si="14"/>
        <v/>
      </c>
      <c r="AK58" s="454" t="str">
        <f t="shared" si="15"/>
        <v/>
      </c>
      <c r="AM58" s="454" t="str">
        <f t="shared" si="16"/>
        <v/>
      </c>
      <c r="AO58" s="454" t="str">
        <f t="shared" si="17"/>
        <v/>
      </c>
      <c r="AQ58" s="454" t="str">
        <f t="shared" si="18"/>
        <v/>
      </c>
    </row>
    <row r="59" spans="5:43">
      <c r="E59" s="454" t="str">
        <f t="shared" si="0"/>
        <v/>
      </c>
      <c r="G59" s="454" t="str">
        <f t="shared" si="0"/>
        <v/>
      </c>
      <c r="I59" s="454" t="str">
        <f t="shared" si="1"/>
        <v/>
      </c>
      <c r="K59" s="454" t="str">
        <f t="shared" si="2"/>
        <v/>
      </c>
      <c r="M59" s="454" t="str">
        <f t="shared" si="3"/>
        <v/>
      </c>
      <c r="O59" s="454" t="str">
        <f t="shared" si="4"/>
        <v/>
      </c>
      <c r="Q59" s="454" t="str">
        <f t="shared" si="5"/>
        <v/>
      </c>
      <c r="S59" s="454" t="str">
        <f t="shared" si="6"/>
        <v/>
      </c>
      <c r="U59" s="454" t="str">
        <f t="shared" si="7"/>
        <v/>
      </c>
      <c r="W59" s="454" t="str">
        <f t="shared" si="8"/>
        <v/>
      </c>
      <c r="Y59" s="454" t="str">
        <f t="shared" si="9"/>
        <v/>
      </c>
      <c r="AA59" s="454" t="str">
        <f t="shared" si="10"/>
        <v/>
      </c>
      <c r="AC59" s="454" t="str">
        <f t="shared" si="11"/>
        <v/>
      </c>
      <c r="AE59" s="454" t="str">
        <f t="shared" si="12"/>
        <v/>
      </c>
      <c r="AG59" s="454" t="str">
        <f t="shared" si="13"/>
        <v/>
      </c>
      <c r="AI59" s="454" t="str">
        <f t="shared" si="14"/>
        <v/>
      </c>
      <c r="AK59" s="454" t="str">
        <f t="shared" si="15"/>
        <v/>
      </c>
      <c r="AM59" s="454" t="str">
        <f t="shared" si="16"/>
        <v/>
      </c>
      <c r="AO59" s="454" t="str">
        <f t="shared" si="17"/>
        <v/>
      </c>
      <c r="AQ59" s="454" t="str">
        <f t="shared" si="18"/>
        <v/>
      </c>
    </row>
    <row r="60" spans="5:43">
      <c r="E60" s="454" t="str">
        <f t="shared" si="0"/>
        <v/>
      </c>
      <c r="G60" s="454" t="str">
        <f t="shared" si="0"/>
        <v/>
      </c>
      <c r="I60" s="454" t="str">
        <f t="shared" si="1"/>
        <v/>
      </c>
      <c r="K60" s="454" t="str">
        <f t="shared" si="2"/>
        <v/>
      </c>
      <c r="M60" s="454" t="str">
        <f t="shared" si="3"/>
        <v/>
      </c>
      <c r="O60" s="454" t="str">
        <f t="shared" si="4"/>
        <v/>
      </c>
      <c r="Q60" s="454" t="str">
        <f t="shared" si="5"/>
        <v/>
      </c>
      <c r="S60" s="454" t="str">
        <f t="shared" si="6"/>
        <v/>
      </c>
      <c r="U60" s="454" t="str">
        <f t="shared" si="7"/>
        <v/>
      </c>
      <c r="W60" s="454" t="str">
        <f t="shared" si="8"/>
        <v/>
      </c>
      <c r="Y60" s="454" t="str">
        <f t="shared" si="9"/>
        <v/>
      </c>
      <c r="AA60" s="454" t="str">
        <f t="shared" si="10"/>
        <v/>
      </c>
      <c r="AC60" s="454" t="str">
        <f t="shared" si="11"/>
        <v/>
      </c>
      <c r="AE60" s="454" t="str">
        <f t="shared" si="12"/>
        <v/>
      </c>
      <c r="AG60" s="454" t="str">
        <f t="shared" si="13"/>
        <v/>
      </c>
      <c r="AI60" s="454" t="str">
        <f t="shared" si="14"/>
        <v/>
      </c>
      <c r="AK60" s="454" t="str">
        <f t="shared" si="15"/>
        <v/>
      </c>
      <c r="AM60" s="454" t="str">
        <f t="shared" si="16"/>
        <v/>
      </c>
      <c r="AO60" s="454" t="str">
        <f t="shared" si="17"/>
        <v/>
      </c>
      <c r="AQ60" s="454" t="str">
        <f t="shared" si="18"/>
        <v/>
      </c>
    </row>
    <row r="61" spans="5:43">
      <c r="E61" s="454" t="str">
        <f t="shared" si="0"/>
        <v/>
      </c>
      <c r="G61" s="454" t="str">
        <f t="shared" si="0"/>
        <v/>
      </c>
      <c r="I61" s="454" t="str">
        <f t="shared" si="1"/>
        <v/>
      </c>
      <c r="K61" s="454" t="str">
        <f t="shared" si="2"/>
        <v/>
      </c>
      <c r="M61" s="454" t="str">
        <f t="shared" si="3"/>
        <v/>
      </c>
      <c r="O61" s="454" t="str">
        <f t="shared" si="4"/>
        <v/>
      </c>
      <c r="Q61" s="454" t="str">
        <f t="shared" si="5"/>
        <v/>
      </c>
      <c r="S61" s="454" t="str">
        <f t="shared" si="6"/>
        <v/>
      </c>
      <c r="U61" s="454" t="str">
        <f t="shared" si="7"/>
        <v/>
      </c>
      <c r="W61" s="454" t="str">
        <f t="shared" si="8"/>
        <v/>
      </c>
      <c r="Y61" s="454" t="str">
        <f t="shared" si="9"/>
        <v/>
      </c>
      <c r="AA61" s="454" t="str">
        <f t="shared" si="10"/>
        <v/>
      </c>
      <c r="AC61" s="454" t="str">
        <f t="shared" si="11"/>
        <v/>
      </c>
      <c r="AE61" s="454" t="str">
        <f t="shared" si="12"/>
        <v/>
      </c>
      <c r="AG61" s="454" t="str">
        <f t="shared" si="13"/>
        <v/>
      </c>
      <c r="AI61" s="454" t="str">
        <f t="shared" si="14"/>
        <v/>
      </c>
      <c r="AK61" s="454" t="str">
        <f t="shared" si="15"/>
        <v/>
      </c>
      <c r="AM61" s="454" t="str">
        <f t="shared" si="16"/>
        <v/>
      </c>
      <c r="AO61" s="454" t="str">
        <f t="shared" si="17"/>
        <v/>
      </c>
      <c r="AQ61" s="454" t="str">
        <f t="shared" si="18"/>
        <v/>
      </c>
    </row>
    <row r="62" spans="5:43">
      <c r="E62" s="454" t="str">
        <f t="shared" si="0"/>
        <v/>
      </c>
      <c r="G62" s="454" t="str">
        <f t="shared" si="0"/>
        <v/>
      </c>
      <c r="I62" s="454" t="str">
        <f t="shared" si="1"/>
        <v/>
      </c>
      <c r="K62" s="454" t="str">
        <f t="shared" si="2"/>
        <v/>
      </c>
      <c r="M62" s="454" t="str">
        <f t="shared" si="3"/>
        <v/>
      </c>
      <c r="O62" s="454" t="str">
        <f t="shared" si="4"/>
        <v/>
      </c>
      <c r="Q62" s="454" t="str">
        <f t="shared" si="5"/>
        <v/>
      </c>
      <c r="S62" s="454" t="str">
        <f t="shared" si="6"/>
        <v/>
      </c>
      <c r="U62" s="454" t="str">
        <f t="shared" si="7"/>
        <v/>
      </c>
      <c r="W62" s="454" t="str">
        <f t="shared" si="8"/>
        <v/>
      </c>
      <c r="Y62" s="454" t="str">
        <f t="shared" si="9"/>
        <v/>
      </c>
      <c r="AA62" s="454" t="str">
        <f t="shared" si="10"/>
        <v/>
      </c>
      <c r="AC62" s="454" t="str">
        <f t="shared" si="11"/>
        <v/>
      </c>
      <c r="AE62" s="454" t="str">
        <f t="shared" si="12"/>
        <v/>
      </c>
      <c r="AG62" s="454" t="str">
        <f t="shared" si="13"/>
        <v/>
      </c>
      <c r="AI62" s="454" t="str">
        <f t="shared" si="14"/>
        <v/>
      </c>
      <c r="AK62" s="454" t="str">
        <f t="shared" si="15"/>
        <v/>
      </c>
      <c r="AM62" s="454" t="str">
        <f t="shared" si="16"/>
        <v/>
      </c>
      <c r="AO62" s="454" t="str">
        <f t="shared" si="17"/>
        <v/>
      </c>
      <c r="AQ62" s="454" t="str">
        <f t="shared" si="18"/>
        <v/>
      </c>
    </row>
    <row r="63" spans="5:43">
      <c r="E63" s="454" t="str">
        <f t="shared" si="0"/>
        <v/>
      </c>
      <c r="G63" s="454" t="str">
        <f t="shared" si="0"/>
        <v/>
      </c>
      <c r="I63" s="454" t="str">
        <f t="shared" si="1"/>
        <v/>
      </c>
      <c r="K63" s="454" t="str">
        <f t="shared" si="2"/>
        <v/>
      </c>
      <c r="M63" s="454" t="str">
        <f t="shared" si="3"/>
        <v/>
      </c>
      <c r="O63" s="454" t="str">
        <f t="shared" si="4"/>
        <v/>
      </c>
      <c r="Q63" s="454" t="str">
        <f t="shared" si="5"/>
        <v/>
      </c>
      <c r="S63" s="454" t="str">
        <f t="shared" si="6"/>
        <v/>
      </c>
      <c r="U63" s="454" t="str">
        <f t="shared" si="7"/>
        <v/>
      </c>
      <c r="W63" s="454" t="str">
        <f t="shared" si="8"/>
        <v/>
      </c>
      <c r="Y63" s="454" t="str">
        <f t="shared" si="9"/>
        <v/>
      </c>
      <c r="AA63" s="454" t="str">
        <f t="shared" si="10"/>
        <v/>
      </c>
      <c r="AC63" s="454" t="str">
        <f t="shared" si="11"/>
        <v/>
      </c>
      <c r="AE63" s="454" t="str">
        <f t="shared" si="12"/>
        <v/>
      </c>
      <c r="AG63" s="454" t="str">
        <f t="shared" si="13"/>
        <v/>
      </c>
      <c r="AI63" s="454" t="str">
        <f t="shared" si="14"/>
        <v/>
      </c>
      <c r="AK63" s="454" t="str">
        <f t="shared" si="15"/>
        <v/>
      </c>
      <c r="AM63" s="454" t="str">
        <f t="shared" si="16"/>
        <v/>
      </c>
      <c r="AO63" s="454" t="str">
        <f t="shared" si="17"/>
        <v/>
      </c>
      <c r="AQ63" s="454" t="str">
        <f t="shared" si="18"/>
        <v/>
      </c>
    </row>
    <row r="64" spans="5:43">
      <c r="E64" s="454" t="str">
        <f t="shared" si="0"/>
        <v/>
      </c>
      <c r="G64" s="454" t="str">
        <f t="shared" si="0"/>
        <v/>
      </c>
      <c r="I64" s="454" t="str">
        <f t="shared" si="1"/>
        <v/>
      </c>
      <c r="K64" s="454" t="str">
        <f t="shared" si="2"/>
        <v/>
      </c>
      <c r="M64" s="454" t="str">
        <f t="shared" si="3"/>
        <v/>
      </c>
      <c r="O64" s="454" t="str">
        <f t="shared" si="4"/>
        <v/>
      </c>
      <c r="Q64" s="454" t="str">
        <f t="shared" si="5"/>
        <v/>
      </c>
      <c r="S64" s="454" t="str">
        <f t="shared" si="6"/>
        <v/>
      </c>
      <c r="U64" s="454" t="str">
        <f t="shared" si="7"/>
        <v/>
      </c>
      <c r="W64" s="454" t="str">
        <f t="shared" si="8"/>
        <v/>
      </c>
      <c r="Y64" s="454" t="str">
        <f t="shared" si="9"/>
        <v/>
      </c>
      <c r="AA64" s="454" t="str">
        <f t="shared" si="10"/>
        <v/>
      </c>
      <c r="AC64" s="454" t="str">
        <f t="shared" si="11"/>
        <v/>
      </c>
      <c r="AE64" s="454" t="str">
        <f t="shared" si="12"/>
        <v/>
      </c>
      <c r="AG64" s="454" t="str">
        <f t="shared" si="13"/>
        <v/>
      </c>
      <c r="AI64" s="454" t="str">
        <f t="shared" si="14"/>
        <v/>
      </c>
      <c r="AK64" s="454" t="str">
        <f t="shared" si="15"/>
        <v/>
      </c>
      <c r="AM64" s="454" t="str">
        <f t="shared" si="16"/>
        <v/>
      </c>
      <c r="AO64" s="454" t="str">
        <f t="shared" si="17"/>
        <v/>
      </c>
      <c r="AQ64" s="454" t="str">
        <f t="shared" si="18"/>
        <v/>
      </c>
    </row>
    <row r="65" spans="5:43">
      <c r="E65" s="454" t="str">
        <f t="shared" si="0"/>
        <v/>
      </c>
      <c r="G65" s="454" t="str">
        <f t="shared" si="0"/>
        <v/>
      </c>
      <c r="I65" s="454" t="str">
        <f t="shared" si="1"/>
        <v/>
      </c>
      <c r="K65" s="454" t="str">
        <f t="shared" si="2"/>
        <v/>
      </c>
      <c r="M65" s="454" t="str">
        <f t="shared" si="3"/>
        <v/>
      </c>
      <c r="O65" s="454" t="str">
        <f t="shared" si="4"/>
        <v/>
      </c>
      <c r="Q65" s="454" t="str">
        <f t="shared" si="5"/>
        <v/>
      </c>
      <c r="S65" s="454" t="str">
        <f t="shared" si="6"/>
        <v/>
      </c>
      <c r="U65" s="454" t="str">
        <f t="shared" si="7"/>
        <v/>
      </c>
      <c r="W65" s="454" t="str">
        <f t="shared" si="8"/>
        <v/>
      </c>
      <c r="Y65" s="454" t="str">
        <f t="shared" si="9"/>
        <v/>
      </c>
      <c r="AA65" s="454" t="str">
        <f t="shared" si="10"/>
        <v/>
      </c>
      <c r="AC65" s="454" t="str">
        <f t="shared" si="11"/>
        <v/>
      </c>
      <c r="AE65" s="454" t="str">
        <f t="shared" si="12"/>
        <v/>
      </c>
      <c r="AG65" s="454" t="str">
        <f t="shared" si="13"/>
        <v/>
      </c>
      <c r="AI65" s="454" t="str">
        <f t="shared" si="14"/>
        <v/>
      </c>
      <c r="AK65" s="454" t="str">
        <f t="shared" si="15"/>
        <v/>
      </c>
      <c r="AM65" s="454" t="str">
        <f t="shared" si="16"/>
        <v/>
      </c>
      <c r="AO65" s="454" t="str">
        <f t="shared" si="17"/>
        <v/>
      </c>
      <c r="AQ65" s="454" t="str">
        <f t="shared" si="18"/>
        <v/>
      </c>
    </row>
    <row r="66" spans="5:43">
      <c r="E66" s="454" t="str">
        <f t="shared" si="0"/>
        <v/>
      </c>
      <c r="G66" s="454" t="str">
        <f t="shared" si="0"/>
        <v/>
      </c>
      <c r="I66" s="454" t="str">
        <f t="shared" si="1"/>
        <v/>
      </c>
      <c r="K66" s="454" t="str">
        <f t="shared" si="2"/>
        <v/>
      </c>
      <c r="M66" s="454" t="str">
        <f t="shared" si="3"/>
        <v/>
      </c>
      <c r="O66" s="454" t="str">
        <f t="shared" si="4"/>
        <v/>
      </c>
      <c r="Q66" s="454" t="str">
        <f t="shared" si="5"/>
        <v/>
      </c>
      <c r="S66" s="454" t="str">
        <f t="shared" si="6"/>
        <v/>
      </c>
      <c r="U66" s="454" t="str">
        <f t="shared" si="7"/>
        <v/>
      </c>
      <c r="W66" s="454" t="str">
        <f t="shared" si="8"/>
        <v/>
      </c>
      <c r="Y66" s="454" t="str">
        <f t="shared" si="9"/>
        <v/>
      </c>
      <c r="AA66" s="454" t="str">
        <f t="shared" si="10"/>
        <v/>
      </c>
      <c r="AC66" s="454" t="str">
        <f t="shared" si="11"/>
        <v/>
      </c>
      <c r="AE66" s="454" t="str">
        <f t="shared" si="12"/>
        <v/>
      </c>
      <c r="AG66" s="454" t="str">
        <f t="shared" si="13"/>
        <v/>
      </c>
      <c r="AI66" s="454" t="str">
        <f t="shared" si="14"/>
        <v/>
      </c>
      <c r="AK66" s="454" t="str">
        <f t="shared" si="15"/>
        <v/>
      </c>
      <c r="AM66" s="454" t="str">
        <f t="shared" si="16"/>
        <v/>
      </c>
      <c r="AO66" s="454" t="str">
        <f t="shared" si="17"/>
        <v/>
      </c>
      <c r="AQ66" s="454" t="str">
        <f t="shared" si="18"/>
        <v/>
      </c>
    </row>
    <row r="67" spans="5:43">
      <c r="E67" s="454" t="str">
        <f t="shared" si="0"/>
        <v/>
      </c>
      <c r="G67" s="454" t="str">
        <f t="shared" si="0"/>
        <v/>
      </c>
      <c r="I67" s="454" t="str">
        <f t="shared" si="1"/>
        <v/>
      </c>
      <c r="K67" s="454" t="str">
        <f t="shared" si="2"/>
        <v/>
      </c>
      <c r="M67" s="454" t="str">
        <f t="shared" si="3"/>
        <v/>
      </c>
      <c r="O67" s="454" t="str">
        <f t="shared" si="4"/>
        <v/>
      </c>
      <c r="Q67" s="454" t="str">
        <f t="shared" si="5"/>
        <v/>
      </c>
      <c r="S67" s="454" t="str">
        <f t="shared" si="6"/>
        <v/>
      </c>
      <c r="U67" s="454" t="str">
        <f t="shared" si="7"/>
        <v/>
      </c>
      <c r="W67" s="454" t="str">
        <f t="shared" si="8"/>
        <v/>
      </c>
      <c r="Y67" s="454" t="str">
        <f t="shared" si="9"/>
        <v/>
      </c>
      <c r="AA67" s="454" t="str">
        <f t="shared" si="10"/>
        <v/>
      </c>
      <c r="AC67" s="454" t="str">
        <f t="shared" si="11"/>
        <v/>
      </c>
      <c r="AE67" s="454" t="str">
        <f t="shared" si="12"/>
        <v/>
      </c>
      <c r="AG67" s="454" t="str">
        <f t="shared" si="13"/>
        <v/>
      </c>
      <c r="AI67" s="454" t="str">
        <f t="shared" si="14"/>
        <v/>
      </c>
      <c r="AK67" s="454" t="str">
        <f t="shared" si="15"/>
        <v/>
      </c>
      <c r="AM67" s="454" t="str">
        <f t="shared" si="16"/>
        <v/>
      </c>
      <c r="AO67" s="454" t="str">
        <f t="shared" si="17"/>
        <v/>
      </c>
      <c r="AQ67" s="454" t="str">
        <f t="shared" si="18"/>
        <v/>
      </c>
    </row>
    <row r="68" spans="5:43">
      <c r="E68" s="454" t="str">
        <f t="shared" si="0"/>
        <v/>
      </c>
      <c r="G68" s="454" t="str">
        <f t="shared" si="0"/>
        <v/>
      </c>
      <c r="I68" s="454" t="str">
        <f t="shared" si="1"/>
        <v/>
      </c>
      <c r="K68" s="454" t="str">
        <f t="shared" si="2"/>
        <v/>
      </c>
      <c r="M68" s="454" t="str">
        <f t="shared" si="3"/>
        <v/>
      </c>
      <c r="O68" s="454" t="str">
        <f t="shared" si="4"/>
        <v/>
      </c>
      <c r="Q68" s="454" t="str">
        <f t="shared" si="5"/>
        <v/>
      </c>
      <c r="S68" s="454" t="str">
        <f t="shared" si="6"/>
        <v/>
      </c>
      <c r="U68" s="454" t="str">
        <f t="shared" si="7"/>
        <v/>
      </c>
      <c r="W68" s="454" t="str">
        <f t="shared" si="8"/>
        <v/>
      </c>
      <c r="Y68" s="454" t="str">
        <f t="shared" si="9"/>
        <v/>
      </c>
      <c r="AA68" s="454" t="str">
        <f t="shared" si="10"/>
        <v/>
      </c>
      <c r="AC68" s="454" t="str">
        <f t="shared" si="11"/>
        <v/>
      </c>
      <c r="AE68" s="454" t="str">
        <f t="shared" si="12"/>
        <v/>
      </c>
      <c r="AG68" s="454" t="str">
        <f t="shared" si="13"/>
        <v/>
      </c>
      <c r="AI68" s="454" t="str">
        <f t="shared" si="14"/>
        <v/>
      </c>
      <c r="AK68" s="454" t="str">
        <f t="shared" si="15"/>
        <v/>
      </c>
      <c r="AM68" s="454" t="str">
        <f t="shared" si="16"/>
        <v/>
      </c>
      <c r="AO68" s="454" t="str">
        <f t="shared" si="17"/>
        <v/>
      </c>
      <c r="AQ68" s="454" t="str">
        <f t="shared" si="18"/>
        <v/>
      </c>
    </row>
    <row r="69" spans="5:43">
      <c r="E69" s="454" t="str">
        <f t="shared" si="0"/>
        <v/>
      </c>
      <c r="G69" s="454" t="str">
        <f t="shared" si="0"/>
        <v/>
      </c>
      <c r="I69" s="454" t="str">
        <f t="shared" si="1"/>
        <v/>
      </c>
      <c r="K69" s="454" t="str">
        <f t="shared" si="2"/>
        <v/>
      </c>
      <c r="M69" s="454" t="str">
        <f t="shared" si="3"/>
        <v/>
      </c>
      <c r="O69" s="454" t="str">
        <f t="shared" si="4"/>
        <v/>
      </c>
      <c r="Q69" s="454" t="str">
        <f t="shared" si="5"/>
        <v/>
      </c>
      <c r="S69" s="454" t="str">
        <f t="shared" si="6"/>
        <v/>
      </c>
      <c r="U69" s="454" t="str">
        <f t="shared" si="7"/>
        <v/>
      </c>
      <c r="W69" s="454" t="str">
        <f t="shared" si="8"/>
        <v/>
      </c>
      <c r="Y69" s="454" t="str">
        <f t="shared" si="9"/>
        <v/>
      </c>
      <c r="AA69" s="454" t="str">
        <f t="shared" si="10"/>
        <v/>
      </c>
      <c r="AC69" s="454" t="str">
        <f t="shared" si="11"/>
        <v/>
      </c>
      <c r="AE69" s="454" t="str">
        <f t="shared" si="12"/>
        <v/>
      </c>
      <c r="AG69" s="454" t="str">
        <f t="shared" si="13"/>
        <v/>
      </c>
      <c r="AI69" s="454" t="str">
        <f t="shared" si="14"/>
        <v/>
      </c>
      <c r="AK69" s="454" t="str">
        <f t="shared" si="15"/>
        <v/>
      </c>
      <c r="AM69" s="454" t="str">
        <f t="shared" si="16"/>
        <v/>
      </c>
      <c r="AO69" s="454" t="str">
        <f t="shared" si="17"/>
        <v/>
      </c>
      <c r="AQ69" s="454" t="str">
        <f t="shared" si="18"/>
        <v/>
      </c>
    </row>
    <row r="70" spans="5:43">
      <c r="E70" s="454" t="str">
        <f t="shared" si="0"/>
        <v/>
      </c>
      <c r="G70" s="454" t="str">
        <f t="shared" si="0"/>
        <v/>
      </c>
      <c r="I70" s="454" t="str">
        <f t="shared" si="1"/>
        <v/>
      </c>
      <c r="K70" s="454" t="str">
        <f t="shared" si="2"/>
        <v/>
      </c>
      <c r="M70" s="454" t="str">
        <f t="shared" si="3"/>
        <v/>
      </c>
      <c r="O70" s="454" t="str">
        <f t="shared" si="4"/>
        <v/>
      </c>
      <c r="Q70" s="454" t="str">
        <f t="shared" si="5"/>
        <v/>
      </c>
      <c r="S70" s="454" t="str">
        <f t="shared" si="6"/>
        <v/>
      </c>
      <c r="U70" s="454" t="str">
        <f t="shared" si="7"/>
        <v/>
      </c>
      <c r="W70" s="454" t="str">
        <f t="shared" si="8"/>
        <v/>
      </c>
      <c r="Y70" s="454" t="str">
        <f t="shared" si="9"/>
        <v/>
      </c>
      <c r="AA70" s="454" t="str">
        <f t="shared" si="10"/>
        <v/>
      </c>
      <c r="AC70" s="454" t="str">
        <f t="shared" si="11"/>
        <v/>
      </c>
      <c r="AE70" s="454" t="str">
        <f t="shared" si="12"/>
        <v/>
      </c>
      <c r="AG70" s="454" t="str">
        <f t="shared" si="13"/>
        <v/>
      </c>
      <c r="AI70" s="454" t="str">
        <f t="shared" si="14"/>
        <v/>
      </c>
      <c r="AK70" s="454" t="str">
        <f t="shared" si="15"/>
        <v/>
      </c>
      <c r="AM70" s="454" t="str">
        <f t="shared" si="16"/>
        <v/>
      </c>
      <c r="AO70" s="454" t="str">
        <f t="shared" si="17"/>
        <v/>
      </c>
      <c r="AQ70" s="454" t="str">
        <f t="shared" si="18"/>
        <v/>
      </c>
    </row>
    <row r="71" spans="5:43">
      <c r="E71" s="454" t="str">
        <f t="shared" si="0"/>
        <v/>
      </c>
      <c r="G71" s="454" t="str">
        <f t="shared" si="0"/>
        <v/>
      </c>
      <c r="I71" s="454" t="str">
        <f t="shared" si="1"/>
        <v/>
      </c>
      <c r="K71" s="454" t="str">
        <f t="shared" si="2"/>
        <v/>
      </c>
      <c r="M71" s="454" t="str">
        <f t="shared" si="3"/>
        <v/>
      </c>
      <c r="O71" s="454" t="str">
        <f t="shared" si="4"/>
        <v/>
      </c>
      <c r="Q71" s="454" t="str">
        <f t="shared" si="5"/>
        <v/>
      </c>
      <c r="S71" s="454" t="str">
        <f t="shared" si="6"/>
        <v/>
      </c>
      <c r="U71" s="454" t="str">
        <f t="shared" si="7"/>
        <v/>
      </c>
      <c r="W71" s="454" t="str">
        <f t="shared" si="8"/>
        <v/>
      </c>
      <c r="Y71" s="454" t="str">
        <f t="shared" si="9"/>
        <v/>
      </c>
      <c r="AA71" s="454" t="str">
        <f t="shared" si="10"/>
        <v/>
      </c>
      <c r="AC71" s="454" t="str">
        <f t="shared" si="11"/>
        <v/>
      </c>
      <c r="AE71" s="454" t="str">
        <f t="shared" si="12"/>
        <v/>
      </c>
      <c r="AG71" s="454" t="str">
        <f t="shared" si="13"/>
        <v/>
      </c>
      <c r="AI71" s="454" t="str">
        <f t="shared" si="14"/>
        <v/>
      </c>
      <c r="AK71" s="454" t="str">
        <f t="shared" si="15"/>
        <v/>
      </c>
      <c r="AM71" s="454" t="str">
        <f t="shared" si="16"/>
        <v/>
      </c>
      <c r="AO71" s="454" t="str">
        <f t="shared" si="17"/>
        <v/>
      </c>
      <c r="AQ71" s="454" t="str">
        <f t="shared" si="18"/>
        <v/>
      </c>
    </row>
    <row r="72" spans="5:43">
      <c r="E72" s="454" t="str">
        <f t="shared" si="0"/>
        <v/>
      </c>
      <c r="G72" s="454" t="str">
        <f t="shared" si="0"/>
        <v/>
      </c>
      <c r="I72" s="454" t="str">
        <f t="shared" si="1"/>
        <v/>
      </c>
      <c r="K72" s="454" t="str">
        <f t="shared" si="2"/>
        <v/>
      </c>
      <c r="M72" s="454" t="str">
        <f t="shared" si="3"/>
        <v/>
      </c>
      <c r="O72" s="454" t="str">
        <f t="shared" si="4"/>
        <v/>
      </c>
      <c r="Q72" s="454" t="str">
        <f t="shared" si="5"/>
        <v/>
      </c>
      <c r="S72" s="454" t="str">
        <f t="shared" si="6"/>
        <v/>
      </c>
      <c r="U72" s="454" t="str">
        <f t="shared" si="7"/>
        <v/>
      </c>
      <c r="W72" s="454" t="str">
        <f t="shared" si="8"/>
        <v/>
      </c>
      <c r="Y72" s="454" t="str">
        <f t="shared" si="9"/>
        <v/>
      </c>
      <c r="AA72" s="454" t="str">
        <f t="shared" si="10"/>
        <v/>
      </c>
      <c r="AC72" s="454" t="str">
        <f t="shared" si="11"/>
        <v/>
      </c>
      <c r="AE72" s="454" t="str">
        <f t="shared" si="12"/>
        <v/>
      </c>
      <c r="AG72" s="454" t="str">
        <f t="shared" si="13"/>
        <v/>
      </c>
      <c r="AI72" s="454" t="str">
        <f t="shared" si="14"/>
        <v/>
      </c>
      <c r="AK72" s="454" t="str">
        <f t="shared" si="15"/>
        <v/>
      </c>
      <c r="AM72" s="454" t="str">
        <f t="shared" si="16"/>
        <v/>
      </c>
      <c r="AO72" s="454" t="str">
        <f t="shared" si="17"/>
        <v/>
      </c>
      <c r="AQ72" s="454" t="str">
        <f t="shared" si="18"/>
        <v/>
      </c>
    </row>
    <row r="73" spans="5:43">
      <c r="E73" s="454" t="str">
        <f t="shared" si="0"/>
        <v/>
      </c>
      <c r="G73" s="454" t="str">
        <f t="shared" si="0"/>
        <v/>
      </c>
      <c r="I73" s="454" t="str">
        <f t="shared" si="1"/>
        <v/>
      </c>
      <c r="K73" s="454" t="str">
        <f t="shared" si="2"/>
        <v/>
      </c>
      <c r="M73" s="454" t="str">
        <f t="shared" si="3"/>
        <v/>
      </c>
      <c r="O73" s="454" t="str">
        <f t="shared" si="4"/>
        <v/>
      </c>
      <c r="Q73" s="454" t="str">
        <f t="shared" si="5"/>
        <v/>
      </c>
      <c r="S73" s="454" t="str">
        <f t="shared" si="6"/>
        <v/>
      </c>
      <c r="U73" s="454" t="str">
        <f t="shared" si="7"/>
        <v/>
      </c>
      <c r="W73" s="454" t="str">
        <f t="shared" si="8"/>
        <v/>
      </c>
      <c r="Y73" s="454" t="str">
        <f t="shared" si="9"/>
        <v/>
      </c>
      <c r="AA73" s="454" t="str">
        <f t="shared" si="10"/>
        <v/>
      </c>
      <c r="AC73" s="454" t="str">
        <f t="shared" si="11"/>
        <v/>
      </c>
      <c r="AE73" s="454" t="str">
        <f t="shared" si="12"/>
        <v/>
      </c>
      <c r="AG73" s="454" t="str">
        <f t="shared" si="13"/>
        <v/>
      </c>
      <c r="AI73" s="454" t="str">
        <f t="shared" si="14"/>
        <v/>
      </c>
      <c r="AK73" s="454" t="str">
        <f t="shared" si="15"/>
        <v/>
      </c>
      <c r="AM73" s="454" t="str">
        <f t="shared" si="16"/>
        <v/>
      </c>
      <c r="AO73" s="454" t="str">
        <f t="shared" si="17"/>
        <v/>
      </c>
      <c r="AQ73" s="454" t="str">
        <f t="shared" si="18"/>
        <v/>
      </c>
    </row>
    <row r="74" spans="5:43">
      <c r="E74" s="454" t="str">
        <f t="shared" si="0"/>
        <v/>
      </c>
      <c r="G74" s="454" t="str">
        <f t="shared" si="0"/>
        <v/>
      </c>
      <c r="I74" s="454" t="str">
        <f t="shared" si="1"/>
        <v/>
      </c>
      <c r="K74" s="454" t="str">
        <f t="shared" si="2"/>
        <v/>
      </c>
      <c r="M74" s="454" t="str">
        <f t="shared" si="3"/>
        <v/>
      </c>
      <c r="O74" s="454" t="str">
        <f t="shared" si="4"/>
        <v/>
      </c>
      <c r="Q74" s="454" t="str">
        <f t="shared" si="5"/>
        <v/>
      </c>
      <c r="S74" s="454" t="str">
        <f t="shared" si="6"/>
        <v/>
      </c>
      <c r="U74" s="454" t="str">
        <f t="shared" si="7"/>
        <v/>
      </c>
      <c r="W74" s="454" t="str">
        <f t="shared" si="8"/>
        <v/>
      </c>
      <c r="Y74" s="454" t="str">
        <f t="shared" si="9"/>
        <v/>
      </c>
      <c r="AA74" s="454" t="str">
        <f t="shared" si="10"/>
        <v/>
      </c>
      <c r="AC74" s="454" t="str">
        <f t="shared" si="11"/>
        <v/>
      </c>
      <c r="AE74" s="454" t="str">
        <f t="shared" si="12"/>
        <v/>
      </c>
      <c r="AG74" s="454" t="str">
        <f t="shared" si="13"/>
        <v/>
      </c>
      <c r="AI74" s="454" t="str">
        <f t="shared" si="14"/>
        <v/>
      </c>
      <c r="AK74" s="454" t="str">
        <f t="shared" si="15"/>
        <v/>
      </c>
      <c r="AM74" s="454" t="str">
        <f t="shared" si="16"/>
        <v/>
      </c>
      <c r="AO74" s="454" t="str">
        <f t="shared" si="17"/>
        <v/>
      </c>
      <c r="AQ74" s="454" t="str">
        <f t="shared" si="18"/>
        <v/>
      </c>
    </row>
    <row r="75" spans="5:43">
      <c r="E75" s="454" t="str">
        <f t="shared" si="0"/>
        <v/>
      </c>
      <c r="G75" s="454" t="str">
        <f t="shared" si="0"/>
        <v/>
      </c>
      <c r="I75" s="454" t="str">
        <f t="shared" si="1"/>
        <v/>
      </c>
      <c r="K75" s="454" t="str">
        <f t="shared" si="2"/>
        <v/>
      </c>
      <c r="M75" s="454" t="str">
        <f t="shared" si="3"/>
        <v/>
      </c>
      <c r="O75" s="454" t="str">
        <f t="shared" si="4"/>
        <v/>
      </c>
      <c r="Q75" s="454" t="str">
        <f t="shared" si="5"/>
        <v/>
      </c>
      <c r="S75" s="454" t="str">
        <f t="shared" si="6"/>
        <v/>
      </c>
      <c r="U75" s="454" t="str">
        <f t="shared" si="7"/>
        <v/>
      </c>
      <c r="W75" s="454" t="str">
        <f t="shared" si="8"/>
        <v/>
      </c>
      <c r="Y75" s="454" t="str">
        <f t="shared" si="9"/>
        <v/>
      </c>
      <c r="AA75" s="454" t="str">
        <f t="shared" si="10"/>
        <v/>
      </c>
      <c r="AC75" s="454" t="str">
        <f t="shared" si="11"/>
        <v/>
      </c>
      <c r="AE75" s="454" t="str">
        <f t="shared" si="12"/>
        <v/>
      </c>
      <c r="AG75" s="454" t="str">
        <f t="shared" si="13"/>
        <v/>
      </c>
      <c r="AI75" s="454" t="str">
        <f t="shared" si="14"/>
        <v/>
      </c>
      <c r="AK75" s="454" t="str">
        <f t="shared" si="15"/>
        <v/>
      </c>
      <c r="AM75" s="454" t="str">
        <f t="shared" si="16"/>
        <v/>
      </c>
      <c r="AO75" s="454" t="str">
        <f t="shared" si="17"/>
        <v/>
      </c>
      <c r="AQ75" s="454" t="str">
        <f t="shared" si="18"/>
        <v/>
      </c>
    </row>
    <row r="76" spans="5:43">
      <c r="E76" s="454" t="str">
        <f t="shared" si="0"/>
        <v/>
      </c>
      <c r="G76" s="454" t="str">
        <f t="shared" si="0"/>
        <v/>
      </c>
      <c r="I76" s="454" t="str">
        <f t="shared" si="1"/>
        <v/>
      </c>
      <c r="K76" s="454" t="str">
        <f t="shared" si="2"/>
        <v/>
      </c>
      <c r="M76" s="454" t="str">
        <f t="shared" si="3"/>
        <v/>
      </c>
      <c r="O76" s="454" t="str">
        <f t="shared" si="4"/>
        <v/>
      </c>
      <c r="Q76" s="454" t="str">
        <f t="shared" si="5"/>
        <v/>
      </c>
      <c r="S76" s="454" t="str">
        <f t="shared" si="6"/>
        <v/>
      </c>
      <c r="U76" s="454" t="str">
        <f t="shared" si="7"/>
        <v/>
      </c>
      <c r="W76" s="454" t="str">
        <f t="shared" si="8"/>
        <v/>
      </c>
      <c r="Y76" s="454" t="str">
        <f t="shared" si="9"/>
        <v/>
      </c>
      <c r="AA76" s="454" t="str">
        <f t="shared" si="10"/>
        <v/>
      </c>
      <c r="AC76" s="454" t="str">
        <f t="shared" si="11"/>
        <v/>
      </c>
      <c r="AE76" s="454" t="str">
        <f t="shared" si="12"/>
        <v/>
      </c>
      <c r="AG76" s="454" t="str">
        <f t="shared" si="13"/>
        <v/>
      </c>
      <c r="AI76" s="454" t="str">
        <f t="shared" si="14"/>
        <v/>
      </c>
      <c r="AK76" s="454" t="str">
        <f t="shared" si="15"/>
        <v/>
      </c>
      <c r="AM76" s="454" t="str">
        <f t="shared" si="16"/>
        <v/>
      </c>
      <c r="AO76" s="454" t="str">
        <f t="shared" si="17"/>
        <v/>
      </c>
      <c r="AQ76" s="454" t="str">
        <f t="shared" si="18"/>
        <v/>
      </c>
    </row>
    <row r="77" spans="5:43">
      <c r="E77" s="454" t="str">
        <f t="shared" ref="E77:G140" si="19">IF(OR($B77=0,D77=0),"",D77/$B77)</f>
        <v/>
      </c>
      <c r="G77" s="454" t="str">
        <f t="shared" si="19"/>
        <v/>
      </c>
      <c r="I77" s="454" t="str">
        <f t="shared" ref="I77:I140" si="20">IF(OR($B77=0,H77=0),"",H77/$B77)</f>
        <v/>
      </c>
      <c r="K77" s="454" t="str">
        <f t="shared" ref="K77:K140" si="21">IF(OR($B77=0,J77=0),"",J77/$B77)</f>
        <v/>
      </c>
      <c r="M77" s="454" t="str">
        <f t="shared" ref="M77:M140" si="22">IF(OR($B77=0,L77=0),"",L77/$B77)</f>
        <v/>
      </c>
      <c r="O77" s="454" t="str">
        <f t="shared" ref="O77:O140" si="23">IF(OR($B77=0,N77=0),"",N77/$B77)</f>
        <v/>
      </c>
      <c r="Q77" s="454" t="str">
        <f t="shared" ref="Q77:Q140" si="24">IF(OR($B77=0,P77=0),"",P77/$B77)</f>
        <v/>
      </c>
      <c r="S77" s="454" t="str">
        <f t="shared" ref="S77:S140" si="25">IF(OR($B77=0,R77=0),"",R77/$B77)</f>
        <v/>
      </c>
      <c r="U77" s="454" t="str">
        <f t="shared" ref="U77:U140" si="26">IF(OR($B77=0,T77=0),"",T77/$B77)</f>
        <v/>
      </c>
      <c r="W77" s="454" t="str">
        <f t="shared" ref="W77:W140" si="27">IF(OR($B77=0,V77=0),"",V77/$B77)</f>
        <v/>
      </c>
      <c r="Y77" s="454" t="str">
        <f t="shared" ref="Y77:Y140" si="28">IF(OR($B77=0,X77=0),"",X77/$B77)</f>
        <v/>
      </c>
      <c r="AA77" s="454" t="str">
        <f t="shared" ref="AA77:AA140" si="29">IF(OR($B77=0,Z77=0),"",Z77/$B77)</f>
        <v/>
      </c>
      <c r="AC77" s="454" t="str">
        <f t="shared" ref="AC77:AC140" si="30">IF(OR($B77=0,AB77=0),"",AB77/$B77)</f>
        <v/>
      </c>
      <c r="AE77" s="454" t="str">
        <f t="shared" ref="AE77:AE140" si="31">IF(OR($B77=0,AD77=0),"",AD77/$B77)</f>
        <v/>
      </c>
      <c r="AG77" s="454" t="str">
        <f t="shared" ref="AG77:AG140" si="32">IF(OR($B77=0,AF77=0),"",AF77/$B77)</f>
        <v/>
      </c>
      <c r="AI77" s="454" t="str">
        <f t="shared" ref="AI77:AI140" si="33">IF(OR($B77=0,AH77=0),"",AH77/$B77)</f>
        <v/>
      </c>
      <c r="AK77" s="454" t="str">
        <f t="shared" ref="AK77:AK140" si="34">IF(OR($B77=0,AJ77=0),"",AJ77/$B77)</f>
        <v/>
      </c>
      <c r="AM77" s="454" t="str">
        <f t="shared" ref="AM77:AM140" si="35">IF(OR($B77=0,AL77=0),"",AL77/$B77)</f>
        <v/>
      </c>
      <c r="AO77" s="454" t="str">
        <f t="shared" ref="AO77:AO140" si="36">IF(OR($B77=0,AN77=0),"",AN77/$B77)</f>
        <v/>
      </c>
      <c r="AQ77" s="454" t="str">
        <f t="shared" ref="AQ77:AQ140" si="37">IF(OR($B77=0,AP77=0),"",AP77/$B77)</f>
        <v/>
      </c>
    </row>
    <row r="78" spans="5:43">
      <c r="E78" s="454" t="str">
        <f t="shared" si="19"/>
        <v/>
      </c>
      <c r="G78" s="454" t="str">
        <f t="shared" si="19"/>
        <v/>
      </c>
      <c r="I78" s="454" t="str">
        <f t="shared" si="20"/>
        <v/>
      </c>
      <c r="K78" s="454" t="str">
        <f t="shared" si="21"/>
        <v/>
      </c>
      <c r="M78" s="454" t="str">
        <f t="shared" si="22"/>
        <v/>
      </c>
      <c r="O78" s="454" t="str">
        <f t="shared" si="23"/>
        <v/>
      </c>
      <c r="Q78" s="454" t="str">
        <f t="shared" si="24"/>
        <v/>
      </c>
      <c r="S78" s="454" t="str">
        <f t="shared" si="25"/>
        <v/>
      </c>
      <c r="U78" s="454" t="str">
        <f t="shared" si="26"/>
        <v/>
      </c>
      <c r="W78" s="454" t="str">
        <f t="shared" si="27"/>
        <v/>
      </c>
      <c r="Y78" s="454" t="str">
        <f t="shared" si="28"/>
        <v/>
      </c>
      <c r="AA78" s="454" t="str">
        <f t="shared" si="29"/>
        <v/>
      </c>
      <c r="AC78" s="454" t="str">
        <f t="shared" si="30"/>
        <v/>
      </c>
      <c r="AE78" s="454" t="str">
        <f t="shared" si="31"/>
        <v/>
      </c>
      <c r="AG78" s="454" t="str">
        <f t="shared" si="32"/>
        <v/>
      </c>
      <c r="AI78" s="454" t="str">
        <f t="shared" si="33"/>
        <v/>
      </c>
      <c r="AK78" s="454" t="str">
        <f t="shared" si="34"/>
        <v/>
      </c>
      <c r="AM78" s="454" t="str">
        <f t="shared" si="35"/>
        <v/>
      </c>
      <c r="AO78" s="454" t="str">
        <f t="shared" si="36"/>
        <v/>
      </c>
      <c r="AQ78" s="454" t="str">
        <f t="shared" si="37"/>
        <v/>
      </c>
    </row>
    <row r="79" spans="5:43">
      <c r="E79" s="454" t="str">
        <f t="shared" si="19"/>
        <v/>
      </c>
      <c r="G79" s="454" t="str">
        <f t="shared" si="19"/>
        <v/>
      </c>
      <c r="I79" s="454" t="str">
        <f t="shared" si="20"/>
        <v/>
      </c>
      <c r="K79" s="454" t="str">
        <f t="shared" si="21"/>
        <v/>
      </c>
      <c r="M79" s="454" t="str">
        <f t="shared" si="22"/>
        <v/>
      </c>
      <c r="O79" s="454" t="str">
        <f t="shared" si="23"/>
        <v/>
      </c>
      <c r="Q79" s="454" t="str">
        <f t="shared" si="24"/>
        <v/>
      </c>
      <c r="S79" s="454" t="str">
        <f t="shared" si="25"/>
        <v/>
      </c>
      <c r="U79" s="454" t="str">
        <f t="shared" si="26"/>
        <v/>
      </c>
      <c r="W79" s="454" t="str">
        <f t="shared" si="27"/>
        <v/>
      </c>
      <c r="Y79" s="454" t="str">
        <f t="shared" si="28"/>
        <v/>
      </c>
      <c r="AA79" s="454" t="str">
        <f t="shared" si="29"/>
        <v/>
      </c>
      <c r="AC79" s="454" t="str">
        <f t="shared" si="30"/>
        <v/>
      </c>
      <c r="AE79" s="454" t="str">
        <f t="shared" si="31"/>
        <v/>
      </c>
      <c r="AG79" s="454" t="str">
        <f t="shared" si="32"/>
        <v/>
      </c>
      <c r="AI79" s="454" t="str">
        <f t="shared" si="33"/>
        <v/>
      </c>
      <c r="AK79" s="454" t="str">
        <f t="shared" si="34"/>
        <v/>
      </c>
      <c r="AM79" s="454" t="str">
        <f t="shared" si="35"/>
        <v/>
      </c>
      <c r="AO79" s="454" t="str">
        <f t="shared" si="36"/>
        <v/>
      </c>
      <c r="AQ79" s="454" t="str">
        <f t="shared" si="37"/>
        <v/>
      </c>
    </row>
    <row r="80" spans="5:43">
      <c r="E80" s="454" t="str">
        <f t="shared" si="19"/>
        <v/>
      </c>
      <c r="G80" s="454" t="str">
        <f t="shared" si="19"/>
        <v/>
      </c>
      <c r="I80" s="454" t="str">
        <f t="shared" si="20"/>
        <v/>
      </c>
      <c r="K80" s="454" t="str">
        <f t="shared" si="21"/>
        <v/>
      </c>
      <c r="M80" s="454" t="str">
        <f t="shared" si="22"/>
        <v/>
      </c>
      <c r="O80" s="454" t="str">
        <f t="shared" si="23"/>
        <v/>
      </c>
      <c r="Q80" s="454" t="str">
        <f t="shared" si="24"/>
        <v/>
      </c>
      <c r="S80" s="454" t="str">
        <f t="shared" si="25"/>
        <v/>
      </c>
      <c r="U80" s="454" t="str">
        <f t="shared" si="26"/>
        <v/>
      </c>
      <c r="W80" s="454" t="str">
        <f t="shared" si="27"/>
        <v/>
      </c>
      <c r="Y80" s="454" t="str">
        <f t="shared" si="28"/>
        <v/>
      </c>
      <c r="AA80" s="454" t="str">
        <f t="shared" si="29"/>
        <v/>
      </c>
      <c r="AC80" s="454" t="str">
        <f t="shared" si="30"/>
        <v/>
      </c>
      <c r="AE80" s="454" t="str">
        <f t="shared" si="31"/>
        <v/>
      </c>
      <c r="AG80" s="454" t="str">
        <f t="shared" si="32"/>
        <v/>
      </c>
      <c r="AI80" s="454" t="str">
        <f t="shared" si="33"/>
        <v/>
      </c>
      <c r="AK80" s="454" t="str">
        <f t="shared" si="34"/>
        <v/>
      </c>
      <c r="AM80" s="454" t="str">
        <f t="shared" si="35"/>
        <v/>
      </c>
      <c r="AO80" s="454" t="str">
        <f t="shared" si="36"/>
        <v/>
      </c>
      <c r="AQ80" s="454" t="str">
        <f t="shared" si="37"/>
        <v/>
      </c>
    </row>
    <row r="81" spans="5:43">
      <c r="E81" s="454" t="str">
        <f t="shared" si="19"/>
        <v/>
      </c>
      <c r="G81" s="454" t="str">
        <f t="shared" si="19"/>
        <v/>
      </c>
      <c r="I81" s="454" t="str">
        <f t="shared" si="20"/>
        <v/>
      </c>
      <c r="K81" s="454" t="str">
        <f t="shared" si="21"/>
        <v/>
      </c>
      <c r="M81" s="454" t="str">
        <f t="shared" si="22"/>
        <v/>
      </c>
      <c r="O81" s="454" t="str">
        <f t="shared" si="23"/>
        <v/>
      </c>
      <c r="Q81" s="454" t="str">
        <f t="shared" si="24"/>
        <v/>
      </c>
      <c r="S81" s="454" t="str">
        <f t="shared" si="25"/>
        <v/>
      </c>
      <c r="U81" s="454" t="str">
        <f t="shared" si="26"/>
        <v/>
      </c>
      <c r="W81" s="454" t="str">
        <f t="shared" si="27"/>
        <v/>
      </c>
      <c r="Y81" s="454" t="str">
        <f t="shared" si="28"/>
        <v/>
      </c>
      <c r="AA81" s="454" t="str">
        <f t="shared" si="29"/>
        <v/>
      </c>
      <c r="AC81" s="454" t="str">
        <f t="shared" si="30"/>
        <v/>
      </c>
      <c r="AE81" s="454" t="str">
        <f t="shared" si="31"/>
        <v/>
      </c>
      <c r="AG81" s="454" t="str">
        <f t="shared" si="32"/>
        <v/>
      </c>
      <c r="AI81" s="454" t="str">
        <f t="shared" si="33"/>
        <v/>
      </c>
      <c r="AK81" s="454" t="str">
        <f t="shared" si="34"/>
        <v/>
      </c>
      <c r="AM81" s="454" t="str">
        <f t="shared" si="35"/>
        <v/>
      </c>
      <c r="AO81" s="454" t="str">
        <f t="shared" si="36"/>
        <v/>
      </c>
      <c r="AQ81" s="454" t="str">
        <f t="shared" si="37"/>
        <v/>
      </c>
    </row>
    <row r="82" spans="5:43">
      <c r="E82" s="454" t="str">
        <f t="shared" si="19"/>
        <v/>
      </c>
      <c r="G82" s="454" t="str">
        <f t="shared" si="19"/>
        <v/>
      </c>
      <c r="I82" s="454" t="str">
        <f t="shared" si="20"/>
        <v/>
      </c>
      <c r="K82" s="454" t="str">
        <f t="shared" si="21"/>
        <v/>
      </c>
      <c r="M82" s="454" t="str">
        <f t="shared" si="22"/>
        <v/>
      </c>
      <c r="O82" s="454" t="str">
        <f t="shared" si="23"/>
        <v/>
      </c>
      <c r="Q82" s="454" t="str">
        <f t="shared" si="24"/>
        <v/>
      </c>
      <c r="S82" s="454" t="str">
        <f t="shared" si="25"/>
        <v/>
      </c>
      <c r="U82" s="454" t="str">
        <f t="shared" si="26"/>
        <v/>
      </c>
      <c r="W82" s="454" t="str">
        <f t="shared" si="27"/>
        <v/>
      </c>
      <c r="Y82" s="454" t="str">
        <f t="shared" si="28"/>
        <v/>
      </c>
      <c r="AA82" s="454" t="str">
        <f t="shared" si="29"/>
        <v/>
      </c>
      <c r="AC82" s="454" t="str">
        <f t="shared" si="30"/>
        <v/>
      </c>
      <c r="AE82" s="454" t="str">
        <f t="shared" si="31"/>
        <v/>
      </c>
      <c r="AG82" s="454" t="str">
        <f t="shared" si="32"/>
        <v/>
      </c>
      <c r="AI82" s="454" t="str">
        <f t="shared" si="33"/>
        <v/>
      </c>
      <c r="AK82" s="454" t="str">
        <f t="shared" si="34"/>
        <v/>
      </c>
      <c r="AM82" s="454" t="str">
        <f t="shared" si="35"/>
        <v/>
      </c>
      <c r="AO82" s="454" t="str">
        <f t="shared" si="36"/>
        <v/>
      </c>
      <c r="AQ82" s="454" t="str">
        <f t="shared" si="37"/>
        <v/>
      </c>
    </row>
    <row r="83" spans="5:43">
      <c r="E83" s="454" t="str">
        <f t="shared" si="19"/>
        <v/>
      </c>
      <c r="G83" s="454" t="str">
        <f t="shared" si="19"/>
        <v/>
      </c>
      <c r="I83" s="454" t="str">
        <f t="shared" si="20"/>
        <v/>
      </c>
      <c r="K83" s="454" t="str">
        <f t="shared" si="21"/>
        <v/>
      </c>
      <c r="M83" s="454" t="str">
        <f t="shared" si="22"/>
        <v/>
      </c>
      <c r="O83" s="454" t="str">
        <f t="shared" si="23"/>
        <v/>
      </c>
      <c r="Q83" s="454" t="str">
        <f t="shared" si="24"/>
        <v/>
      </c>
      <c r="S83" s="454" t="str">
        <f t="shared" si="25"/>
        <v/>
      </c>
      <c r="U83" s="454" t="str">
        <f t="shared" si="26"/>
        <v/>
      </c>
      <c r="W83" s="454" t="str">
        <f t="shared" si="27"/>
        <v/>
      </c>
      <c r="Y83" s="454" t="str">
        <f t="shared" si="28"/>
        <v/>
      </c>
      <c r="AA83" s="454" t="str">
        <f t="shared" si="29"/>
        <v/>
      </c>
      <c r="AC83" s="454" t="str">
        <f t="shared" si="30"/>
        <v/>
      </c>
      <c r="AE83" s="454" t="str">
        <f t="shared" si="31"/>
        <v/>
      </c>
      <c r="AG83" s="454" t="str">
        <f t="shared" si="32"/>
        <v/>
      </c>
      <c r="AI83" s="454" t="str">
        <f t="shared" si="33"/>
        <v/>
      </c>
      <c r="AK83" s="454" t="str">
        <f t="shared" si="34"/>
        <v/>
      </c>
      <c r="AM83" s="454" t="str">
        <f t="shared" si="35"/>
        <v/>
      </c>
      <c r="AO83" s="454" t="str">
        <f t="shared" si="36"/>
        <v/>
      </c>
      <c r="AQ83" s="454" t="str">
        <f t="shared" si="37"/>
        <v/>
      </c>
    </row>
    <row r="84" spans="5:43">
      <c r="E84" s="454" t="str">
        <f t="shared" si="19"/>
        <v/>
      </c>
      <c r="G84" s="454" t="str">
        <f t="shared" si="19"/>
        <v/>
      </c>
      <c r="I84" s="454" t="str">
        <f t="shared" si="20"/>
        <v/>
      </c>
      <c r="K84" s="454" t="str">
        <f t="shared" si="21"/>
        <v/>
      </c>
      <c r="M84" s="454" t="str">
        <f t="shared" si="22"/>
        <v/>
      </c>
      <c r="O84" s="454" t="str">
        <f t="shared" si="23"/>
        <v/>
      </c>
      <c r="Q84" s="454" t="str">
        <f t="shared" si="24"/>
        <v/>
      </c>
      <c r="S84" s="454" t="str">
        <f t="shared" si="25"/>
        <v/>
      </c>
      <c r="U84" s="454" t="str">
        <f t="shared" si="26"/>
        <v/>
      </c>
      <c r="W84" s="454" t="str">
        <f t="shared" si="27"/>
        <v/>
      </c>
      <c r="Y84" s="454" t="str">
        <f t="shared" si="28"/>
        <v/>
      </c>
      <c r="AA84" s="454" t="str">
        <f t="shared" si="29"/>
        <v/>
      </c>
      <c r="AC84" s="454" t="str">
        <f t="shared" si="30"/>
        <v/>
      </c>
      <c r="AE84" s="454" t="str">
        <f t="shared" si="31"/>
        <v/>
      </c>
      <c r="AG84" s="454" t="str">
        <f t="shared" si="32"/>
        <v/>
      </c>
      <c r="AI84" s="454" t="str">
        <f t="shared" si="33"/>
        <v/>
      </c>
      <c r="AK84" s="454" t="str">
        <f t="shared" si="34"/>
        <v/>
      </c>
      <c r="AM84" s="454" t="str">
        <f t="shared" si="35"/>
        <v/>
      </c>
      <c r="AO84" s="454" t="str">
        <f t="shared" si="36"/>
        <v/>
      </c>
      <c r="AQ84" s="454" t="str">
        <f t="shared" si="37"/>
        <v/>
      </c>
    </row>
    <row r="85" spans="5:43">
      <c r="E85" s="454" t="str">
        <f t="shared" si="19"/>
        <v/>
      </c>
      <c r="G85" s="454" t="str">
        <f t="shared" si="19"/>
        <v/>
      </c>
      <c r="I85" s="454" t="str">
        <f t="shared" si="20"/>
        <v/>
      </c>
      <c r="K85" s="454" t="str">
        <f t="shared" si="21"/>
        <v/>
      </c>
      <c r="M85" s="454" t="str">
        <f t="shared" si="22"/>
        <v/>
      </c>
      <c r="O85" s="454" t="str">
        <f t="shared" si="23"/>
        <v/>
      </c>
      <c r="Q85" s="454" t="str">
        <f t="shared" si="24"/>
        <v/>
      </c>
      <c r="S85" s="454" t="str">
        <f t="shared" si="25"/>
        <v/>
      </c>
      <c r="U85" s="454" t="str">
        <f t="shared" si="26"/>
        <v/>
      </c>
      <c r="W85" s="454" t="str">
        <f t="shared" si="27"/>
        <v/>
      </c>
      <c r="Y85" s="454" t="str">
        <f t="shared" si="28"/>
        <v/>
      </c>
      <c r="AA85" s="454" t="str">
        <f t="shared" si="29"/>
        <v/>
      </c>
      <c r="AC85" s="454" t="str">
        <f t="shared" si="30"/>
        <v/>
      </c>
      <c r="AE85" s="454" t="str">
        <f t="shared" si="31"/>
        <v/>
      </c>
      <c r="AG85" s="454" t="str">
        <f t="shared" si="32"/>
        <v/>
      </c>
      <c r="AI85" s="454" t="str">
        <f t="shared" si="33"/>
        <v/>
      </c>
      <c r="AK85" s="454" t="str">
        <f t="shared" si="34"/>
        <v/>
      </c>
      <c r="AM85" s="454" t="str">
        <f t="shared" si="35"/>
        <v/>
      </c>
      <c r="AO85" s="454" t="str">
        <f t="shared" si="36"/>
        <v/>
      </c>
      <c r="AQ85" s="454" t="str">
        <f t="shared" si="37"/>
        <v/>
      </c>
    </row>
    <row r="86" spans="5:43">
      <c r="E86" s="454" t="str">
        <f t="shared" si="19"/>
        <v/>
      </c>
      <c r="G86" s="454" t="str">
        <f t="shared" si="19"/>
        <v/>
      </c>
      <c r="I86" s="454" t="str">
        <f t="shared" si="20"/>
        <v/>
      </c>
      <c r="K86" s="454" t="str">
        <f t="shared" si="21"/>
        <v/>
      </c>
      <c r="M86" s="454" t="str">
        <f t="shared" si="22"/>
        <v/>
      </c>
      <c r="O86" s="454" t="str">
        <f t="shared" si="23"/>
        <v/>
      </c>
      <c r="Q86" s="454" t="str">
        <f t="shared" si="24"/>
        <v/>
      </c>
      <c r="S86" s="454" t="str">
        <f t="shared" si="25"/>
        <v/>
      </c>
      <c r="U86" s="454" t="str">
        <f t="shared" si="26"/>
        <v/>
      </c>
      <c r="W86" s="454" t="str">
        <f t="shared" si="27"/>
        <v/>
      </c>
      <c r="Y86" s="454" t="str">
        <f t="shared" si="28"/>
        <v/>
      </c>
      <c r="AA86" s="454" t="str">
        <f t="shared" si="29"/>
        <v/>
      </c>
      <c r="AC86" s="454" t="str">
        <f t="shared" si="30"/>
        <v/>
      </c>
      <c r="AE86" s="454" t="str">
        <f t="shared" si="31"/>
        <v/>
      </c>
      <c r="AG86" s="454" t="str">
        <f t="shared" si="32"/>
        <v/>
      </c>
      <c r="AI86" s="454" t="str">
        <f t="shared" si="33"/>
        <v/>
      </c>
      <c r="AK86" s="454" t="str">
        <f t="shared" si="34"/>
        <v/>
      </c>
      <c r="AM86" s="454" t="str">
        <f t="shared" si="35"/>
        <v/>
      </c>
      <c r="AO86" s="454" t="str">
        <f t="shared" si="36"/>
        <v/>
      </c>
      <c r="AQ86" s="454" t="str">
        <f t="shared" si="37"/>
        <v/>
      </c>
    </row>
    <row r="87" spans="5:43">
      <c r="E87" s="454" t="str">
        <f t="shared" si="19"/>
        <v/>
      </c>
      <c r="G87" s="454" t="str">
        <f t="shared" si="19"/>
        <v/>
      </c>
      <c r="I87" s="454" t="str">
        <f t="shared" si="20"/>
        <v/>
      </c>
      <c r="K87" s="454" t="str">
        <f t="shared" si="21"/>
        <v/>
      </c>
      <c r="M87" s="454" t="str">
        <f t="shared" si="22"/>
        <v/>
      </c>
      <c r="O87" s="454" t="str">
        <f t="shared" si="23"/>
        <v/>
      </c>
      <c r="Q87" s="454" t="str">
        <f t="shared" si="24"/>
        <v/>
      </c>
      <c r="S87" s="454" t="str">
        <f t="shared" si="25"/>
        <v/>
      </c>
      <c r="U87" s="454" t="str">
        <f t="shared" si="26"/>
        <v/>
      </c>
      <c r="W87" s="454" t="str">
        <f t="shared" si="27"/>
        <v/>
      </c>
      <c r="Y87" s="454" t="str">
        <f t="shared" si="28"/>
        <v/>
      </c>
      <c r="AA87" s="454" t="str">
        <f t="shared" si="29"/>
        <v/>
      </c>
      <c r="AC87" s="454" t="str">
        <f t="shared" si="30"/>
        <v/>
      </c>
      <c r="AE87" s="454" t="str">
        <f t="shared" si="31"/>
        <v/>
      </c>
      <c r="AG87" s="454" t="str">
        <f t="shared" si="32"/>
        <v/>
      </c>
      <c r="AI87" s="454" t="str">
        <f t="shared" si="33"/>
        <v/>
      </c>
      <c r="AK87" s="454" t="str">
        <f t="shared" si="34"/>
        <v/>
      </c>
      <c r="AM87" s="454" t="str">
        <f t="shared" si="35"/>
        <v/>
      </c>
      <c r="AO87" s="454" t="str">
        <f t="shared" si="36"/>
        <v/>
      </c>
      <c r="AQ87" s="454" t="str">
        <f t="shared" si="37"/>
        <v/>
      </c>
    </row>
    <row r="88" spans="5:43">
      <c r="E88" s="454" t="str">
        <f t="shared" si="19"/>
        <v/>
      </c>
      <c r="G88" s="454" t="str">
        <f t="shared" si="19"/>
        <v/>
      </c>
      <c r="I88" s="454" t="str">
        <f t="shared" si="20"/>
        <v/>
      </c>
      <c r="K88" s="454" t="str">
        <f t="shared" si="21"/>
        <v/>
      </c>
      <c r="M88" s="454" t="str">
        <f t="shared" si="22"/>
        <v/>
      </c>
      <c r="O88" s="454" t="str">
        <f t="shared" si="23"/>
        <v/>
      </c>
      <c r="Q88" s="454" t="str">
        <f t="shared" si="24"/>
        <v/>
      </c>
      <c r="S88" s="454" t="str">
        <f t="shared" si="25"/>
        <v/>
      </c>
      <c r="U88" s="454" t="str">
        <f t="shared" si="26"/>
        <v/>
      </c>
      <c r="W88" s="454" t="str">
        <f t="shared" si="27"/>
        <v/>
      </c>
      <c r="Y88" s="454" t="str">
        <f t="shared" si="28"/>
        <v/>
      </c>
      <c r="AA88" s="454" t="str">
        <f t="shared" si="29"/>
        <v/>
      </c>
      <c r="AC88" s="454" t="str">
        <f t="shared" si="30"/>
        <v/>
      </c>
      <c r="AE88" s="454" t="str">
        <f t="shared" si="31"/>
        <v/>
      </c>
      <c r="AG88" s="454" t="str">
        <f t="shared" si="32"/>
        <v/>
      </c>
      <c r="AI88" s="454" t="str">
        <f t="shared" si="33"/>
        <v/>
      </c>
      <c r="AK88" s="454" t="str">
        <f t="shared" si="34"/>
        <v/>
      </c>
      <c r="AM88" s="454" t="str">
        <f t="shared" si="35"/>
        <v/>
      </c>
      <c r="AO88" s="454" t="str">
        <f t="shared" si="36"/>
        <v/>
      </c>
      <c r="AQ88" s="454" t="str">
        <f t="shared" si="37"/>
        <v/>
      </c>
    </row>
    <row r="89" spans="5:43">
      <c r="E89" s="454" t="str">
        <f t="shared" si="19"/>
        <v/>
      </c>
      <c r="G89" s="454" t="str">
        <f t="shared" si="19"/>
        <v/>
      </c>
      <c r="I89" s="454" t="str">
        <f t="shared" si="20"/>
        <v/>
      </c>
      <c r="K89" s="454" t="str">
        <f t="shared" si="21"/>
        <v/>
      </c>
      <c r="M89" s="454" t="str">
        <f t="shared" si="22"/>
        <v/>
      </c>
      <c r="O89" s="454" t="str">
        <f t="shared" si="23"/>
        <v/>
      </c>
      <c r="Q89" s="454" t="str">
        <f t="shared" si="24"/>
        <v/>
      </c>
      <c r="S89" s="454" t="str">
        <f t="shared" si="25"/>
        <v/>
      </c>
      <c r="U89" s="454" t="str">
        <f t="shared" si="26"/>
        <v/>
      </c>
      <c r="W89" s="454" t="str">
        <f t="shared" si="27"/>
        <v/>
      </c>
      <c r="Y89" s="454" t="str">
        <f t="shared" si="28"/>
        <v/>
      </c>
      <c r="AA89" s="454" t="str">
        <f t="shared" si="29"/>
        <v/>
      </c>
      <c r="AC89" s="454" t="str">
        <f t="shared" si="30"/>
        <v/>
      </c>
      <c r="AE89" s="454" t="str">
        <f t="shared" si="31"/>
        <v/>
      </c>
      <c r="AG89" s="454" t="str">
        <f t="shared" si="32"/>
        <v/>
      </c>
      <c r="AI89" s="454" t="str">
        <f t="shared" si="33"/>
        <v/>
      </c>
      <c r="AK89" s="454" t="str">
        <f t="shared" si="34"/>
        <v/>
      </c>
      <c r="AM89" s="454" t="str">
        <f t="shared" si="35"/>
        <v/>
      </c>
      <c r="AO89" s="454" t="str">
        <f t="shared" si="36"/>
        <v/>
      </c>
      <c r="AQ89" s="454" t="str">
        <f t="shared" si="37"/>
        <v/>
      </c>
    </row>
    <row r="90" spans="5:43">
      <c r="E90" s="454" t="str">
        <f t="shared" si="19"/>
        <v/>
      </c>
      <c r="G90" s="454" t="str">
        <f t="shared" si="19"/>
        <v/>
      </c>
      <c r="I90" s="454" t="str">
        <f t="shared" si="20"/>
        <v/>
      </c>
      <c r="K90" s="454" t="str">
        <f t="shared" si="21"/>
        <v/>
      </c>
      <c r="M90" s="454" t="str">
        <f t="shared" si="22"/>
        <v/>
      </c>
      <c r="O90" s="454" t="str">
        <f t="shared" si="23"/>
        <v/>
      </c>
      <c r="Q90" s="454" t="str">
        <f t="shared" si="24"/>
        <v/>
      </c>
      <c r="S90" s="454" t="str">
        <f t="shared" si="25"/>
        <v/>
      </c>
      <c r="U90" s="454" t="str">
        <f t="shared" si="26"/>
        <v/>
      </c>
      <c r="W90" s="454" t="str">
        <f t="shared" si="27"/>
        <v/>
      </c>
      <c r="Y90" s="454" t="str">
        <f t="shared" si="28"/>
        <v/>
      </c>
      <c r="AA90" s="454" t="str">
        <f t="shared" si="29"/>
        <v/>
      </c>
      <c r="AC90" s="454" t="str">
        <f t="shared" si="30"/>
        <v/>
      </c>
      <c r="AE90" s="454" t="str">
        <f t="shared" si="31"/>
        <v/>
      </c>
      <c r="AG90" s="454" t="str">
        <f t="shared" si="32"/>
        <v/>
      </c>
      <c r="AI90" s="454" t="str">
        <f t="shared" si="33"/>
        <v/>
      </c>
      <c r="AK90" s="454" t="str">
        <f t="shared" si="34"/>
        <v/>
      </c>
      <c r="AM90" s="454" t="str">
        <f t="shared" si="35"/>
        <v/>
      </c>
      <c r="AO90" s="454" t="str">
        <f t="shared" si="36"/>
        <v/>
      </c>
      <c r="AQ90" s="454" t="str">
        <f t="shared" si="37"/>
        <v/>
      </c>
    </row>
    <row r="91" spans="5:43">
      <c r="E91" s="454" t="str">
        <f t="shared" si="19"/>
        <v/>
      </c>
      <c r="G91" s="454" t="str">
        <f t="shared" si="19"/>
        <v/>
      </c>
      <c r="I91" s="454" t="str">
        <f t="shared" si="20"/>
        <v/>
      </c>
      <c r="K91" s="454" t="str">
        <f t="shared" si="21"/>
        <v/>
      </c>
      <c r="M91" s="454" t="str">
        <f t="shared" si="22"/>
        <v/>
      </c>
      <c r="O91" s="454" t="str">
        <f t="shared" si="23"/>
        <v/>
      </c>
      <c r="Q91" s="454" t="str">
        <f t="shared" si="24"/>
        <v/>
      </c>
      <c r="S91" s="454" t="str">
        <f t="shared" si="25"/>
        <v/>
      </c>
      <c r="U91" s="454" t="str">
        <f t="shared" si="26"/>
        <v/>
      </c>
      <c r="W91" s="454" t="str">
        <f t="shared" si="27"/>
        <v/>
      </c>
      <c r="Y91" s="454" t="str">
        <f t="shared" si="28"/>
        <v/>
      </c>
      <c r="AA91" s="454" t="str">
        <f t="shared" si="29"/>
        <v/>
      </c>
      <c r="AC91" s="454" t="str">
        <f t="shared" si="30"/>
        <v/>
      </c>
      <c r="AE91" s="454" t="str">
        <f t="shared" si="31"/>
        <v/>
      </c>
      <c r="AG91" s="454" t="str">
        <f t="shared" si="32"/>
        <v/>
      </c>
      <c r="AI91" s="454" t="str">
        <f t="shared" si="33"/>
        <v/>
      </c>
      <c r="AK91" s="454" t="str">
        <f t="shared" si="34"/>
        <v/>
      </c>
      <c r="AM91" s="454" t="str">
        <f t="shared" si="35"/>
        <v/>
      </c>
      <c r="AO91" s="454" t="str">
        <f t="shared" si="36"/>
        <v/>
      </c>
      <c r="AQ91" s="454" t="str">
        <f t="shared" si="37"/>
        <v/>
      </c>
    </row>
    <row r="92" spans="5:43">
      <c r="E92" s="454" t="str">
        <f t="shared" si="19"/>
        <v/>
      </c>
      <c r="G92" s="454" t="str">
        <f t="shared" si="19"/>
        <v/>
      </c>
      <c r="I92" s="454" t="str">
        <f t="shared" si="20"/>
        <v/>
      </c>
      <c r="K92" s="454" t="str">
        <f t="shared" si="21"/>
        <v/>
      </c>
      <c r="M92" s="454" t="str">
        <f t="shared" si="22"/>
        <v/>
      </c>
      <c r="O92" s="454" t="str">
        <f t="shared" si="23"/>
        <v/>
      </c>
      <c r="Q92" s="454" t="str">
        <f t="shared" si="24"/>
        <v/>
      </c>
      <c r="S92" s="454" t="str">
        <f t="shared" si="25"/>
        <v/>
      </c>
      <c r="U92" s="454" t="str">
        <f t="shared" si="26"/>
        <v/>
      </c>
      <c r="W92" s="454" t="str">
        <f t="shared" si="27"/>
        <v/>
      </c>
      <c r="Y92" s="454" t="str">
        <f t="shared" si="28"/>
        <v/>
      </c>
      <c r="AA92" s="454" t="str">
        <f t="shared" si="29"/>
        <v/>
      </c>
      <c r="AC92" s="454" t="str">
        <f t="shared" si="30"/>
        <v/>
      </c>
      <c r="AE92" s="454" t="str">
        <f t="shared" si="31"/>
        <v/>
      </c>
      <c r="AG92" s="454" t="str">
        <f t="shared" si="32"/>
        <v/>
      </c>
      <c r="AI92" s="454" t="str">
        <f t="shared" si="33"/>
        <v/>
      </c>
      <c r="AK92" s="454" t="str">
        <f t="shared" si="34"/>
        <v/>
      </c>
      <c r="AM92" s="454" t="str">
        <f t="shared" si="35"/>
        <v/>
      </c>
      <c r="AO92" s="454" t="str">
        <f t="shared" si="36"/>
        <v/>
      </c>
      <c r="AQ92" s="454" t="str">
        <f t="shared" si="37"/>
        <v/>
      </c>
    </row>
    <row r="93" spans="5:43">
      <c r="E93" s="454" t="str">
        <f t="shared" si="19"/>
        <v/>
      </c>
      <c r="G93" s="454" t="str">
        <f t="shared" si="19"/>
        <v/>
      </c>
      <c r="I93" s="454" t="str">
        <f t="shared" si="20"/>
        <v/>
      </c>
      <c r="K93" s="454" t="str">
        <f t="shared" si="21"/>
        <v/>
      </c>
      <c r="M93" s="454" t="str">
        <f t="shared" si="22"/>
        <v/>
      </c>
      <c r="O93" s="454" t="str">
        <f t="shared" si="23"/>
        <v/>
      </c>
      <c r="Q93" s="454" t="str">
        <f t="shared" si="24"/>
        <v/>
      </c>
      <c r="S93" s="454" t="str">
        <f t="shared" si="25"/>
        <v/>
      </c>
      <c r="U93" s="454" t="str">
        <f t="shared" si="26"/>
        <v/>
      </c>
      <c r="W93" s="454" t="str">
        <f t="shared" si="27"/>
        <v/>
      </c>
      <c r="Y93" s="454" t="str">
        <f t="shared" si="28"/>
        <v/>
      </c>
      <c r="AA93" s="454" t="str">
        <f t="shared" si="29"/>
        <v/>
      </c>
      <c r="AC93" s="454" t="str">
        <f t="shared" si="30"/>
        <v/>
      </c>
      <c r="AE93" s="454" t="str">
        <f t="shared" si="31"/>
        <v/>
      </c>
      <c r="AG93" s="454" t="str">
        <f t="shared" si="32"/>
        <v/>
      </c>
      <c r="AI93" s="454" t="str">
        <f t="shared" si="33"/>
        <v/>
      </c>
      <c r="AK93" s="454" t="str">
        <f t="shared" si="34"/>
        <v/>
      </c>
      <c r="AM93" s="454" t="str">
        <f t="shared" si="35"/>
        <v/>
      </c>
      <c r="AO93" s="454" t="str">
        <f t="shared" si="36"/>
        <v/>
      </c>
      <c r="AQ93" s="454" t="str">
        <f t="shared" si="37"/>
        <v/>
      </c>
    </row>
    <row r="94" spans="5:43">
      <c r="E94" s="454" t="str">
        <f t="shared" si="19"/>
        <v/>
      </c>
      <c r="G94" s="454" t="str">
        <f t="shared" si="19"/>
        <v/>
      </c>
      <c r="I94" s="454" t="str">
        <f t="shared" si="20"/>
        <v/>
      </c>
      <c r="K94" s="454" t="str">
        <f t="shared" si="21"/>
        <v/>
      </c>
      <c r="M94" s="454" t="str">
        <f t="shared" si="22"/>
        <v/>
      </c>
      <c r="O94" s="454" t="str">
        <f t="shared" si="23"/>
        <v/>
      </c>
      <c r="Q94" s="454" t="str">
        <f t="shared" si="24"/>
        <v/>
      </c>
      <c r="S94" s="454" t="str">
        <f t="shared" si="25"/>
        <v/>
      </c>
      <c r="U94" s="454" t="str">
        <f t="shared" si="26"/>
        <v/>
      </c>
      <c r="W94" s="454" t="str">
        <f t="shared" si="27"/>
        <v/>
      </c>
      <c r="Y94" s="454" t="str">
        <f t="shared" si="28"/>
        <v/>
      </c>
      <c r="AA94" s="454" t="str">
        <f t="shared" si="29"/>
        <v/>
      </c>
      <c r="AC94" s="454" t="str">
        <f t="shared" si="30"/>
        <v/>
      </c>
      <c r="AE94" s="454" t="str">
        <f t="shared" si="31"/>
        <v/>
      </c>
      <c r="AG94" s="454" t="str">
        <f t="shared" si="32"/>
        <v/>
      </c>
      <c r="AI94" s="454" t="str">
        <f t="shared" si="33"/>
        <v/>
      </c>
      <c r="AK94" s="454" t="str">
        <f t="shared" si="34"/>
        <v/>
      </c>
      <c r="AM94" s="454" t="str">
        <f t="shared" si="35"/>
        <v/>
      </c>
      <c r="AO94" s="454" t="str">
        <f t="shared" si="36"/>
        <v/>
      </c>
      <c r="AQ94" s="454" t="str">
        <f t="shared" si="37"/>
        <v/>
      </c>
    </row>
    <row r="95" spans="5:43">
      <c r="E95" s="454" t="str">
        <f t="shared" si="19"/>
        <v/>
      </c>
      <c r="G95" s="454" t="str">
        <f t="shared" si="19"/>
        <v/>
      </c>
      <c r="I95" s="454" t="str">
        <f t="shared" si="20"/>
        <v/>
      </c>
      <c r="K95" s="454" t="str">
        <f t="shared" si="21"/>
        <v/>
      </c>
      <c r="M95" s="454" t="str">
        <f t="shared" si="22"/>
        <v/>
      </c>
      <c r="O95" s="454" t="str">
        <f t="shared" si="23"/>
        <v/>
      </c>
      <c r="Q95" s="454" t="str">
        <f t="shared" si="24"/>
        <v/>
      </c>
      <c r="S95" s="454" t="str">
        <f t="shared" si="25"/>
        <v/>
      </c>
      <c r="U95" s="454" t="str">
        <f t="shared" si="26"/>
        <v/>
      </c>
      <c r="W95" s="454" t="str">
        <f t="shared" si="27"/>
        <v/>
      </c>
      <c r="Y95" s="454" t="str">
        <f t="shared" si="28"/>
        <v/>
      </c>
      <c r="AA95" s="454" t="str">
        <f t="shared" si="29"/>
        <v/>
      </c>
      <c r="AC95" s="454" t="str">
        <f t="shared" si="30"/>
        <v/>
      </c>
      <c r="AE95" s="454" t="str">
        <f t="shared" si="31"/>
        <v/>
      </c>
      <c r="AG95" s="454" t="str">
        <f t="shared" si="32"/>
        <v/>
      </c>
      <c r="AI95" s="454" t="str">
        <f t="shared" si="33"/>
        <v/>
      </c>
      <c r="AK95" s="454" t="str">
        <f t="shared" si="34"/>
        <v/>
      </c>
      <c r="AM95" s="454" t="str">
        <f t="shared" si="35"/>
        <v/>
      </c>
      <c r="AO95" s="454" t="str">
        <f t="shared" si="36"/>
        <v/>
      </c>
      <c r="AQ95" s="454" t="str">
        <f t="shared" si="37"/>
        <v/>
      </c>
    </row>
    <row r="96" spans="5:43">
      <c r="E96" s="454" t="str">
        <f t="shared" si="19"/>
        <v/>
      </c>
      <c r="G96" s="454" t="str">
        <f t="shared" si="19"/>
        <v/>
      </c>
      <c r="I96" s="454" t="str">
        <f t="shared" si="20"/>
        <v/>
      </c>
      <c r="K96" s="454" t="str">
        <f t="shared" si="21"/>
        <v/>
      </c>
      <c r="M96" s="454" t="str">
        <f t="shared" si="22"/>
        <v/>
      </c>
      <c r="O96" s="454" t="str">
        <f t="shared" si="23"/>
        <v/>
      </c>
      <c r="Q96" s="454" t="str">
        <f t="shared" si="24"/>
        <v/>
      </c>
      <c r="S96" s="454" t="str">
        <f t="shared" si="25"/>
        <v/>
      </c>
      <c r="U96" s="454" t="str">
        <f t="shared" si="26"/>
        <v/>
      </c>
      <c r="W96" s="454" t="str">
        <f t="shared" si="27"/>
        <v/>
      </c>
      <c r="Y96" s="454" t="str">
        <f t="shared" si="28"/>
        <v/>
      </c>
      <c r="AA96" s="454" t="str">
        <f t="shared" si="29"/>
        <v/>
      </c>
      <c r="AC96" s="454" t="str">
        <f t="shared" si="30"/>
        <v/>
      </c>
      <c r="AE96" s="454" t="str">
        <f t="shared" si="31"/>
        <v/>
      </c>
      <c r="AG96" s="454" t="str">
        <f t="shared" si="32"/>
        <v/>
      </c>
      <c r="AI96" s="454" t="str">
        <f t="shared" si="33"/>
        <v/>
      </c>
      <c r="AK96" s="454" t="str">
        <f t="shared" si="34"/>
        <v/>
      </c>
      <c r="AM96" s="454" t="str">
        <f t="shared" si="35"/>
        <v/>
      </c>
      <c r="AO96" s="454" t="str">
        <f t="shared" si="36"/>
        <v/>
      </c>
      <c r="AQ96" s="454" t="str">
        <f t="shared" si="37"/>
        <v/>
      </c>
    </row>
    <row r="97" spans="5:43">
      <c r="E97" s="454" t="str">
        <f t="shared" si="19"/>
        <v/>
      </c>
      <c r="G97" s="454" t="str">
        <f t="shared" si="19"/>
        <v/>
      </c>
      <c r="I97" s="454" t="str">
        <f t="shared" si="20"/>
        <v/>
      </c>
      <c r="K97" s="454" t="str">
        <f t="shared" si="21"/>
        <v/>
      </c>
      <c r="M97" s="454" t="str">
        <f t="shared" si="22"/>
        <v/>
      </c>
      <c r="O97" s="454" t="str">
        <f t="shared" si="23"/>
        <v/>
      </c>
      <c r="Q97" s="454" t="str">
        <f t="shared" si="24"/>
        <v/>
      </c>
      <c r="S97" s="454" t="str">
        <f t="shared" si="25"/>
        <v/>
      </c>
      <c r="U97" s="454" t="str">
        <f t="shared" si="26"/>
        <v/>
      </c>
      <c r="W97" s="454" t="str">
        <f t="shared" si="27"/>
        <v/>
      </c>
      <c r="Y97" s="454" t="str">
        <f t="shared" si="28"/>
        <v/>
      </c>
      <c r="AA97" s="454" t="str">
        <f t="shared" si="29"/>
        <v/>
      </c>
      <c r="AC97" s="454" t="str">
        <f t="shared" si="30"/>
        <v/>
      </c>
      <c r="AE97" s="454" t="str">
        <f t="shared" si="31"/>
        <v/>
      </c>
      <c r="AG97" s="454" t="str">
        <f t="shared" si="32"/>
        <v/>
      </c>
      <c r="AI97" s="454" t="str">
        <f t="shared" si="33"/>
        <v/>
      </c>
      <c r="AK97" s="454" t="str">
        <f t="shared" si="34"/>
        <v/>
      </c>
      <c r="AM97" s="454" t="str">
        <f t="shared" si="35"/>
        <v/>
      </c>
      <c r="AO97" s="454" t="str">
        <f t="shared" si="36"/>
        <v/>
      </c>
      <c r="AQ97" s="454" t="str">
        <f t="shared" si="37"/>
        <v/>
      </c>
    </row>
    <row r="98" spans="5:43">
      <c r="E98" s="454" t="str">
        <f t="shared" si="19"/>
        <v/>
      </c>
      <c r="G98" s="454" t="str">
        <f t="shared" si="19"/>
        <v/>
      </c>
      <c r="I98" s="454" t="str">
        <f t="shared" si="20"/>
        <v/>
      </c>
      <c r="K98" s="454" t="str">
        <f t="shared" si="21"/>
        <v/>
      </c>
      <c r="M98" s="454" t="str">
        <f t="shared" si="22"/>
        <v/>
      </c>
      <c r="O98" s="454" t="str">
        <f t="shared" si="23"/>
        <v/>
      </c>
      <c r="Q98" s="454" t="str">
        <f t="shared" si="24"/>
        <v/>
      </c>
      <c r="S98" s="454" t="str">
        <f t="shared" si="25"/>
        <v/>
      </c>
      <c r="U98" s="454" t="str">
        <f t="shared" si="26"/>
        <v/>
      </c>
      <c r="W98" s="454" t="str">
        <f t="shared" si="27"/>
        <v/>
      </c>
      <c r="Y98" s="454" t="str">
        <f t="shared" si="28"/>
        <v/>
      </c>
      <c r="AA98" s="454" t="str">
        <f t="shared" si="29"/>
        <v/>
      </c>
      <c r="AC98" s="454" t="str">
        <f t="shared" si="30"/>
        <v/>
      </c>
      <c r="AE98" s="454" t="str">
        <f t="shared" si="31"/>
        <v/>
      </c>
      <c r="AG98" s="454" t="str">
        <f t="shared" si="32"/>
        <v/>
      </c>
      <c r="AI98" s="454" t="str">
        <f t="shared" si="33"/>
        <v/>
      </c>
      <c r="AK98" s="454" t="str">
        <f t="shared" si="34"/>
        <v/>
      </c>
      <c r="AM98" s="454" t="str">
        <f t="shared" si="35"/>
        <v/>
      </c>
      <c r="AO98" s="454" t="str">
        <f t="shared" si="36"/>
        <v/>
      </c>
      <c r="AQ98" s="454" t="str">
        <f t="shared" si="37"/>
        <v/>
      </c>
    </row>
    <row r="99" spans="5:43">
      <c r="E99" s="454" t="str">
        <f t="shared" si="19"/>
        <v/>
      </c>
      <c r="G99" s="454" t="str">
        <f t="shared" si="19"/>
        <v/>
      </c>
      <c r="I99" s="454" t="str">
        <f t="shared" si="20"/>
        <v/>
      </c>
      <c r="K99" s="454" t="str">
        <f t="shared" si="21"/>
        <v/>
      </c>
      <c r="M99" s="454" t="str">
        <f t="shared" si="22"/>
        <v/>
      </c>
      <c r="O99" s="454" t="str">
        <f t="shared" si="23"/>
        <v/>
      </c>
      <c r="Q99" s="454" t="str">
        <f t="shared" si="24"/>
        <v/>
      </c>
      <c r="S99" s="454" t="str">
        <f t="shared" si="25"/>
        <v/>
      </c>
      <c r="U99" s="454" t="str">
        <f t="shared" si="26"/>
        <v/>
      </c>
      <c r="W99" s="454" t="str">
        <f t="shared" si="27"/>
        <v/>
      </c>
      <c r="Y99" s="454" t="str">
        <f t="shared" si="28"/>
        <v/>
      </c>
      <c r="AA99" s="454" t="str">
        <f t="shared" si="29"/>
        <v/>
      </c>
      <c r="AC99" s="454" t="str">
        <f t="shared" si="30"/>
        <v/>
      </c>
      <c r="AE99" s="454" t="str">
        <f t="shared" si="31"/>
        <v/>
      </c>
      <c r="AG99" s="454" t="str">
        <f t="shared" si="32"/>
        <v/>
      </c>
      <c r="AI99" s="454" t="str">
        <f t="shared" si="33"/>
        <v/>
      </c>
      <c r="AK99" s="454" t="str">
        <f t="shared" si="34"/>
        <v/>
      </c>
      <c r="AM99" s="454" t="str">
        <f t="shared" si="35"/>
        <v/>
      </c>
      <c r="AO99" s="454" t="str">
        <f t="shared" si="36"/>
        <v/>
      </c>
      <c r="AQ99" s="454" t="str">
        <f t="shared" si="37"/>
        <v/>
      </c>
    </row>
    <row r="100" spans="5:43">
      <c r="E100" s="454" t="str">
        <f t="shared" si="19"/>
        <v/>
      </c>
      <c r="G100" s="454" t="str">
        <f t="shared" si="19"/>
        <v/>
      </c>
      <c r="I100" s="454" t="str">
        <f t="shared" si="20"/>
        <v/>
      </c>
      <c r="K100" s="454" t="str">
        <f t="shared" si="21"/>
        <v/>
      </c>
      <c r="M100" s="454" t="str">
        <f t="shared" si="22"/>
        <v/>
      </c>
      <c r="O100" s="454" t="str">
        <f t="shared" si="23"/>
        <v/>
      </c>
      <c r="Q100" s="454" t="str">
        <f t="shared" si="24"/>
        <v/>
      </c>
      <c r="S100" s="454" t="str">
        <f t="shared" si="25"/>
        <v/>
      </c>
      <c r="U100" s="454" t="str">
        <f t="shared" si="26"/>
        <v/>
      </c>
      <c r="W100" s="454" t="str">
        <f t="shared" si="27"/>
        <v/>
      </c>
      <c r="Y100" s="454" t="str">
        <f t="shared" si="28"/>
        <v/>
      </c>
      <c r="AA100" s="454" t="str">
        <f t="shared" si="29"/>
        <v/>
      </c>
      <c r="AC100" s="454" t="str">
        <f t="shared" si="30"/>
        <v/>
      </c>
      <c r="AE100" s="454" t="str">
        <f t="shared" si="31"/>
        <v/>
      </c>
      <c r="AG100" s="454" t="str">
        <f t="shared" si="32"/>
        <v/>
      </c>
      <c r="AI100" s="454" t="str">
        <f t="shared" si="33"/>
        <v/>
      </c>
      <c r="AK100" s="454" t="str">
        <f t="shared" si="34"/>
        <v/>
      </c>
      <c r="AM100" s="454" t="str">
        <f t="shared" si="35"/>
        <v/>
      </c>
      <c r="AO100" s="454" t="str">
        <f t="shared" si="36"/>
        <v/>
      </c>
      <c r="AQ100" s="454" t="str">
        <f t="shared" si="37"/>
        <v/>
      </c>
    </row>
    <row r="101" spans="5:43">
      <c r="E101" s="454" t="str">
        <f t="shared" si="19"/>
        <v/>
      </c>
      <c r="G101" s="454" t="str">
        <f t="shared" si="19"/>
        <v/>
      </c>
      <c r="I101" s="454" t="str">
        <f t="shared" si="20"/>
        <v/>
      </c>
      <c r="K101" s="454" t="str">
        <f t="shared" si="21"/>
        <v/>
      </c>
      <c r="M101" s="454" t="str">
        <f t="shared" si="22"/>
        <v/>
      </c>
      <c r="O101" s="454" t="str">
        <f t="shared" si="23"/>
        <v/>
      </c>
      <c r="Q101" s="454" t="str">
        <f t="shared" si="24"/>
        <v/>
      </c>
      <c r="S101" s="454" t="str">
        <f t="shared" si="25"/>
        <v/>
      </c>
      <c r="U101" s="454" t="str">
        <f t="shared" si="26"/>
        <v/>
      </c>
      <c r="W101" s="454" t="str">
        <f t="shared" si="27"/>
        <v/>
      </c>
      <c r="Y101" s="454" t="str">
        <f t="shared" si="28"/>
        <v/>
      </c>
      <c r="AA101" s="454" t="str">
        <f t="shared" si="29"/>
        <v/>
      </c>
      <c r="AC101" s="454" t="str">
        <f t="shared" si="30"/>
        <v/>
      </c>
      <c r="AE101" s="454" t="str">
        <f t="shared" si="31"/>
        <v/>
      </c>
      <c r="AG101" s="454" t="str">
        <f t="shared" si="32"/>
        <v/>
      </c>
      <c r="AI101" s="454" t="str">
        <f t="shared" si="33"/>
        <v/>
      </c>
      <c r="AK101" s="454" t="str">
        <f t="shared" si="34"/>
        <v/>
      </c>
      <c r="AM101" s="454" t="str">
        <f t="shared" si="35"/>
        <v/>
      </c>
      <c r="AO101" s="454" t="str">
        <f t="shared" si="36"/>
        <v/>
      </c>
      <c r="AQ101" s="454" t="str">
        <f t="shared" si="37"/>
        <v/>
      </c>
    </row>
    <row r="102" spans="5:43">
      <c r="E102" s="454" t="str">
        <f t="shared" si="19"/>
        <v/>
      </c>
      <c r="G102" s="454" t="str">
        <f t="shared" si="19"/>
        <v/>
      </c>
      <c r="I102" s="454" t="str">
        <f t="shared" si="20"/>
        <v/>
      </c>
      <c r="K102" s="454" t="str">
        <f t="shared" si="21"/>
        <v/>
      </c>
      <c r="M102" s="454" t="str">
        <f t="shared" si="22"/>
        <v/>
      </c>
      <c r="O102" s="454" t="str">
        <f t="shared" si="23"/>
        <v/>
      </c>
      <c r="Q102" s="454" t="str">
        <f t="shared" si="24"/>
        <v/>
      </c>
      <c r="S102" s="454" t="str">
        <f t="shared" si="25"/>
        <v/>
      </c>
      <c r="U102" s="454" t="str">
        <f t="shared" si="26"/>
        <v/>
      </c>
      <c r="W102" s="454" t="str">
        <f t="shared" si="27"/>
        <v/>
      </c>
      <c r="Y102" s="454" t="str">
        <f t="shared" si="28"/>
        <v/>
      </c>
      <c r="AA102" s="454" t="str">
        <f t="shared" si="29"/>
        <v/>
      </c>
      <c r="AC102" s="454" t="str">
        <f t="shared" si="30"/>
        <v/>
      </c>
      <c r="AE102" s="454" t="str">
        <f t="shared" si="31"/>
        <v/>
      </c>
      <c r="AG102" s="454" t="str">
        <f t="shared" si="32"/>
        <v/>
      </c>
      <c r="AI102" s="454" t="str">
        <f t="shared" si="33"/>
        <v/>
      </c>
      <c r="AK102" s="454" t="str">
        <f t="shared" si="34"/>
        <v/>
      </c>
      <c r="AM102" s="454" t="str">
        <f t="shared" si="35"/>
        <v/>
      </c>
      <c r="AO102" s="454" t="str">
        <f t="shared" si="36"/>
        <v/>
      </c>
      <c r="AQ102" s="454" t="str">
        <f t="shared" si="37"/>
        <v/>
      </c>
    </row>
    <row r="103" spans="5:43">
      <c r="E103" s="454" t="str">
        <f t="shared" si="19"/>
        <v/>
      </c>
      <c r="G103" s="454" t="str">
        <f t="shared" si="19"/>
        <v/>
      </c>
      <c r="I103" s="454" t="str">
        <f t="shared" si="20"/>
        <v/>
      </c>
      <c r="K103" s="454" t="str">
        <f t="shared" si="21"/>
        <v/>
      </c>
      <c r="M103" s="454" t="str">
        <f t="shared" si="22"/>
        <v/>
      </c>
      <c r="O103" s="454" t="str">
        <f t="shared" si="23"/>
        <v/>
      </c>
      <c r="Q103" s="454" t="str">
        <f t="shared" si="24"/>
        <v/>
      </c>
      <c r="S103" s="454" t="str">
        <f t="shared" si="25"/>
        <v/>
      </c>
      <c r="U103" s="454" t="str">
        <f t="shared" si="26"/>
        <v/>
      </c>
      <c r="W103" s="454" t="str">
        <f t="shared" si="27"/>
        <v/>
      </c>
      <c r="Y103" s="454" t="str">
        <f t="shared" si="28"/>
        <v/>
      </c>
      <c r="AA103" s="454" t="str">
        <f t="shared" si="29"/>
        <v/>
      </c>
      <c r="AC103" s="454" t="str">
        <f t="shared" si="30"/>
        <v/>
      </c>
      <c r="AE103" s="454" t="str">
        <f t="shared" si="31"/>
        <v/>
      </c>
      <c r="AG103" s="454" t="str">
        <f t="shared" si="32"/>
        <v/>
      </c>
      <c r="AI103" s="454" t="str">
        <f t="shared" si="33"/>
        <v/>
      </c>
      <c r="AK103" s="454" t="str">
        <f t="shared" si="34"/>
        <v/>
      </c>
      <c r="AM103" s="454" t="str">
        <f t="shared" si="35"/>
        <v/>
      </c>
      <c r="AO103" s="454" t="str">
        <f t="shared" si="36"/>
        <v/>
      </c>
      <c r="AQ103" s="454" t="str">
        <f t="shared" si="37"/>
        <v/>
      </c>
    </row>
    <row r="104" spans="5:43">
      <c r="E104" s="454" t="str">
        <f t="shared" si="19"/>
        <v/>
      </c>
      <c r="G104" s="454" t="str">
        <f t="shared" si="19"/>
        <v/>
      </c>
      <c r="I104" s="454" t="str">
        <f t="shared" si="20"/>
        <v/>
      </c>
      <c r="K104" s="454" t="str">
        <f t="shared" si="21"/>
        <v/>
      </c>
      <c r="M104" s="454" t="str">
        <f t="shared" si="22"/>
        <v/>
      </c>
      <c r="O104" s="454" t="str">
        <f t="shared" si="23"/>
        <v/>
      </c>
      <c r="Q104" s="454" t="str">
        <f t="shared" si="24"/>
        <v/>
      </c>
      <c r="S104" s="454" t="str">
        <f t="shared" si="25"/>
        <v/>
      </c>
      <c r="U104" s="454" t="str">
        <f t="shared" si="26"/>
        <v/>
      </c>
      <c r="W104" s="454" t="str">
        <f t="shared" si="27"/>
        <v/>
      </c>
      <c r="Y104" s="454" t="str">
        <f t="shared" si="28"/>
        <v/>
      </c>
      <c r="AA104" s="454" t="str">
        <f t="shared" si="29"/>
        <v/>
      </c>
      <c r="AC104" s="454" t="str">
        <f t="shared" si="30"/>
        <v/>
      </c>
      <c r="AE104" s="454" t="str">
        <f t="shared" si="31"/>
        <v/>
      </c>
      <c r="AG104" s="454" t="str">
        <f t="shared" si="32"/>
        <v/>
      </c>
      <c r="AI104" s="454" t="str">
        <f t="shared" si="33"/>
        <v/>
      </c>
      <c r="AK104" s="454" t="str">
        <f t="shared" si="34"/>
        <v/>
      </c>
      <c r="AM104" s="454" t="str">
        <f t="shared" si="35"/>
        <v/>
      </c>
      <c r="AO104" s="454" t="str">
        <f t="shared" si="36"/>
        <v/>
      </c>
      <c r="AQ104" s="454" t="str">
        <f t="shared" si="37"/>
        <v/>
      </c>
    </row>
    <row r="105" spans="5:43">
      <c r="E105" s="454" t="str">
        <f t="shared" si="19"/>
        <v/>
      </c>
      <c r="G105" s="454" t="str">
        <f t="shared" si="19"/>
        <v/>
      </c>
      <c r="I105" s="454" t="str">
        <f t="shared" si="20"/>
        <v/>
      </c>
      <c r="K105" s="454" t="str">
        <f t="shared" si="21"/>
        <v/>
      </c>
      <c r="M105" s="454" t="str">
        <f t="shared" si="22"/>
        <v/>
      </c>
      <c r="O105" s="454" t="str">
        <f t="shared" si="23"/>
        <v/>
      </c>
      <c r="Q105" s="454" t="str">
        <f t="shared" si="24"/>
        <v/>
      </c>
      <c r="S105" s="454" t="str">
        <f t="shared" si="25"/>
        <v/>
      </c>
      <c r="U105" s="454" t="str">
        <f t="shared" si="26"/>
        <v/>
      </c>
      <c r="W105" s="454" t="str">
        <f t="shared" si="27"/>
        <v/>
      </c>
      <c r="Y105" s="454" t="str">
        <f t="shared" si="28"/>
        <v/>
      </c>
      <c r="AA105" s="454" t="str">
        <f t="shared" si="29"/>
        <v/>
      </c>
      <c r="AC105" s="454" t="str">
        <f t="shared" si="30"/>
        <v/>
      </c>
      <c r="AE105" s="454" t="str">
        <f t="shared" si="31"/>
        <v/>
      </c>
      <c r="AG105" s="454" t="str">
        <f t="shared" si="32"/>
        <v/>
      </c>
      <c r="AI105" s="454" t="str">
        <f t="shared" si="33"/>
        <v/>
      </c>
      <c r="AK105" s="454" t="str">
        <f t="shared" si="34"/>
        <v/>
      </c>
      <c r="AM105" s="454" t="str">
        <f t="shared" si="35"/>
        <v/>
      </c>
      <c r="AO105" s="454" t="str">
        <f t="shared" si="36"/>
        <v/>
      </c>
      <c r="AQ105" s="454" t="str">
        <f t="shared" si="37"/>
        <v/>
      </c>
    </row>
    <row r="106" spans="5:43">
      <c r="E106" s="454" t="str">
        <f t="shared" si="19"/>
        <v/>
      </c>
      <c r="G106" s="454" t="str">
        <f t="shared" si="19"/>
        <v/>
      </c>
      <c r="I106" s="454" t="str">
        <f t="shared" si="20"/>
        <v/>
      </c>
      <c r="K106" s="454" t="str">
        <f t="shared" si="21"/>
        <v/>
      </c>
      <c r="M106" s="454" t="str">
        <f t="shared" si="22"/>
        <v/>
      </c>
      <c r="O106" s="454" t="str">
        <f t="shared" si="23"/>
        <v/>
      </c>
      <c r="Q106" s="454" t="str">
        <f t="shared" si="24"/>
        <v/>
      </c>
      <c r="S106" s="454" t="str">
        <f t="shared" si="25"/>
        <v/>
      </c>
      <c r="U106" s="454" t="str">
        <f t="shared" si="26"/>
        <v/>
      </c>
      <c r="W106" s="454" t="str">
        <f t="shared" si="27"/>
        <v/>
      </c>
      <c r="Y106" s="454" t="str">
        <f t="shared" si="28"/>
        <v/>
      </c>
      <c r="AA106" s="454" t="str">
        <f t="shared" si="29"/>
        <v/>
      </c>
      <c r="AC106" s="454" t="str">
        <f t="shared" si="30"/>
        <v/>
      </c>
      <c r="AE106" s="454" t="str">
        <f t="shared" si="31"/>
        <v/>
      </c>
      <c r="AG106" s="454" t="str">
        <f t="shared" si="32"/>
        <v/>
      </c>
      <c r="AI106" s="454" t="str">
        <f t="shared" si="33"/>
        <v/>
      </c>
      <c r="AK106" s="454" t="str">
        <f t="shared" si="34"/>
        <v/>
      </c>
      <c r="AM106" s="454" t="str">
        <f t="shared" si="35"/>
        <v/>
      </c>
      <c r="AO106" s="454" t="str">
        <f t="shared" si="36"/>
        <v/>
      </c>
      <c r="AQ106" s="454" t="str">
        <f t="shared" si="37"/>
        <v/>
      </c>
    </row>
    <row r="107" spans="5:43">
      <c r="E107" s="454" t="str">
        <f t="shared" si="19"/>
        <v/>
      </c>
      <c r="G107" s="454" t="str">
        <f t="shared" si="19"/>
        <v/>
      </c>
      <c r="I107" s="454" t="str">
        <f t="shared" si="20"/>
        <v/>
      </c>
      <c r="K107" s="454" t="str">
        <f t="shared" si="21"/>
        <v/>
      </c>
      <c r="M107" s="454" t="str">
        <f t="shared" si="22"/>
        <v/>
      </c>
      <c r="O107" s="454" t="str">
        <f t="shared" si="23"/>
        <v/>
      </c>
      <c r="Q107" s="454" t="str">
        <f t="shared" si="24"/>
        <v/>
      </c>
      <c r="S107" s="454" t="str">
        <f t="shared" si="25"/>
        <v/>
      </c>
      <c r="U107" s="454" t="str">
        <f t="shared" si="26"/>
        <v/>
      </c>
      <c r="W107" s="454" t="str">
        <f t="shared" si="27"/>
        <v/>
      </c>
      <c r="Y107" s="454" t="str">
        <f t="shared" si="28"/>
        <v/>
      </c>
      <c r="AA107" s="454" t="str">
        <f t="shared" si="29"/>
        <v/>
      </c>
      <c r="AC107" s="454" t="str">
        <f t="shared" si="30"/>
        <v/>
      </c>
      <c r="AE107" s="454" t="str">
        <f t="shared" si="31"/>
        <v/>
      </c>
      <c r="AG107" s="454" t="str">
        <f t="shared" si="32"/>
        <v/>
      </c>
      <c r="AI107" s="454" t="str">
        <f t="shared" si="33"/>
        <v/>
      </c>
      <c r="AK107" s="454" t="str">
        <f t="shared" si="34"/>
        <v/>
      </c>
      <c r="AM107" s="454" t="str">
        <f t="shared" si="35"/>
        <v/>
      </c>
      <c r="AO107" s="454" t="str">
        <f t="shared" si="36"/>
        <v/>
      </c>
      <c r="AQ107" s="454" t="str">
        <f t="shared" si="37"/>
        <v/>
      </c>
    </row>
    <row r="108" spans="5:43">
      <c r="E108" s="454" t="str">
        <f t="shared" si="19"/>
        <v/>
      </c>
      <c r="G108" s="454" t="str">
        <f t="shared" si="19"/>
        <v/>
      </c>
      <c r="I108" s="454" t="str">
        <f t="shared" si="20"/>
        <v/>
      </c>
      <c r="K108" s="454" t="str">
        <f t="shared" si="21"/>
        <v/>
      </c>
      <c r="M108" s="454" t="str">
        <f t="shared" si="22"/>
        <v/>
      </c>
      <c r="O108" s="454" t="str">
        <f t="shared" si="23"/>
        <v/>
      </c>
      <c r="Q108" s="454" t="str">
        <f t="shared" si="24"/>
        <v/>
      </c>
      <c r="S108" s="454" t="str">
        <f t="shared" si="25"/>
        <v/>
      </c>
      <c r="U108" s="454" t="str">
        <f t="shared" si="26"/>
        <v/>
      </c>
      <c r="W108" s="454" t="str">
        <f t="shared" si="27"/>
        <v/>
      </c>
      <c r="Y108" s="454" t="str">
        <f t="shared" si="28"/>
        <v/>
      </c>
      <c r="AA108" s="454" t="str">
        <f t="shared" si="29"/>
        <v/>
      </c>
      <c r="AC108" s="454" t="str">
        <f t="shared" si="30"/>
        <v/>
      </c>
      <c r="AE108" s="454" t="str">
        <f t="shared" si="31"/>
        <v/>
      </c>
      <c r="AG108" s="454" t="str">
        <f t="shared" si="32"/>
        <v/>
      </c>
      <c r="AI108" s="454" t="str">
        <f t="shared" si="33"/>
        <v/>
      </c>
      <c r="AK108" s="454" t="str">
        <f t="shared" si="34"/>
        <v/>
      </c>
      <c r="AM108" s="454" t="str">
        <f t="shared" si="35"/>
        <v/>
      </c>
      <c r="AO108" s="454" t="str">
        <f t="shared" si="36"/>
        <v/>
      </c>
      <c r="AQ108" s="454" t="str">
        <f t="shared" si="37"/>
        <v/>
      </c>
    </row>
    <row r="109" spans="5:43">
      <c r="E109" s="454" t="str">
        <f t="shared" si="19"/>
        <v/>
      </c>
      <c r="G109" s="454" t="str">
        <f t="shared" si="19"/>
        <v/>
      </c>
      <c r="I109" s="454" t="str">
        <f t="shared" si="20"/>
        <v/>
      </c>
      <c r="K109" s="454" t="str">
        <f t="shared" si="21"/>
        <v/>
      </c>
      <c r="M109" s="454" t="str">
        <f t="shared" si="22"/>
        <v/>
      </c>
      <c r="O109" s="454" t="str">
        <f t="shared" si="23"/>
        <v/>
      </c>
      <c r="Q109" s="454" t="str">
        <f t="shared" si="24"/>
        <v/>
      </c>
      <c r="S109" s="454" t="str">
        <f t="shared" si="25"/>
        <v/>
      </c>
      <c r="U109" s="454" t="str">
        <f t="shared" si="26"/>
        <v/>
      </c>
      <c r="W109" s="454" t="str">
        <f t="shared" si="27"/>
        <v/>
      </c>
      <c r="Y109" s="454" t="str">
        <f t="shared" si="28"/>
        <v/>
      </c>
      <c r="AA109" s="454" t="str">
        <f t="shared" si="29"/>
        <v/>
      </c>
      <c r="AC109" s="454" t="str">
        <f t="shared" si="30"/>
        <v/>
      </c>
      <c r="AE109" s="454" t="str">
        <f t="shared" si="31"/>
        <v/>
      </c>
      <c r="AG109" s="454" t="str">
        <f t="shared" si="32"/>
        <v/>
      </c>
      <c r="AI109" s="454" t="str">
        <f t="shared" si="33"/>
        <v/>
      </c>
      <c r="AK109" s="454" t="str">
        <f t="shared" si="34"/>
        <v/>
      </c>
      <c r="AM109" s="454" t="str">
        <f t="shared" si="35"/>
        <v/>
      </c>
      <c r="AO109" s="454" t="str">
        <f t="shared" si="36"/>
        <v/>
      </c>
      <c r="AQ109" s="454" t="str">
        <f t="shared" si="37"/>
        <v/>
      </c>
    </row>
    <row r="110" spans="5:43">
      <c r="E110" s="454" t="str">
        <f t="shared" si="19"/>
        <v/>
      </c>
      <c r="G110" s="454" t="str">
        <f t="shared" si="19"/>
        <v/>
      </c>
      <c r="I110" s="454" t="str">
        <f t="shared" si="20"/>
        <v/>
      </c>
      <c r="K110" s="454" t="str">
        <f t="shared" si="21"/>
        <v/>
      </c>
      <c r="M110" s="454" t="str">
        <f t="shared" si="22"/>
        <v/>
      </c>
      <c r="O110" s="454" t="str">
        <f t="shared" si="23"/>
        <v/>
      </c>
      <c r="Q110" s="454" t="str">
        <f t="shared" si="24"/>
        <v/>
      </c>
      <c r="S110" s="454" t="str">
        <f t="shared" si="25"/>
        <v/>
      </c>
      <c r="U110" s="454" t="str">
        <f t="shared" si="26"/>
        <v/>
      </c>
      <c r="W110" s="454" t="str">
        <f t="shared" si="27"/>
        <v/>
      </c>
      <c r="Y110" s="454" t="str">
        <f t="shared" si="28"/>
        <v/>
      </c>
      <c r="AA110" s="454" t="str">
        <f t="shared" si="29"/>
        <v/>
      </c>
      <c r="AC110" s="454" t="str">
        <f t="shared" si="30"/>
        <v/>
      </c>
      <c r="AE110" s="454" t="str">
        <f t="shared" si="31"/>
        <v/>
      </c>
      <c r="AG110" s="454" t="str">
        <f t="shared" si="32"/>
        <v/>
      </c>
      <c r="AI110" s="454" t="str">
        <f t="shared" si="33"/>
        <v/>
      </c>
      <c r="AK110" s="454" t="str">
        <f t="shared" si="34"/>
        <v/>
      </c>
      <c r="AM110" s="454" t="str">
        <f t="shared" si="35"/>
        <v/>
      </c>
      <c r="AO110" s="454" t="str">
        <f t="shared" si="36"/>
        <v/>
      </c>
      <c r="AQ110" s="454" t="str">
        <f t="shared" si="37"/>
        <v/>
      </c>
    </row>
    <row r="111" spans="5:43">
      <c r="E111" s="454" t="str">
        <f t="shared" si="19"/>
        <v/>
      </c>
      <c r="G111" s="454" t="str">
        <f t="shared" si="19"/>
        <v/>
      </c>
      <c r="I111" s="454" t="str">
        <f t="shared" si="20"/>
        <v/>
      </c>
      <c r="K111" s="454" t="str">
        <f t="shared" si="21"/>
        <v/>
      </c>
      <c r="M111" s="454" t="str">
        <f t="shared" si="22"/>
        <v/>
      </c>
      <c r="O111" s="454" t="str">
        <f t="shared" si="23"/>
        <v/>
      </c>
      <c r="Q111" s="454" t="str">
        <f t="shared" si="24"/>
        <v/>
      </c>
      <c r="S111" s="454" t="str">
        <f t="shared" si="25"/>
        <v/>
      </c>
      <c r="U111" s="454" t="str">
        <f t="shared" si="26"/>
        <v/>
      </c>
      <c r="W111" s="454" t="str">
        <f t="shared" si="27"/>
        <v/>
      </c>
      <c r="Y111" s="454" t="str">
        <f t="shared" si="28"/>
        <v/>
      </c>
      <c r="AA111" s="454" t="str">
        <f t="shared" si="29"/>
        <v/>
      </c>
      <c r="AC111" s="454" t="str">
        <f t="shared" si="30"/>
        <v/>
      </c>
      <c r="AE111" s="454" t="str">
        <f t="shared" si="31"/>
        <v/>
      </c>
      <c r="AG111" s="454" t="str">
        <f t="shared" si="32"/>
        <v/>
      </c>
      <c r="AI111" s="454" t="str">
        <f t="shared" si="33"/>
        <v/>
      </c>
      <c r="AK111" s="454" t="str">
        <f t="shared" si="34"/>
        <v/>
      </c>
      <c r="AM111" s="454" t="str">
        <f t="shared" si="35"/>
        <v/>
      </c>
      <c r="AO111" s="454" t="str">
        <f t="shared" si="36"/>
        <v/>
      </c>
      <c r="AQ111" s="454" t="str">
        <f t="shared" si="37"/>
        <v/>
      </c>
    </row>
    <row r="112" spans="5:43">
      <c r="E112" s="454" t="str">
        <f t="shared" si="19"/>
        <v/>
      </c>
      <c r="G112" s="454" t="str">
        <f t="shared" si="19"/>
        <v/>
      </c>
      <c r="I112" s="454" t="str">
        <f t="shared" si="20"/>
        <v/>
      </c>
      <c r="K112" s="454" t="str">
        <f t="shared" si="21"/>
        <v/>
      </c>
      <c r="M112" s="454" t="str">
        <f t="shared" si="22"/>
        <v/>
      </c>
      <c r="O112" s="454" t="str">
        <f t="shared" si="23"/>
        <v/>
      </c>
      <c r="Q112" s="454" t="str">
        <f t="shared" si="24"/>
        <v/>
      </c>
      <c r="S112" s="454" t="str">
        <f t="shared" si="25"/>
        <v/>
      </c>
      <c r="U112" s="454" t="str">
        <f t="shared" si="26"/>
        <v/>
      </c>
      <c r="W112" s="454" t="str">
        <f t="shared" si="27"/>
        <v/>
      </c>
      <c r="Y112" s="454" t="str">
        <f t="shared" si="28"/>
        <v/>
      </c>
      <c r="AA112" s="454" t="str">
        <f t="shared" si="29"/>
        <v/>
      </c>
      <c r="AC112" s="454" t="str">
        <f t="shared" si="30"/>
        <v/>
      </c>
      <c r="AE112" s="454" t="str">
        <f t="shared" si="31"/>
        <v/>
      </c>
      <c r="AG112" s="454" t="str">
        <f t="shared" si="32"/>
        <v/>
      </c>
      <c r="AI112" s="454" t="str">
        <f t="shared" si="33"/>
        <v/>
      </c>
      <c r="AK112" s="454" t="str">
        <f t="shared" si="34"/>
        <v/>
      </c>
      <c r="AM112" s="454" t="str">
        <f t="shared" si="35"/>
        <v/>
      </c>
      <c r="AO112" s="454" t="str">
        <f t="shared" si="36"/>
        <v/>
      </c>
      <c r="AQ112" s="454" t="str">
        <f t="shared" si="37"/>
        <v/>
      </c>
    </row>
    <row r="113" spans="5:43">
      <c r="E113" s="454" t="str">
        <f t="shared" si="19"/>
        <v/>
      </c>
      <c r="G113" s="454" t="str">
        <f t="shared" si="19"/>
        <v/>
      </c>
      <c r="I113" s="454" t="str">
        <f t="shared" si="20"/>
        <v/>
      </c>
      <c r="K113" s="454" t="str">
        <f t="shared" si="21"/>
        <v/>
      </c>
      <c r="M113" s="454" t="str">
        <f t="shared" si="22"/>
        <v/>
      </c>
      <c r="O113" s="454" t="str">
        <f t="shared" si="23"/>
        <v/>
      </c>
      <c r="Q113" s="454" t="str">
        <f t="shared" si="24"/>
        <v/>
      </c>
      <c r="S113" s="454" t="str">
        <f t="shared" si="25"/>
        <v/>
      </c>
      <c r="U113" s="454" t="str">
        <f t="shared" si="26"/>
        <v/>
      </c>
      <c r="W113" s="454" t="str">
        <f t="shared" si="27"/>
        <v/>
      </c>
      <c r="Y113" s="454" t="str">
        <f t="shared" si="28"/>
        <v/>
      </c>
      <c r="AA113" s="454" t="str">
        <f t="shared" si="29"/>
        <v/>
      </c>
      <c r="AC113" s="454" t="str">
        <f t="shared" si="30"/>
        <v/>
      </c>
      <c r="AE113" s="454" t="str">
        <f t="shared" si="31"/>
        <v/>
      </c>
      <c r="AG113" s="454" t="str">
        <f t="shared" si="32"/>
        <v/>
      </c>
      <c r="AI113" s="454" t="str">
        <f t="shared" si="33"/>
        <v/>
      </c>
      <c r="AK113" s="454" t="str">
        <f t="shared" si="34"/>
        <v/>
      </c>
      <c r="AM113" s="454" t="str">
        <f t="shared" si="35"/>
        <v/>
      </c>
      <c r="AO113" s="454" t="str">
        <f t="shared" si="36"/>
        <v/>
      </c>
      <c r="AQ113" s="454" t="str">
        <f t="shared" si="37"/>
        <v/>
      </c>
    </row>
    <row r="114" spans="5:43">
      <c r="E114" s="454" t="str">
        <f t="shared" si="19"/>
        <v/>
      </c>
      <c r="G114" s="454" t="str">
        <f t="shared" si="19"/>
        <v/>
      </c>
      <c r="I114" s="454" t="str">
        <f t="shared" si="20"/>
        <v/>
      </c>
      <c r="K114" s="454" t="str">
        <f t="shared" si="21"/>
        <v/>
      </c>
      <c r="M114" s="454" t="str">
        <f t="shared" si="22"/>
        <v/>
      </c>
      <c r="O114" s="454" t="str">
        <f t="shared" si="23"/>
        <v/>
      </c>
      <c r="Q114" s="454" t="str">
        <f t="shared" si="24"/>
        <v/>
      </c>
      <c r="S114" s="454" t="str">
        <f t="shared" si="25"/>
        <v/>
      </c>
      <c r="U114" s="454" t="str">
        <f t="shared" si="26"/>
        <v/>
      </c>
      <c r="W114" s="454" t="str">
        <f t="shared" si="27"/>
        <v/>
      </c>
      <c r="Y114" s="454" t="str">
        <f t="shared" si="28"/>
        <v/>
      </c>
      <c r="AA114" s="454" t="str">
        <f t="shared" si="29"/>
        <v/>
      </c>
      <c r="AC114" s="454" t="str">
        <f t="shared" si="30"/>
        <v/>
      </c>
      <c r="AE114" s="454" t="str">
        <f t="shared" si="31"/>
        <v/>
      </c>
      <c r="AG114" s="454" t="str">
        <f t="shared" si="32"/>
        <v/>
      </c>
      <c r="AI114" s="454" t="str">
        <f t="shared" si="33"/>
        <v/>
      </c>
      <c r="AK114" s="454" t="str">
        <f t="shared" si="34"/>
        <v/>
      </c>
      <c r="AM114" s="454" t="str">
        <f t="shared" si="35"/>
        <v/>
      </c>
      <c r="AO114" s="454" t="str">
        <f t="shared" si="36"/>
        <v/>
      </c>
      <c r="AQ114" s="454" t="str">
        <f t="shared" si="37"/>
        <v/>
      </c>
    </row>
    <row r="115" spans="5:43">
      <c r="E115" s="454" t="str">
        <f t="shared" si="19"/>
        <v/>
      </c>
      <c r="G115" s="454" t="str">
        <f t="shared" si="19"/>
        <v/>
      </c>
      <c r="I115" s="454" t="str">
        <f t="shared" si="20"/>
        <v/>
      </c>
      <c r="K115" s="454" t="str">
        <f t="shared" si="21"/>
        <v/>
      </c>
      <c r="M115" s="454" t="str">
        <f t="shared" si="22"/>
        <v/>
      </c>
      <c r="O115" s="454" t="str">
        <f t="shared" si="23"/>
        <v/>
      </c>
      <c r="Q115" s="454" t="str">
        <f t="shared" si="24"/>
        <v/>
      </c>
      <c r="S115" s="454" t="str">
        <f t="shared" si="25"/>
        <v/>
      </c>
      <c r="U115" s="454" t="str">
        <f t="shared" si="26"/>
        <v/>
      </c>
      <c r="W115" s="454" t="str">
        <f t="shared" si="27"/>
        <v/>
      </c>
      <c r="Y115" s="454" t="str">
        <f t="shared" si="28"/>
        <v/>
      </c>
      <c r="AA115" s="454" t="str">
        <f t="shared" si="29"/>
        <v/>
      </c>
      <c r="AC115" s="454" t="str">
        <f t="shared" si="30"/>
        <v/>
      </c>
      <c r="AE115" s="454" t="str">
        <f t="shared" si="31"/>
        <v/>
      </c>
      <c r="AG115" s="454" t="str">
        <f t="shared" si="32"/>
        <v/>
      </c>
      <c r="AI115" s="454" t="str">
        <f t="shared" si="33"/>
        <v/>
      </c>
      <c r="AK115" s="454" t="str">
        <f t="shared" si="34"/>
        <v/>
      </c>
      <c r="AM115" s="454" t="str">
        <f t="shared" si="35"/>
        <v/>
      </c>
      <c r="AO115" s="454" t="str">
        <f t="shared" si="36"/>
        <v/>
      </c>
      <c r="AQ115" s="454" t="str">
        <f t="shared" si="37"/>
        <v/>
      </c>
    </row>
    <row r="116" spans="5:43">
      <c r="E116" s="454" t="str">
        <f t="shared" si="19"/>
        <v/>
      </c>
      <c r="G116" s="454" t="str">
        <f t="shared" si="19"/>
        <v/>
      </c>
      <c r="I116" s="454" t="str">
        <f t="shared" si="20"/>
        <v/>
      </c>
      <c r="K116" s="454" t="str">
        <f t="shared" si="21"/>
        <v/>
      </c>
      <c r="M116" s="454" t="str">
        <f t="shared" si="22"/>
        <v/>
      </c>
      <c r="O116" s="454" t="str">
        <f t="shared" si="23"/>
        <v/>
      </c>
      <c r="Q116" s="454" t="str">
        <f t="shared" si="24"/>
        <v/>
      </c>
      <c r="S116" s="454" t="str">
        <f t="shared" si="25"/>
        <v/>
      </c>
      <c r="U116" s="454" t="str">
        <f t="shared" si="26"/>
        <v/>
      </c>
      <c r="W116" s="454" t="str">
        <f t="shared" si="27"/>
        <v/>
      </c>
      <c r="Y116" s="454" t="str">
        <f t="shared" si="28"/>
        <v/>
      </c>
      <c r="AA116" s="454" t="str">
        <f t="shared" si="29"/>
        <v/>
      </c>
      <c r="AC116" s="454" t="str">
        <f t="shared" si="30"/>
        <v/>
      </c>
      <c r="AE116" s="454" t="str">
        <f t="shared" si="31"/>
        <v/>
      </c>
      <c r="AG116" s="454" t="str">
        <f t="shared" si="32"/>
        <v/>
      </c>
      <c r="AI116" s="454" t="str">
        <f t="shared" si="33"/>
        <v/>
      </c>
      <c r="AK116" s="454" t="str">
        <f t="shared" si="34"/>
        <v/>
      </c>
      <c r="AM116" s="454" t="str">
        <f t="shared" si="35"/>
        <v/>
      </c>
      <c r="AO116" s="454" t="str">
        <f t="shared" si="36"/>
        <v/>
      </c>
      <c r="AQ116" s="454" t="str">
        <f t="shared" si="37"/>
        <v/>
      </c>
    </row>
    <row r="117" spans="5:43">
      <c r="E117" s="454" t="str">
        <f t="shared" si="19"/>
        <v/>
      </c>
      <c r="G117" s="454" t="str">
        <f t="shared" si="19"/>
        <v/>
      </c>
      <c r="I117" s="454" t="str">
        <f t="shared" si="20"/>
        <v/>
      </c>
      <c r="K117" s="454" t="str">
        <f t="shared" si="21"/>
        <v/>
      </c>
      <c r="M117" s="454" t="str">
        <f t="shared" si="22"/>
        <v/>
      </c>
      <c r="O117" s="454" t="str">
        <f t="shared" si="23"/>
        <v/>
      </c>
      <c r="Q117" s="454" t="str">
        <f t="shared" si="24"/>
        <v/>
      </c>
      <c r="S117" s="454" t="str">
        <f t="shared" si="25"/>
        <v/>
      </c>
      <c r="U117" s="454" t="str">
        <f t="shared" si="26"/>
        <v/>
      </c>
      <c r="W117" s="454" t="str">
        <f t="shared" si="27"/>
        <v/>
      </c>
      <c r="Y117" s="454" t="str">
        <f t="shared" si="28"/>
        <v/>
      </c>
      <c r="AA117" s="454" t="str">
        <f t="shared" si="29"/>
        <v/>
      </c>
      <c r="AC117" s="454" t="str">
        <f t="shared" si="30"/>
        <v/>
      </c>
      <c r="AE117" s="454" t="str">
        <f t="shared" si="31"/>
        <v/>
      </c>
      <c r="AG117" s="454" t="str">
        <f t="shared" si="32"/>
        <v/>
      </c>
      <c r="AI117" s="454" t="str">
        <f t="shared" si="33"/>
        <v/>
      </c>
      <c r="AK117" s="454" t="str">
        <f t="shared" si="34"/>
        <v/>
      </c>
      <c r="AM117" s="454" t="str">
        <f t="shared" si="35"/>
        <v/>
      </c>
      <c r="AO117" s="454" t="str">
        <f t="shared" si="36"/>
        <v/>
      </c>
      <c r="AQ117" s="454" t="str">
        <f t="shared" si="37"/>
        <v/>
      </c>
    </row>
    <row r="118" spans="5:43">
      <c r="E118" s="454" t="str">
        <f t="shared" si="19"/>
        <v/>
      </c>
      <c r="G118" s="454" t="str">
        <f t="shared" si="19"/>
        <v/>
      </c>
      <c r="I118" s="454" t="str">
        <f t="shared" si="20"/>
        <v/>
      </c>
      <c r="K118" s="454" t="str">
        <f t="shared" si="21"/>
        <v/>
      </c>
      <c r="M118" s="454" t="str">
        <f t="shared" si="22"/>
        <v/>
      </c>
      <c r="O118" s="454" t="str">
        <f t="shared" si="23"/>
        <v/>
      </c>
      <c r="Q118" s="454" t="str">
        <f t="shared" si="24"/>
        <v/>
      </c>
      <c r="S118" s="454" t="str">
        <f t="shared" si="25"/>
        <v/>
      </c>
      <c r="U118" s="454" t="str">
        <f t="shared" si="26"/>
        <v/>
      </c>
      <c r="W118" s="454" t="str">
        <f t="shared" si="27"/>
        <v/>
      </c>
      <c r="Y118" s="454" t="str">
        <f t="shared" si="28"/>
        <v/>
      </c>
      <c r="AA118" s="454" t="str">
        <f t="shared" si="29"/>
        <v/>
      </c>
      <c r="AC118" s="454" t="str">
        <f t="shared" si="30"/>
        <v/>
      </c>
      <c r="AE118" s="454" t="str">
        <f t="shared" si="31"/>
        <v/>
      </c>
      <c r="AG118" s="454" t="str">
        <f t="shared" si="32"/>
        <v/>
      </c>
      <c r="AI118" s="454" t="str">
        <f t="shared" si="33"/>
        <v/>
      </c>
      <c r="AK118" s="454" t="str">
        <f t="shared" si="34"/>
        <v/>
      </c>
      <c r="AM118" s="454" t="str">
        <f t="shared" si="35"/>
        <v/>
      </c>
      <c r="AO118" s="454" t="str">
        <f t="shared" si="36"/>
        <v/>
      </c>
      <c r="AQ118" s="454" t="str">
        <f t="shared" si="37"/>
        <v/>
      </c>
    </row>
    <row r="119" spans="5:43">
      <c r="E119" s="454" t="str">
        <f t="shared" si="19"/>
        <v/>
      </c>
      <c r="G119" s="454" t="str">
        <f t="shared" si="19"/>
        <v/>
      </c>
      <c r="I119" s="454" t="str">
        <f t="shared" si="20"/>
        <v/>
      </c>
      <c r="K119" s="454" t="str">
        <f t="shared" si="21"/>
        <v/>
      </c>
      <c r="M119" s="454" t="str">
        <f t="shared" si="22"/>
        <v/>
      </c>
      <c r="O119" s="454" t="str">
        <f t="shared" si="23"/>
        <v/>
      </c>
      <c r="Q119" s="454" t="str">
        <f t="shared" si="24"/>
        <v/>
      </c>
      <c r="S119" s="454" t="str">
        <f t="shared" si="25"/>
        <v/>
      </c>
      <c r="U119" s="454" t="str">
        <f t="shared" si="26"/>
        <v/>
      </c>
      <c r="W119" s="454" t="str">
        <f t="shared" si="27"/>
        <v/>
      </c>
      <c r="Y119" s="454" t="str">
        <f t="shared" si="28"/>
        <v/>
      </c>
      <c r="AA119" s="454" t="str">
        <f t="shared" si="29"/>
        <v/>
      </c>
      <c r="AC119" s="454" t="str">
        <f t="shared" si="30"/>
        <v/>
      </c>
      <c r="AE119" s="454" t="str">
        <f t="shared" si="31"/>
        <v/>
      </c>
      <c r="AG119" s="454" t="str">
        <f t="shared" si="32"/>
        <v/>
      </c>
      <c r="AI119" s="454" t="str">
        <f t="shared" si="33"/>
        <v/>
      </c>
      <c r="AK119" s="454" t="str">
        <f t="shared" si="34"/>
        <v/>
      </c>
      <c r="AM119" s="454" t="str">
        <f t="shared" si="35"/>
        <v/>
      </c>
      <c r="AO119" s="454" t="str">
        <f t="shared" si="36"/>
        <v/>
      </c>
      <c r="AQ119" s="454" t="str">
        <f t="shared" si="37"/>
        <v/>
      </c>
    </row>
    <row r="120" spans="5:43">
      <c r="E120" s="454" t="str">
        <f t="shared" si="19"/>
        <v/>
      </c>
      <c r="G120" s="454" t="str">
        <f t="shared" si="19"/>
        <v/>
      </c>
      <c r="I120" s="454" t="str">
        <f t="shared" si="20"/>
        <v/>
      </c>
      <c r="K120" s="454" t="str">
        <f t="shared" si="21"/>
        <v/>
      </c>
      <c r="M120" s="454" t="str">
        <f t="shared" si="22"/>
        <v/>
      </c>
      <c r="O120" s="454" t="str">
        <f t="shared" si="23"/>
        <v/>
      </c>
      <c r="Q120" s="454" t="str">
        <f t="shared" si="24"/>
        <v/>
      </c>
      <c r="S120" s="454" t="str">
        <f t="shared" si="25"/>
        <v/>
      </c>
      <c r="U120" s="454" t="str">
        <f t="shared" si="26"/>
        <v/>
      </c>
      <c r="W120" s="454" t="str">
        <f t="shared" si="27"/>
        <v/>
      </c>
      <c r="Y120" s="454" t="str">
        <f t="shared" si="28"/>
        <v/>
      </c>
      <c r="AA120" s="454" t="str">
        <f t="shared" si="29"/>
        <v/>
      </c>
      <c r="AC120" s="454" t="str">
        <f t="shared" si="30"/>
        <v/>
      </c>
      <c r="AE120" s="454" t="str">
        <f t="shared" si="31"/>
        <v/>
      </c>
      <c r="AG120" s="454" t="str">
        <f t="shared" si="32"/>
        <v/>
      </c>
      <c r="AI120" s="454" t="str">
        <f t="shared" si="33"/>
        <v/>
      </c>
      <c r="AK120" s="454" t="str">
        <f t="shared" si="34"/>
        <v/>
      </c>
      <c r="AM120" s="454" t="str">
        <f t="shared" si="35"/>
        <v/>
      </c>
      <c r="AO120" s="454" t="str">
        <f t="shared" si="36"/>
        <v/>
      </c>
      <c r="AQ120" s="454" t="str">
        <f t="shared" si="37"/>
        <v/>
      </c>
    </row>
    <row r="121" spans="5:43">
      <c r="E121" s="454" t="str">
        <f t="shared" si="19"/>
        <v/>
      </c>
      <c r="G121" s="454" t="str">
        <f t="shared" si="19"/>
        <v/>
      </c>
      <c r="I121" s="454" t="str">
        <f t="shared" si="20"/>
        <v/>
      </c>
      <c r="K121" s="454" t="str">
        <f t="shared" si="21"/>
        <v/>
      </c>
      <c r="M121" s="454" t="str">
        <f t="shared" si="22"/>
        <v/>
      </c>
      <c r="O121" s="454" t="str">
        <f t="shared" si="23"/>
        <v/>
      </c>
      <c r="Q121" s="454" t="str">
        <f t="shared" si="24"/>
        <v/>
      </c>
      <c r="S121" s="454" t="str">
        <f t="shared" si="25"/>
        <v/>
      </c>
      <c r="U121" s="454" t="str">
        <f t="shared" si="26"/>
        <v/>
      </c>
      <c r="W121" s="454" t="str">
        <f t="shared" si="27"/>
        <v/>
      </c>
      <c r="Y121" s="454" t="str">
        <f t="shared" si="28"/>
        <v/>
      </c>
      <c r="AA121" s="454" t="str">
        <f t="shared" si="29"/>
        <v/>
      </c>
      <c r="AC121" s="454" t="str">
        <f t="shared" si="30"/>
        <v/>
      </c>
      <c r="AE121" s="454" t="str">
        <f t="shared" si="31"/>
        <v/>
      </c>
      <c r="AG121" s="454" t="str">
        <f t="shared" si="32"/>
        <v/>
      </c>
      <c r="AI121" s="454" t="str">
        <f t="shared" si="33"/>
        <v/>
      </c>
      <c r="AK121" s="454" t="str">
        <f t="shared" si="34"/>
        <v/>
      </c>
      <c r="AM121" s="454" t="str">
        <f t="shared" si="35"/>
        <v/>
      </c>
      <c r="AO121" s="454" t="str">
        <f t="shared" si="36"/>
        <v/>
      </c>
      <c r="AQ121" s="454" t="str">
        <f t="shared" si="37"/>
        <v/>
      </c>
    </row>
    <row r="122" spans="5:43">
      <c r="E122" s="454" t="str">
        <f t="shared" si="19"/>
        <v/>
      </c>
      <c r="G122" s="454" t="str">
        <f t="shared" si="19"/>
        <v/>
      </c>
      <c r="I122" s="454" t="str">
        <f t="shared" si="20"/>
        <v/>
      </c>
      <c r="K122" s="454" t="str">
        <f t="shared" si="21"/>
        <v/>
      </c>
      <c r="M122" s="454" t="str">
        <f t="shared" si="22"/>
        <v/>
      </c>
      <c r="O122" s="454" t="str">
        <f t="shared" si="23"/>
        <v/>
      </c>
      <c r="Q122" s="454" t="str">
        <f t="shared" si="24"/>
        <v/>
      </c>
      <c r="S122" s="454" t="str">
        <f t="shared" si="25"/>
        <v/>
      </c>
      <c r="U122" s="454" t="str">
        <f t="shared" si="26"/>
        <v/>
      </c>
      <c r="W122" s="454" t="str">
        <f t="shared" si="27"/>
        <v/>
      </c>
      <c r="Y122" s="454" t="str">
        <f t="shared" si="28"/>
        <v/>
      </c>
      <c r="AA122" s="454" t="str">
        <f t="shared" si="29"/>
        <v/>
      </c>
      <c r="AC122" s="454" t="str">
        <f t="shared" si="30"/>
        <v/>
      </c>
      <c r="AE122" s="454" t="str">
        <f t="shared" si="31"/>
        <v/>
      </c>
      <c r="AG122" s="454" t="str">
        <f t="shared" si="32"/>
        <v/>
      </c>
      <c r="AI122" s="454" t="str">
        <f t="shared" si="33"/>
        <v/>
      </c>
      <c r="AK122" s="454" t="str">
        <f t="shared" si="34"/>
        <v/>
      </c>
      <c r="AM122" s="454" t="str">
        <f t="shared" si="35"/>
        <v/>
      </c>
      <c r="AO122" s="454" t="str">
        <f t="shared" si="36"/>
        <v/>
      </c>
      <c r="AQ122" s="454" t="str">
        <f t="shared" si="37"/>
        <v/>
      </c>
    </row>
    <row r="123" spans="5:43">
      <c r="E123" s="454" t="str">
        <f t="shared" si="19"/>
        <v/>
      </c>
      <c r="G123" s="454" t="str">
        <f t="shared" si="19"/>
        <v/>
      </c>
      <c r="I123" s="454" t="str">
        <f t="shared" si="20"/>
        <v/>
      </c>
      <c r="K123" s="454" t="str">
        <f t="shared" si="21"/>
        <v/>
      </c>
      <c r="M123" s="454" t="str">
        <f t="shared" si="22"/>
        <v/>
      </c>
      <c r="O123" s="454" t="str">
        <f t="shared" si="23"/>
        <v/>
      </c>
      <c r="Q123" s="454" t="str">
        <f t="shared" si="24"/>
        <v/>
      </c>
      <c r="S123" s="454" t="str">
        <f t="shared" si="25"/>
        <v/>
      </c>
      <c r="U123" s="454" t="str">
        <f t="shared" si="26"/>
        <v/>
      </c>
      <c r="W123" s="454" t="str">
        <f t="shared" si="27"/>
        <v/>
      </c>
      <c r="Y123" s="454" t="str">
        <f t="shared" si="28"/>
        <v/>
      </c>
      <c r="AA123" s="454" t="str">
        <f t="shared" si="29"/>
        <v/>
      </c>
      <c r="AC123" s="454" t="str">
        <f t="shared" si="30"/>
        <v/>
      </c>
      <c r="AE123" s="454" t="str">
        <f t="shared" si="31"/>
        <v/>
      </c>
      <c r="AG123" s="454" t="str">
        <f t="shared" si="32"/>
        <v/>
      </c>
      <c r="AI123" s="454" t="str">
        <f t="shared" si="33"/>
        <v/>
      </c>
      <c r="AK123" s="454" t="str">
        <f t="shared" si="34"/>
        <v/>
      </c>
      <c r="AM123" s="454" t="str">
        <f t="shared" si="35"/>
        <v/>
      </c>
      <c r="AO123" s="454" t="str">
        <f t="shared" si="36"/>
        <v/>
      </c>
      <c r="AQ123" s="454" t="str">
        <f t="shared" si="37"/>
        <v/>
      </c>
    </row>
    <row r="124" spans="5:43">
      <c r="E124" s="454" t="str">
        <f t="shared" si="19"/>
        <v/>
      </c>
      <c r="G124" s="454" t="str">
        <f t="shared" si="19"/>
        <v/>
      </c>
      <c r="I124" s="454" t="str">
        <f t="shared" si="20"/>
        <v/>
      </c>
      <c r="K124" s="454" t="str">
        <f t="shared" si="21"/>
        <v/>
      </c>
      <c r="M124" s="454" t="str">
        <f t="shared" si="22"/>
        <v/>
      </c>
      <c r="O124" s="454" t="str">
        <f t="shared" si="23"/>
        <v/>
      </c>
      <c r="Q124" s="454" t="str">
        <f t="shared" si="24"/>
        <v/>
      </c>
      <c r="S124" s="454" t="str">
        <f t="shared" si="25"/>
        <v/>
      </c>
      <c r="U124" s="454" t="str">
        <f t="shared" si="26"/>
        <v/>
      </c>
      <c r="W124" s="454" t="str">
        <f t="shared" si="27"/>
        <v/>
      </c>
      <c r="Y124" s="454" t="str">
        <f t="shared" si="28"/>
        <v/>
      </c>
      <c r="AA124" s="454" t="str">
        <f t="shared" si="29"/>
        <v/>
      </c>
      <c r="AC124" s="454" t="str">
        <f t="shared" si="30"/>
        <v/>
      </c>
      <c r="AE124" s="454" t="str">
        <f t="shared" si="31"/>
        <v/>
      </c>
      <c r="AG124" s="454" t="str">
        <f t="shared" si="32"/>
        <v/>
      </c>
      <c r="AI124" s="454" t="str">
        <f t="shared" si="33"/>
        <v/>
      </c>
      <c r="AK124" s="454" t="str">
        <f t="shared" si="34"/>
        <v/>
      </c>
      <c r="AM124" s="454" t="str">
        <f t="shared" si="35"/>
        <v/>
      </c>
      <c r="AO124" s="454" t="str">
        <f t="shared" si="36"/>
        <v/>
      </c>
      <c r="AQ124" s="454" t="str">
        <f t="shared" si="37"/>
        <v/>
      </c>
    </row>
    <row r="125" spans="5:43">
      <c r="E125" s="454" t="str">
        <f t="shared" si="19"/>
        <v/>
      </c>
      <c r="G125" s="454" t="str">
        <f t="shared" si="19"/>
        <v/>
      </c>
      <c r="I125" s="454" t="str">
        <f t="shared" si="20"/>
        <v/>
      </c>
      <c r="K125" s="454" t="str">
        <f t="shared" si="21"/>
        <v/>
      </c>
      <c r="M125" s="454" t="str">
        <f t="shared" si="22"/>
        <v/>
      </c>
      <c r="O125" s="454" t="str">
        <f t="shared" si="23"/>
        <v/>
      </c>
      <c r="Q125" s="454" t="str">
        <f t="shared" si="24"/>
        <v/>
      </c>
      <c r="S125" s="454" t="str">
        <f t="shared" si="25"/>
        <v/>
      </c>
      <c r="U125" s="454" t="str">
        <f t="shared" si="26"/>
        <v/>
      </c>
      <c r="W125" s="454" t="str">
        <f t="shared" si="27"/>
        <v/>
      </c>
      <c r="Y125" s="454" t="str">
        <f t="shared" si="28"/>
        <v/>
      </c>
      <c r="AA125" s="454" t="str">
        <f t="shared" si="29"/>
        <v/>
      </c>
      <c r="AC125" s="454" t="str">
        <f t="shared" si="30"/>
        <v/>
      </c>
      <c r="AE125" s="454" t="str">
        <f t="shared" si="31"/>
        <v/>
      </c>
      <c r="AG125" s="454" t="str">
        <f t="shared" si="32"/>
        <v/>
      </c>
      <c r="AI125" s="454" t="str">
        <f t="shared" si="33"/>
        <v/>
      </c>
      <c r="AK125" s="454" t="str">
        <f t="shared" si="34"/>
        <v/>
      </c>
      <c r="AM125" s="454" t="str">
        <f t="shared" si="35"/>
        <v/>
      </c>
      <c r="AO125" s="454" t="str">
        <f t="shared" si="36"/>
        <v/>
      </c>
      <c r="AQ125" s="454" t="str">
        <f t="shared" si="37"/>
        <v/>
      </c>
    </row>
    <row r="126" spans="5:43">
      <c r="E126" s="454" t="str">
        <f t="shared" si="19"/>
        <v/>
      </c>
      <c r="G126" s="454" t="str">
        <f t="shared" si="19"/>
        <v/>
      </c>
      <c r="I126" s="454" t="str">
        <f t="shared" si="20"/>
        <v/>
      </c>
      <c r="K126" s="454" t="str">
        <f t="shared" si="21"/>
        <v/>
      </c>
      <c r="M126" s="454" t="str">
        <f t="shared" si="22"/>
        <v/>
      </c>
      <c r="O126" s="454" t="str">
        <f t="shared" si="23"/>
        <v/>
      </c>
      <c r="Q126" s="454" t="str">
        <f t="shared" si="24"/>
        <v/>
      </c>
      <c r="S126" s="454" t="str">
        <f t="shared" si="25"/>
        <v/>
      </c>
      <c r="U126" s="454" t="str">
        <f t="shared" si="26"/>
        <v/>
      </c>
      <c r="W126" s="454" t="str">
        <f t="shared" si="27"/>
        <v/>
      </c>
      <c r="Y126" s="454" t="str">
        <f t="shared" si="28"/>
        <v/>
      </c>
      <c r="AA126" s="454" t="str">
        <f t="shared" si="29"/>
        <v/>
      </c>
      <c r="AC126" s="454" t="str">
        <f t="shared" si="30"/>
        <v/>
      </c>
      <c r="AE126" s="454" t="str">
        <f t="shared" si="31"/>
        <v/>
      </c>
      <c r="AG126" s="454" t="str">
        <f t="shared" si="32"/>
        <v/>
      </c>
      <c r="AI126" s="454" t="str">
        <f t="shared" si="33"/>
        <v/>
      </c>
      <c r="AK126" s="454" t="str">
        <f t="shared" si="34"/>
        <v/>
      </c>
      <c r="AM126" s="454" t="str">
        <f t="shared" si="35"/>
        <v/>
      </c>
      <c r="AO126" s="454" t="str">
        <f t="shared" si="36"/>
        <v/>
      </c>
      <c r="AQ126" s="454" t="str">
        <f t="shared" si="37"/>
        <v/>
      </c>
    </row>
    <row r="127" spans="5:43">
      <c r="E127" s="454" t="str">
        <f t="shared" si="19"/>
        <v/>
      </c>
      <c r="G127" s="454" t="str">
        <f t="shared" si="19"/>
        <v/>
      </c>
      <c r="I127" s="454" t="str">
        <f t="shared" si="20"/>
        <v/>
      </c>
      <c r="K127" s="454" t="str">
        <f t="shared" si="21"/>
        <v/>
      </c>
      <c r="M127" s="454" t="str">
        <f t="shared" si="22"/>
        <v/>
      </c>
      <c r="O127" s="454" t="str">
        <f t="shared" si="23"/>
        <v/>
      </c>
      <c r="Q127" s="454" t="str">
        <f t="shared" si="24"/>
        <v/>
      </c>
      <c r="S127" s="454" t="str">
        <f t="shared" si="25"/>
        <v/>
      </c>
      <c r="U127" s="454" t="str">
        <f t="shared" si="26"/>
        <v/>
      </c>
      <c r="W127" s="454" t="str">
        <f t="shared" si="27"/>
        <v/>
      </c>
      <c r="Y127" s="454" t="str">
        <f t="shared" si="28"/>
        <v/>
      </c>
      <c r="AA127" s="454" t="str">
        <f t="shared" si="29"/>
        <v/>
      </c>
      <c r="AC127" s="454" t="str">
        <f t="shared" si="30"/>
        <v/>
      </c>
      <c r="AE127" s="454" t="str">
        <f t="shared" si="31"/>
        <v/>
      </c>
      <c r="AG127" s="454" t="str">
        <f t="shared" si="32"/>
        <v/>
      </c>
      <c r="AI127" s="454" t="str">
        <f t="shared" si="33"/>
        <v/>
      </c>
      <c r="AK127" s="454" t="str">
        <f t="shared" si="34"/>
        <v/>
      </c>
      <c r="AM127" s="454" t="str">
        <f t="shared" si="35"/>
        <v/>
      </c>
      <c r="AO127" s="454" t="str">
        <f t="shared" si="36"/>
        <v/>
      </c>
      <c r="AQ127" s="454" t="str">
        <f t="shared" si="37"/>
        <v/>
      </c>
    </row>
    <row r="128" spans="5:43">
      <c r="E128" s="454" t="str">
        <f t="shared" si="19"/>
        <v/>
      </c>
      <c r="G128" s="454" t="str">
        <f t="shared" si="19"/>
        <v/>
      </c>
      <c r="I128" s="454" t="str">
        <f t="shared" si="20"/>
        <v/>
      </c>
      <c r="K128" s="454" t="str">
        <f t="shared" si="21"/>
        <v/>
      </c>
      <c r="M128" s="454" t="str">
        <f t="shared" si="22"/>
        <v/>
      </c>
      <c r="O128" s="454" t="str">
        <f t="shared" si="23"/>
        <v/>
      </c>
      <c r="Q128" s="454" t="str">
        <f t="shared" si="24"/>
        <v/>
      </c>
      <c r="S128" s="454" t="str">
        <f t="shared" si="25"/>
        <v/>
      </c>
      <c r="U128" s="454" t="str">
        <f t="shared" si="26"/>
        <v/>
      </c>
      <c r="W128" s="454" t="str">
        <f t="shared" si="27"/>
        <v/>
      </c>
      <c r="Y128" s="454" t="str">
        <f t="shared" si="28"/>
        <v/>
      </c>
      <c r="AA128" s="454" t="str">
        <f t="shared" si="29"/>
        <v/>
      </c>
      <c r="AC128" s="454" t="str">
        <f t="shared" si="30"/>
        <v/>
      </c>
      <c r="AE128" s="454" t="str">
        <f t="shared" si="31"/>
        <v/>
      </c>
      <c r="AG128" s="454" t="str">
        <f t="shared" si="32"/>
        <v/>
      </c>
      <c r="AI128" s="454" t="str">
        <f t="shared" si="33"/>
        <v/>
      </c>
      <c r="AK128" s="454" t="str">
        <f t="shared" si="34"/>
        <v/>
      </c>
      <c r="AM128" s="454" t="str">
        <f t="shared" si="35"/>
        <v/>
      </c>
      <c r="AO128" s="454" t="str">
        <f t="shared" si="36"/>
        <v/>
      </c>
      <c r="AQ128" s="454" t="str">
        <f t="shared" si="37"/>
        <v/>
      </c>
    </row>
    <row r="129" spans="5:43">
      <c r="E129" s="454" t="str">
        <f t="shared" si="19"/>
        <v/>
      </c>
      <c r="G129" s="454" t="str">
        <f t="shared" si="19"/>
        <v/>
      </c>
      <c r="I129" s="454" t="str">
        <f t="shared" si="20"/>
        <v/>
      </c>
      <c r="K129" s="454" t="str">
        <f t="shared" si="21"/>
        <v/>
      </c>
      <c r="M129" s="454" t="str">
        <f t="shared" si="22"/>
        <v/>
      </c>
      <c r="O129" s="454" t="str">
        <f t="shared" si="23"/>
        <v/>
      </c>
      <c r="Q129" s="454" t="str">
        <f t="shared" si="24"/>
        <v/>
      </c>
      <c r="S129" s="454" t="str">
        <f t="shared" si="25"/>
        <v/>
      </c>
      <c r="U129" s="454" t="str">
        <f t="shared" si="26"/>
        <v/>
      </c>
      <c r="W129" s="454" t="str">
        <f t="shared" si="27"/>
        <v/>
      </c>
      <c r="Y129" s="454" t="str">
        <f t="shared" si="28"/>
        <v/>
      </c>
      <c r="AA129" s="454" t="str">
        <f t="shared" si="29"/>
        <v/>
      </c>
      <c r="AC129" s="454" t="str">
        <f t="shared" si="30"/>
        <v/>
      </c>
      <c r="AE129" s="454" t="str">
        <f t="shared" si="31"/>
        <v/>
      </c>
      <c r="AG129" s="454" t="str">
        <f t="shared" si="32"/>
        <v/>
      </c>
      <c r="AI129" s="454" t="str">
        <f t="shared" si="33"/>
        <v/>
      </c>
      <c r="AK129" s="454" t="str">
        <f t="shared" si="34"/>
        <v/>
      </c>
      <c r="AM129" s="454" t="str">
        <f t="shared" si="35"/>
        <v/>
      </c>
      <c r="AO129" s="454" t="str">
        <f t="shared" si="36"/>
        <v/>
      </c>
      <c r="AQ129" s="454" t="str">
        <f t="shared" si="37"/>
        <v/>
      </c>
    </row>
    <row r="130" spans="5:43">
      <c r="E130" s="454" t="str">
        <f t="shared" si="19"/>
        <v/>
      </c>
      <c r="G130" s="454" t="str">
        <f t="shared" si="19"/>
        <v/>
      </c>
      <c r="I130" s="454" t="str">
        <f t="shared" si="20"/>
        <v/>
      </c>
      <c r="K130" s="454" t="str">
        <f t="shared" si="21"/>
        <v/>
      </c>
      <c r="M130" s="454" t="str">
        <f t="shared" si="22"/>
        <v/>
      </c>
      <c r="O130" s="454" t="str">
        <f t="shared" si="23"/>
        <v/>
      </c>
      <c r="Q130" s="454" t="str">
        <f t="shared" si="24"/>
        <v/>
      </c>
      <c r="S130" s="454" t="str">
        <f t="shared" si="25"/>
        <v/>
      </c>
      <c r="U130" s="454" t="str">
        <f t="shared" si="26"/>
        <v/>
      </c>
      <c r="W130" s="454" t="str">
        <f t="shared" si="27"/>
        <v/>
      </c>
      <c r="Y130" s="454" t="str">
        <f t="shared" si="28"/>
        <v/>
      </c>
      <c r="AA130" s="454" t="str">
        <f t="shared" si="29"/>
        <v/>
      </c>
      <c r="AC130" s="454" t="str">
        <f t="shared" si="30"/>
        <v/>
      </c>
      <c r="AE130" s="454" t="str">
        <f t="shared" si="31"/>
        <v/>
      </c>
      <c r="AG130" s="454" t="str">
        <f t="shared" si="32"/>
        <v/>
      </c>
      <c r="AI130" s="454" t="str">
        <f t="shared" si="33"/>
        <v/>
      </c>
      <c r="AK130" s="454" t="str">
        <f t="shared" si="34"/>
        <v/>
      </c>
      <c r="AM130" s="454" t="str">
        <f t="shared" si="35"/>
        <v/>
      </c>
      <c r="AO130" s="454" t="str">
        <f t="shared" si="36"/>
        <v/>
      </c>
      <c r="AQ130" s="454" t="str">
        <f t="shared" si="37"/>
        <v/>
      </c>
    </row>
    <row r="131" spans="5:43">
      <c r="E131" s="454" t="str">
        <f t="shared" si="19"/>
        <v/>
      </c>
      <c r="G131" s="454" t="str">
        <f t="shared" si="19"/>
        <v/>
      </c>
      <c r="I131" s="454" t="str">
        <f t="shared" si="20"/>
        <v/>
      </c>
      <c r="K131" s="454" t="str">
        <f t="shared" si="21"/>
        <v/>
      </c>
      <c r="M131" s="454" t="str">
        <f t="shared" si="22"/>
        <v/>
      </c>
      <c r="O131" s="454" t="str">
        <f t="shared" si="23"/>
        <v/>
      </c>
      <c r="Q131" s="454" t="str">
        <f t="shared" si="24"/>
        <v/>
      </c>
      <c r="S131" s="454" t="str">
        <f t="shared" si="25"/>
        <v/>
      </c>
      <c r="U131" s="454" t="str">
        <f t="shared" si="26"/>
        <v/>
      </c>
      <c r="W131" s="454" t="str">
        <f t="shared" si="27"/>
        <v/>
      </c>
      <c r="Y131" s="454" t="str">
        <f t="shared" si="28"/>
        <v/>
      </c>
      <c r="AA131" s="454" t="str">
        <f t="shared" si="29"/>
        <v/>
      </c>
      <c r="AC131" s="454" t="str">
        <f t="shared" si="30"/>
        <v/>
      </c>
      <c r="AE131" s="454" t="str">
        <f t="shared" si="31"/>
        <v/>
      </c>
      <c r="AG131" s="454" t="str">
        <f t="shared" si="32"/>
        <v/>
      </c>
      <c r="AI131" s="454" t="str">
        <f t="shared" si="33"/>
        <v/>
      </c>
      <c r="AK131" s="454" t="str">
        <f t="shared" si="34"/>
        <v/>
      </c>
      <c r="AM131" s="454" t="str">
        <f t="shared" si="35"/>
        <v/>
      </c>
      <c r="AO131" s="454" t="str">
        <f t="shared" si="36"/>
        <v/>
      </c>
      <c r="AQ131" s="454" t="str">
        <f t="shared" si="37"/>
        <v/>
      </c>
    </row>
    <row r="132" spans="5:43">
      <c r="E132" s="454" t="str">
        <f t="shared" si="19"/>
        <v/>
      </c>
      <c r="G132" s="454" t="str">
        <f t="shared" si="19"/>
        <v/>
      </c>
      <c r="I132" s="454" t="str">
        <f t="shared" si="20"/>
        <v/>
      </c>
      <c r="K132" s="454" t="str">
        <f t="shared" si="21"/>
        <v/>
      </c>
      <c r="M132" s="454" t="str">
        <f t="shared" si="22"/>
        <v/>
      </c>
      <c r="O132" s="454" t="str">
        <f t="shared" si="23"/>
        <v/>
      </c>
      <c r="Q132" s="454" t="str">
        <f t="shared" si="24"/>
        <v/>
      </c>
      <c r="S132" s="454" t="str">
        <f t="shared" si="25"/>
        <v/>
      </c>
      <c r="U132" s="454" t="str">
        <f t="shared" si="26"/>
        <v/>
      </c>
      <c r="W132" s="454" t="str">
        <f t="shared" si="27"/>
        <v/>
      </c>
      <c r="Y132" s="454" t="str">
        <f t="shared" si="28"/>
        <v/>
      </c>
      <c r="AA132" s="454" t="str">
        <f t="shared" si="29"/>
        <v/>
      </c>
      <c r="AC132" s="454" t="str">
        <f t="shared" si="30"/>
        <v/>
      </c>
      <c r="AE132" s="454" t="str">
        <f t="shared" si="31"/>
        <v/>
      </c>
      <c r="AG132" s="454" t="str">
        <f t="shared" si="32"/>
        <v/>
      </c>
      <c r="AI132" s="454" t="str">
        <f t="shared" si="33"/>
        <v/>
      </c>
      <c r="AK132" s="454" t="str">
        <f t="shared" si="34"/>
        <v/>
      </c>
      <c r="AM132" s="454" t="str">
        <f t="shared" si="35"/>
        <v/>
      </c>
      <c r="AO132" s="454" t="str">
        <f t="shared" si="36"/>
        <v/>
      </c>
      <c r="AQ132" s="454" t="str">
        <f t="shared" si="37"/>
        <v/>
      </c>
    </row>
    <row r="133" spans="5:43">
      <c r="E133" s="454" t="str">
        <f t="shared" si="19"/>
        <v/>
      </c>
      <c r="G133" s="454" t="str">
        <f t="shared" si="19"/>
        <v/>
      </c>
      <c r="I133" s="454" t="str">
        <f t="shared" si="20"/>
        <v/>
      </c>
      <c r="K133" s="454" t="str">
        <f t="shared" si="21"/>
        <v/>
      </c>
      <c r="M133" s="454" t="str">
        <f t="shared" si="22"/>
        <v/>
      </c>
      <c r="O133" s="454" t="str">
        <f t="shared" si="23"/>
        <v/>
      </c>
      <c r="Q133" s="454" t="str">
        <f t="shared" si="24"/>
        <v/>
      </c>
      <c r="S133" s="454" t="str">
        <f t="shared" si="25"/>
        <v/>
      </c>
      <c r="U133" s="454" t="str">
        <f t="shared" si="26"/>
        <v/>
      </c>
      <c r="W133" s="454" t="str">
        <f t="shared" si="27"/>
        <v/>
      </c>
      <c r="Y133" s="454" t="str">
        <f t="shared" si="28"/>
        <v/>
      </c>
      <c r="AA133" s="454" t="str">
        <f t="shared" si="29"/>
        <v/>
      </c>
      <c r="AC133" s="454" t="str">
        <f t="shared" si="30"/>
        <v/>
      </c>
      <c r="AE133" s="454" t="str">
        <f t="shared" si="31"/>
        <v/>
      </c>
      <c r="AG133" s="454" t="str">
        <f t="shared" si="32"/>
        <v/>
      </c>
      <c r="AI133" s="454" t="str">
        <f t="shared" si="33"/>
        <v/>
      </c>
      <c r="AK133" s="454" t="str">
        <f t="shared" si="34"/>
        <v/>
      </c>
      <c r="AM133" s="454" t="str">
        <f t="shared" si="35"/>
        <v/>
      </c>
      <c r="AO133" s="454" t="str">
        <f t="shared" si="36"/>
        <v/>
      </c>
      <c r="AQ133" s="454" t="str">
        <f t="shared" si="37"/>
        <v/>
      </c>
    </row>
    <row r="134" spans="5:43">
      <c r="E134" s="454" t="str">
        <f t="shared" si="19"/>
        <v/>
      </c>
      <c r="G134" s="454" t="str">
        <f t="shared" si="19"/>
        <v/>
      </c>
      <c r="I134" s="454" t="str">
        <f t="shared" si="20"/>
        <v/>
      </c>
      <c r="K134" s="454" t="str">
        <f t="shared" si="21"/>
        <v/>
      </c>
      <c r="M134" s="454" t="str">
        <f t="shared" si="22"/>
        <v/>
      </c>
      <c r="O134" s="454" t="str">
        <f t="shared" si="23"/>
        <v/>
      </c>
      <c r="Q134" s="454" t="str">
        <f t="shared" si="24"/>
        <v/>
      </c>
      <c r="S134" s="454" t="str">
        <f t="shared" si="25"/>
        <v/>
      </c>
      <c r="U134" s="454" t="str">
        <f t="shared" si="26"/>
        <v/>
      </c>
      <c r="W134" s="454" t="str">
        <f t="shared" si="27"/>
        <v/>
      </c>
      <c r="Y134" s="454" t="str">
        <f t="shared" si="28"/>
        <v/>
      </c>
      <c r="AA134" s="454" t="str">
        <f t="shared" si="29"/>
        <v/>
      </c>
      <c r="AC134" s="454" t="str">
        <f t="shared" si="30"/>
        <v/>
      </c>
      <c r="AE134" s="454" t="str">
        <f t="shared" si="31"/>
        <v/>
      </c>
      <c r="AG134" s="454" t="str">
        <f t="shared" si="32"/>
        <v/>
      </c>
      <c r="AI134" s="454" t="str">
        <f t="shared" si="33"/>
        <v/>
      </c>
      <c r="AK134" s="454" t="str">
        <f t="shared" si="34"/>
        <v/>
      </c>
      <c r="AM134" s="454" t="str">
        <f t="shared" si="35"/>
        <v/>
      </c>
      <c r="AO134" s="454" t="str">
        <f t="shared" si="36"/>
        <v/>
      </c>
      <c r="AQ134" s="454" t="str">
        <f t="shared" si="37"/>
        <v/>
      </c>
    </row>
    <row r="135" spans="5:43">
      <c r="E135" s="454" t="str">
        <f t="shared" si="19"/>
        <v/>
      </c>
      <c r="G135" s="454" t="str">
        <f t="shared" si="19"/>
        <v/>
      </c>
      <c r="I135" s="454" t="str">
        <f t="shared" si="20"/>
        <v/>
      </c>
      <c r="K135" s="454" t="str">
        <f t="shared" si="21"/>
        <v/>
      </c>
      <c r="M135" s="454" t="str">
        <f t="shared" si="22"/>
        <v/>
      </c>
      <c r="O135" s="454" t="str">
        <f t="shared" si="23"/>
        <v/>
      </c>
      <c r="Q135" s="454" t="str">
        <f t="shared" si="24"/>
        <v/>
      </c>
      <c r="S135" s="454" t="str">
        <f t="shared" si="25"/>
        <v/>
      </c>
      <c r="U135" s="454" t="str">
        <f t="shared" si="26"/>
        <v/>
      </c>
      <c r="W135" s="454" t="str">
        <f t="shared" si="27"/>
        <v/>
      </c>
      <c r="Y135" s="454" t="str">
        <f t="shared" si="28"/>
        <v/>
      </c>
      <c r="AA135" s="454" t="str">
        <f t="shared" si="29"/>
        <v/>
      </c>
      <c r="AC135" s="454" t="str">
        <f t="shared" si="30"/>
        <v/>
      </c>
      <c r="AE135" s="454" t="str">
        <f t="shared" si="31"/>
        <v/>
      </c>
      <c r="AG135" s="454" t="str">
        <f t="shared" si="32"/>
        <v/>
      </c>
      <c r="AI135" s="454" t="str">
        <f t="shared" si="33"/>
        <v/>
      </c>
      <c r="AK135" s="454" t="str">
        <f t="shared" si="34"/>
        <v/>
      </c>
      <c r="AM135" s="454" t="str">
        <f t="shared" si="35"/>
        <v/>
      </c>
      <c r="AO135" s="454" t="str">
        <f t="shared" si="36"/>
        <v/>
      </c>
      <c r="AQ135" s="454" t="str">
        <f t="shared" si="37"/>
        <v/>
      </c>
    </row>
    <row r="136" spans="5:43">
      <c r="E136" s="454" t="str">
        <f t="shared" si="19"/>
        <v/>
      </c>
      <c r="G136" s="454" t="str">
        <f t="shared" si="19"/>
        <v/>
      </c>
      <c r="I136" s="454" t="str">
        <f t="shared" si="20"/>
        <v/>
      </c>
      <c r="K136" s="454" t="str">
        <f t="shared" si="21"/>
        <v/>
      </c>
      <c r="M136" s="454" t="str">
        <f t="shared" si="22"/>
        <v/>
      </c>
      <c r="O136" s="454" t="str">
        <f t="shared" si="23"/>
        <v/>
      </c>
      <c r="Q136" s="454" t="str">
        <f t="shared" si="24"/>
        <v/>
      </c>
      <c r="S136" s="454" t="str">
        <f t="shared" si="25"/>
        <v/>
      </c>
      <c r="U136" s="454" t="str">
        <f t="shared" si="26"/>
        <v/>
      </c>
      <c r="W136" s="454" t="str">
        <f t="shared" si="27"/>
        <v/>
      </c>
      <c r="Y136" s="454" t="str">
        <f t="shared" si="28"/>
        <v/>
      </c>
      <c r="AA136" s="454" t="str">
        <f t="shared" si="29"/>
        <v/>
      </c>
      <c r="AC136" s="454" t="str">
        <f t="shared" si="30"/>
        <v/>
      </c>
      <c r="AE136" s="454" t="str">
        <f t="shared" si="31"/>
        <v/>
      </c>
      <c r="AG136" s="454" t="str">
        <f t="shared" si="32"/>
        <v/>
      </c>
      <c r="AI136" s="454" t="str">
        <f t="shared" si="33"/>
        <v/>
      </c>
      <c r="AK136" s="454" t="str">
        <f t="shared" si="34"/>
        <v/>
      </c>
      <c r="AM136" s="454" t="str">
        <f t="shared" si="35"/>
        <v/>
      </c>
      <c r="AO136" s="454" t="str">
        <f t="shared" si="36"/>
        <v/>
      </c>
      <c r="AQ136" s="454" t="str">
        <f t="shared" si="37"/>
        <v/>
      </c>
    </row>
    <row r="137" spans="5:43">
      <c r="E137" s="454" t="str">
        <f t="shared" si="19"/>
        <v/>
      </c>
      <c r="G137" s="454" t="str">
        <f t="shared" si="19"/>
        <v/>
      </c>
      <c r="I137" s="454" t="str">
        <f t="shared" si="20"/>
        <v/>
      </c>
      <c r="K137" s="454" t="str">
        <f t="shared" si="21"/>
        <v/>
      </c>
      <c r="M137" s="454" t="str">
        <f t="shared" si="22"/>
        <v/>
      </c>
      <c r="O137" s="454" t="str">
        <f t="shared" si="23"/>
        <v/>
      </c>
      <c r="Q137" s="454" t="str">
        <f t="shared" si="24"/>
        <v/>
      </c>
      <c r="S137" s="454" t="str">
        <f t="shared" si="25"/>
        <v/>
      </c>
      <c r="U137" s="454" t="str">
        <f t="shared" si="26"/>
        <v/>
      </c>
      <c r="W137" s="454" t="str">
        <f t="shared" si="27"/>
        <v/>
      </c>
      <c r="Y137" s="454" t="str">
        <f t="shared" si="28"/>
        <v/>
      </c>
      <c r="AA137" s="454" t="str">
        <f t="shared" si="29"/>
        <v/>
      </c>
      <c r="AC137" s="454" t="str">
        <f t="shared" si="30"/>
        <v/>
      </c>
      <c r="AE137" s="454" t="str">
        <f t="shared" si="31"/>
        <v/>
      </c>
      <c r="AG137" s="454" t="str">
        <f t="shared" si="32"/>
        <v/>
      </c>
      <c r="AI137" s="454" t="str">
        <f t="shared" si="33"/>
        <v/>
      </c>
      <c r="AK137" s="454" t="str">
        <f t="shared" si="34"/>
        <v/>
      </c>
      <c r="AM137" s="454" t="str">
        <f t="shared" si="35"/>
        <v/>
      </c>
      <c r="AO137" s="454" t="str">
        <f t="shared" si="36"/>
        <v/>
      </c>
      <c r="AQ137" s="454" t="str">
        <f t="shared" si="37"/>
        <v/>
      </c>
    </row>
    <row r="138" spans="5:43">
      <c r="E138" s="454" t="str">
        <f t="shared" si="19"/>
        <v/>
      </c>
      <c r="G138" s="454" t="str">
        <f t="shared" si="19"/>
        <v/>
      </c>
      <c r="I138" s="454" t="str">
        <f t="shared" si="20"/>
        <v/>
      </c>
      <c r="K138" s="454" t="str">
        <f t="shared" si="21"/>
        <v/>
      </c>
      <c r="M138" s="454" t="str">
        <f t="shared" si="22"/>
        <v/>
      </c>
      <c r="O138" s="454" t="str">
        <f t="shared" si="23"/>
        <v/>
      </c>
      <c r="Q138" s="454" t="str">
        <f t="shared" si="24"/>
        <v/>
      </c>
      <c r="S138" s="454" t="str">
        <f t="shared" si="25"/>
        <v/>
      </c>
      <c r="U138" s="454" t="str">
        <f t="shared" si="26"/>
        <v/>
      </c>
      <c r="W138" s="454" t="str">
        <f t="shared" si="27"/>
        <v/>
      </c>
      <c r="Y138" s="454" t="str">
        <f t="shared" si="28"/>
        <v/>
      </c>
      <c r="AA138" s="454" t="str">
        <f t="shared" si="29"/>
        <v/>
      </c>
      <c r="AC138" s="454" t="str">
        <f t="shared" si="30"/>
        <v/>
      </c>
      <c r="AE138" s="454" t="str">
        <f t="shared" si="31"/>
        <v/>
      </c>
      <c r="AG138" s="454" t="str">
        <f t="shared" si="32"/>
        <v/>
      </c>
      <c r="AI138" s="454" t="str">
        <f t="shared" si="33"/>
        <v/>
      </c>
      <c r="AK138" s="454" t="str">
        <f t="shared" si="34"/>
        <v/>
      </c>
      <c r="AM138" s="454" t="str">
        <f t="shared" si="35"/>
        <v/>
      </c>
      <c r="AO138" s="454" t="str">
        <f t="shared" si="36"/>
        <v/>
      </c>
      <c r="AQ138" s="454" t="str">
        <f t="shared" si="37"/>
        <v/>
      </c>
    </row>
    <row r="139" spans="5:43">
      <c r="E139" s="454" t="str">
        <f t="shared" si="19"/>
        <v/>
      </c>
      <c r="G139" s="454" t="str">
        <f t="shared" si="19"/>
        <v/>
      </c>
      <c r="I139" s="454" t="str">
        <f t="shared" si="20"/>
        <v/>
      </c>
      <c r="K139" s="454" t="str">
        <f t="shared" si="21"/>
        <v/>
      </c>
      <c r="M139" s="454" t="str">
        <f t="shared" si="22"/>
        <v/>
      </c>
      <c r="O139" s="454" t="str">
        <f t="shared" si="23"/>
        <v/>
      </c>
      <c r="Q139" s="454" t="str">
        <f t="shared" si="24"/>
        <v/>
      </c>
      <c r="S139" s="454" t="str">
        <f t="shared" si="25"/>
        <v/>
      </c>
      <c r="U139" s="454" t="str">
        <f t="shared" si="26"/>
        <v/>
      </c>
      <c r="W139" s="454" t="str">
        <f t="shared" si="27"/>
        <v/>
      </c>
      <c r="Y139" s="454" t="str">
        <f t="shared" si="28"/>
        <v/>
      </c>
      <c r="AA139" s="454" t="str">
        <f t="shared" si="29"/>
        <v/>
      </c>
      <c r="AC139" s="454" t="str">
        <f t="shared" si="30"/>
        <v/>
      </c>
      <c r="AE139" s="454" t="str">
        <f t="shared" si="31"/>
        <v/>
      </c>
      <c r="AG139" s="454" t="str">
        <f t="shared" si="32"/>
        <v/>
      </c>
      <c r="AI139" s="454" t="str">
        <f t="shared" si="33"/>
        <v/>
      </c>
      <c r="AK139" s="454" t="str">
        <f t="shared" si="34"/>
        <v/>
      </c>
      <c r="AM139" s="454" t="str">
        <f t="shared" si="35"/>
        <v/>
      </c>
      <c r="AO139" s="454" t="str">
        <f t="shared" si="36"/>
        <v/>
      </c>
      <c r="AQ139" s="454" t="str">
        <f t="shared" si="37"/>
        <v/>
      </c>
    </row>
    <row r="140" spans="5:43">
      <c r="E140" s="454" t="str">
        <f t="shared" si="19"/>
        <v/>
      </c>
      <c r="G140" s="454" t="str">
        <f t="shared" si="19"/>
        <v/>
      </c>
      <c r="I140" s="454" t="str">
        <f t="shared" si="20"/>
        <v/>
      </c>
      <c r="K140" s="454" t="str">
        <f t="shared" si="21"/>
        <v/>
      </c>
      <c r="M140" s="454" t="str">
        <f t="shared" si="22"/>
        <v/>
      </c>
      <c r="O140" s="454" t="str">
        <f t="shared" si="23"/>
        <v/>
      </c>
      <c r="Q140" s="454" t="str">
        <f t="shared" si="24"/>
        <v/>
      </c>
      <c r="S140" s="454" t="str">
        <f t="shared" si="25"/>
        <v/>
      </c>
      <c r="U140" s="454" t="str">
        <f t="shared" si="26"/>
        <v/>
      </c>
      <c r="W140" s="454" t="str">
        <f t="shared" si="27"/>
        <v/>
      </c>
      <c r="Y140" s="454" t="str">
        <f t="shared" si="28"/>
        <v/>
      </c>
      <c r="AA140" s="454" t="str">
        <f t="shared" si="29"/>
        <v/>
      </c>
      <c r="AC140" s="454" t="str">
        <f t="shared" si="30"/>
        <v/>
      </c>
      <c r="AE140" s="454" t="str">
        <f t="shared" si="31"/>
        <v/>
      </c>
      <c r="AG140" s="454" t="str">
        <f t="shared" si="32"/>
        <v/>
      </c>
      <c r="AI140" s="454" t="str">
        <f t="shared" si="33"/>
        <v/>
      </c>
      <c r="AK140" s="454" t="str">
        <f t="shared" si="34"/>
        <v/>
      </c>
      <c r="AM140" s="454" t="str">
        <f t="shared" si="35"/>
        <v/>
      </c>
      <c r="AO140" s="454" t="str">
        <f t="shared" si="36"/>
        <v/>
      </c>
      <c r="AQ140" s="454" t="str">
        <f t="shared" si="37"/>
        <v/>
      </c>
    </row>
    <row r="141" spans="5:43">
      <c r="E141" s="454" t="str">
        <f t="shared" ref="E141:G204" si="38">IF(OR($B141=0,D141=0),"",D141/$B141)</f>
        <v/>
      </c>
      <c r="G141" s="454" t="str">
        <f t="shared" si="38"/>
        <v/>
      </c>
      <c r="I141" s="454" t="str">
        <f t="shared" ref="I141:I204" si="39">IF(OR($B141=0,H141=0),"",H141/$B141)</f>
        <v/>
      </c>
      <c r="K141" s="454" t="str">
        <f t="shared" ref="K141:K204" si="40">IF(OR($B141=0,J141=0),"",J141/$B141)</f>
        <v/>
      </c>
      <c r="M141" s="454" t="str">
        <f t="shared" ref="M141:M204" si="41">IF(OR($B141=0,L141=0),"",L141/$B141)</f>
        <v/>
      </c>
      <c r="O141" s="454" t="str">
        <f t="shared" ref="O141:O204" si="42">IF(OR($B141=0,N141=0),"",N141/$B141)</f>
        <v/>
      </c>
      <c r="Q141" s="454" t="str">
        <f t="shared" ref="Q141:Q204" si="43">IF(OR($B141=0,P141=0),"",P141/$B141)</f>
        <v/>
      </c>
      <c r="S141" s="454" t="str">
        <f t="shared" ref="S141:S204" si="44">IF(OR($B141=0,R141=0),"",R141/$B141)</f>
        <v/>
      </c>
      <c r="U141" s="454" t="str">
        <f t="shared" ref="U141:U204" si="45">IF(OR($B141=0,T141=0),"",T141/$B141)</f>
        <v/>
      </c>
      <c r="W141" s="454" t="str">
        <f t="shared" ref="W141:W204" si="46">IF(OR($B141=0,V141=0),"",V141/$B141)</f>
        <v/>
      </c>
      <c r="Y141" s="454" t="str">
        <f t="shared" ref="Y141:Y204" si="47">IF(OR($B141=0,X141=0),"",X141/$B141)</f>
        <v/>
      </c>
      <c r="AA141" s="454" t="str">
        <f t="shared" ref="AA141:AA204" si="48">IF(OR($B141=0,Z141=0),"",Z141/$B141)</f>
        <v/>
      </c>
      <c r="AC141" s="454" t="str">
        <f t="shared" ref="AC141:AC204" si="49">IF(OR($B141=0,AB141=0),"",AB141/$B141)</f>
        <v/>
      </c>
      <c r="AE141" s="454" t="str">
        <f t="shared" ref="AE141:AE204" si="50">IF(OR($B141=0,AD141=0),"",AD141/$B141)</f>
        <v/>
      </c>
      <c r="AG141" s="454" t="str">
        <f t="shared" ref="AG141:AG204" si="51">IF(OR($B141=0,AF141=0),"",AF141/$B141)</f>
        <v/>
      </c>
      <c r="AI141" s="454" t="str">
        <f t="shared" ref="AI141:AI204" si="52">IF(OR($B141=0,AH141=0),"",AH141/$B141)</f>
        <v/>
      </c>
      <c r="AK141" s="454" t="str">
        <f t="shared" ref="AK141:AK204" si="53">IF(OR($B141=0,AJ141=0),"",AJ141/$B141)</f>
        <v/>
      </c>
      <c r="AM141" s="454" t="str">
        <f t="shared" ref="AM141:AM204" si="54">IF(OR($B141=0,AL141=0),"",AL141/$B141)</f>
        <v/>
      </c>
      <c r="AO141" s="454" t="str">
        <f t="shared" ref="AO141:AO204" si="55">IF(OR($B141=0,AN141=0),"",AN141/$B141)</f>
        <v/>
      </c>
      <c r="AQ141" s="454" t="str">
        <f t="shared" ref="AQ141:AQ204" si="56">IF(OR($B141=0,AP141=0),"",AP141/$B141)</f>
        <v/>
      </c>
    </row>
    <row r="142" spans="5:43">
      <c r="E142" s="454" t="str">
        <f t="shared" si="38"/>
        <v/>
      </c>
      <c r="G142" s="454" t="str">
        <f t="shared" si="38"/>
        <v/>
      </c>
      <c r="I142" s="454" t="str">
        <f t="shared" si="39"/>
        <v/>
      </c>
      <c r="K142" s="454" t="str">
        <f t="shared" si="40"/>
        <v/>
      </c>
      <c r="M142" s="454" t="str">
        <f t="shared" si="41"/>
        <v/>
      </c>
      <c r="O142" s="454" t="str">
        <f t="shared" si="42"/>
        <v/>
      </c>
      <c r="Q142" s="454" t="str">
        <f t="shared" si="43"/>
        <v/>
      </c>
      <c r="S142" s="454" t="str">
        <f t="shared" si="44"/>
        <v/>
      </c>
      <c r="U142" s="454" t="str">
        <f t="shared" si="45"/>
        <v/>
      </c>
      <c r="W142" s="454" t="str">
        <f t="shared" si="46"/>
        <v/>
      </c>
      <c r="Y142" s="454" t="str">
        <f t="shared" si="47"/>
        <v/>
      </c>
      <c r="AA142" s="454" t="str">
        <f t="shared" si="48"/>
        <v/>
      </c>
      <c r="AC142" s="454" t="str">
        <f t="shared" si="49"/>
        <v/>
      </c>
      <c r="AE142" s="454" t="str">
        <f t="shared" si="50"/>
        <v/>
      </c>
      <c r="AG142" s="454" t="str">
        <f t="shared" si="51"/>
        <v/>
      </c>
      <c r="AI142" s="454" t="str">
        <f t="shared" si="52"/>
        <v/>
      </c>
      <c r="AK142" s="454" t="str">
        <f t="shared" si="53"/>
        <v/>
      </c>
      <c r="AM142" s="454" t="str">
        <f t="shared" si="54"/>
        <v/>
      </c>
      <c r="AO142" s="454" t="str">
        <f t="shared" si="55"/>
        <v/>
      </c>
      <c r="AQ142" s="454" t="str">
        <f t="shared" si="56"/>
        <v/>
      </c>
    </row>
    <row r="143" spans="5:43">
      <c r="E143" s="454" t="str">
        <f t="shared" si="38"/>
        <v/>
      </c>
      <c r="G143" s="454" t="str">
        <f t="shared" si="38"/>
        <v/>
      </c>
      <c r="I143" s="454" t="str">
        <f t="shared" si="39"/>
        <v/>
      </c>
      <c r="K143" s="454" t="str">
        <f t="shared" si="40"/>
        <v/>
      </c>
      <c r="M143" s="454" t="str">
        <f t="shared" si="41"/>
        <v/>
      </c>
      <c r="O143" s="454" t="str">
        <f t="shared" si="42"/>
        <v/>
      </c>
      <c r="Q143" s="454" t="str">
        <f t="shared" si="43"/>
        <v/>
      </c>
      <c r="S143" s="454" t="str">
        <f t="shared" si="44"/>
        <v/>
      </c>
      <c r="U143" s="454" t="str">
        <f t="shared" si="45"/>
        <v/>
      </c>
      <c r="W143" s="454" t="str">
        <f t="shared" si="46"/>
        <v/>
      </c>
      <c r="Y143" s="454" t="str">
        <f t="shared" si="47"/>
        <v/>
      </c>
      <c r="AA143" s="454" t="str">
        <f t="shared" si="48"/>
        <v/>
      </c>
      <c r="AC143" s="454" t="str">
        <f t="shared" si="49"/>
        <v/>
      </c>
      <c r="AE143" s="454" t="str">
        <f t="shared" si="50"/>
        <v/>
      </c>
      <c r="AG143" s="454" t="str">
        <f t="shared" si="51"/>
        <v/>
      </c>
      <c r="AI143" s="454" t="str">
        <f t="shared" si="52"/>
        <v/>
      </c>
      <c r="AK143" s="454" t="str">
        <f t="shared" si="53"/>
        <v/>
      </c>
      <c r="AM143" s="454" t="str">
        <f t="shared" si="54"/>
        <v/>
      </c>
      <c r="AO143" s="454" t="str">
        <f t="shared" si="55"/>
        <v/>
      </c>
      <c r="AQ143" s="454" t="str">
        <f t="shared" si="56"/>
        <v/>
      </c>
    </row>
    <row r="144" spans="5:43">
      <c r="E144" s="454" t="str">
        <f t="shared" si="38"/>
        <v/>
      </c>
      <c r="G144" s="454" t="str">
        <f t="shared" si="38"/>
        <v/>
      </c>
      <c r="I144" s="454" t="str">
        <f t="shared" si="39"/>
        <v/>
      </c>
      <c r="K144" s="454" t="str">
        <f t="shared" si="40"/>
        <v/>
      </c>
      <c r="M144" s="454" t="str">
        <f t="shared" si="41"/>
        <v/>
      </c>
      <c r="O144" s="454" t="str">
        <f t="shared" si="42"/>
        <v/>
      </c>
      <c r="Q144" s="454" t="str">
        <f t="shared" si="43"/>
        <v/>
      </c>
      <c r="S144" s="454" t="str">
        <f t="shared" si="44"/>
        <v/>
      </c>
      <c r="U144" s="454" t="str">
        <f t="shared" si="45"/>
        <v/>
      </c>
      <c r="W144" s="454" t="str">
        <f t="shared" si="46"/>
        <v/>
      </c>
      <c r="Y144" s="454" t="str">
        <f t="shared" si="47"/>
        <v/>
      </c>
      <c r="AA144" s="454" t="str">
        <f t="shared" si="48"/>
        <v/>
      </c>
      <c r="AC144" s="454" t="str">
        <f t="shared" si="49"/>
        <v/>
      </c>
      <c r="AE144" s="454" t="str">
        <f t="shared" si="50"/>
        <v/>
      </c>
      <c r="AG144" s="454" t="str">
        <f t="shared" si="51"/>
        <v/>
      </c>
      <c r="AI144" s="454" t="str">
        <f t="shared" si="52"/>
        <v/>
      </c>
      <c r="AK144" s="454" t="str">
        <f t="shared" si="53"/>
        <v/>
      </c>
      <c r="AM144" s="454" t="str">
        <f t="shared" si="54"/>
        <v/>
      </c>
      <c r="AO144" s="454" t="str">
        <f t="shared" si="55"/>
        <v/>
      </c>
      <c r="AQ144" s="454" t="str">
        <f t="shared" si="56"/>
        <v/>
      </c>
    </row>
    <row r="145" spans="5:43">
      <c r="E145" s="454" t="str">
        <f t="shared" si="38"/>
        <v/>
      </c>
      <c r="G145" s="454" t="str">
        <f t="shared" si="38"/>
        <v/>
      </c>
      <c r="I145" s="454" t="str">
        <f t="shared" si="39"/>
        <v/>
      </c>
      <c r="K145" s="454" t="str">
        <f t="shared" si="40"/>
        <v/>
      </c>
      <c r="M145" s="454" t="str">
        <f t="shared" si="41"/>
        <v/>
      </c>
      <c r="O145" s="454" t="str">
        <f t="shared" si="42"/>
        <v/>
      </c>
      <c r="Q145" s="454" t="str">
        <f t="shared" si="43"/>
        <v/>
      </c>
      <c r="S145" s="454" t="str">
        <f t="shared" si="44"/>
        <v/>
      </c>
      <c r="U145" s="454" t="str">
        <f t="shared" si="45"/>
        <v/>
      </c>
      <c r="W145" s="454" t="str">
        <f t="shared" si="46"/>
        <v/>
      </c>
      <c r="Y145" s="454" t="str">
        <f t="shared" si="47"/>
        <v/>
      </c>
      <c r="AA145" s="454" t="str">
        <f t="shared" si="48"/>
        <v/>
      </c>
      <c r="AC145" s="454" t="str">
        <f t="shared" si="49"/>
        <v/>
      </c>
      <c r="AE145" s="454" t="str">
        <f t="shared" si="50"/>
        <v/>
      </c>
      <c r="AG145" s="454" t="str">
        <f t="shared" si="51"/>
        <v/>
      </c>
      <c r="AI145" s="454" t="str">
        <f t="shared" si="52"/>
        <v/>
      </c>
      <c r="AK145" s="454" t="str">
        <f t="shared" si="53"/>
        <v/>
      </c>
      <c r="AM145" s="454" t="str">
        <f t="shared" si="54"/>
        <v/>
      </c>
      <c r="AO145" s="454" t="str">
        <f t="shared" si="55"/>
        <v/>
      </c>
      <c r="AQ145" s="454" t="str">
        <f t="shared" si="56"/>
        <v/>
      </c>
    </row>
    <row r="146" spans="5:43">
      <c r="E146" s="454" t="str">
        <f t="shared" si="38"/>
        <v/>
      </c>
      <c r="G146" s="454" t="str">
        <f t="shared" si="38"/>
        <v/>
      </c>
      <c r="I146" s="454" t="str">
        <f t="shared" si="39"/>
        <v/>
      </c>
      <c r="K146" s="454" t="str">
        <f t="shared" si="40"/>
        <v/>
      </c>
      <c r="M146" s="454" t="str">
        <f t="shared" si="41"/>
        <v/>
      </c>
      <c r="O146" s="454" t="str">
        <f t="shared" si="42"/>
        <v/>
      </c>
      <c r="Q146" s="454" t="str">
        <f t="shared" si="43"/>
        <v/>
      </c>
      <c r="S146" s="454" t="str">
        <f t="shared" si="44"/>
        <v/>
      </c>
      <c r="U146" s="454" t="str">
        <f t="shared" si="45"/>
        <v/>
      </c>
      <c r="W146" s="454" t="str">
        <f t="shared" si="46"/>
        <v/>
      </c>
      <c r="Y146" s="454" t="str">
        <f t="shared" si="47"/>
        <v/>
      </c>
      <c r="AA146" s="454" t="str">
        <f t="shared" si="48"/>
        <v/>
      </c>
      <c r="AC146" s="454" t="str">
        <f t="shared" si="49"/>
        <v/>
      </c>
      <c r="AE146" s="454" t="str">
        <f t="shared" si="50"/>
        <v/>
      </c>
      <c r="AG146" s="454" t="str">
        <f t="shared" si="51"/>
        <v/>
      </c>
      <c r="AI146" s="454" t="str">
        <f t="shared" si="52"/>
        <v/>
      </c>
      <c r="AK146" s="454" t="str">
        <f t="shared" si="53"/>
        <v/>
      </c>
      <c r="AM146" s="454" t="str">
        <f t="shared" si="54"/>
        <v/>
      </c>
      <c r="AO146" s="454" t="str">
        <f t="shared" si="55"/>
        <v/>
      </c>
      <c r="AQ146" s="454" t="str">
        <f t="shared" si="56"/>
        <v/>
      </c>
    </row>
    <row r="147" spans="5:43">
      <c r="E147" s="454" t="str">
        <f t="shared" si="38"/>
        <v/>
      </c>
      <c r="G147" s="454" t="str">
        <f t="shared" si="38"/>
        <v/>
      </c>
      <c r="I147" s="454" t="str">
        <f t="shared" si="39"/>
        <v/>
      </c>
      <c r="K147" s="454" t="str">
        <f t="shared" si="40"/>
        <v/>
      </c>
      <c r="M147" s="454" t="str">
        <f t="shared" si="41"/>
        <v/>
      </c>
      <c r="O147" s="454" t="str">
        <f t="shared" si="42"/>
        <v/>
      </c>
      <c r="Q147" s="454" t="str">
        <f t="shared" si="43"/>
        <v/>
      </c>
      <c r="S147" s="454" t="str">
        <f t="shared" si="44"/>
        <v/>
      </c>
      <c r="U147" s="454" t="str">
        <f t="shared" si="45"/>
        <v/>
      </c>
      <c r="W147" s="454" t="str">
        <f t="shared" si="46"/>
        <v/>
      </c>
      <c r="Y147" s="454" t="str">
        <f t="shared" si="47"/>
        <v/>
      </c>
      <c r="AA147" s="454" t="str">
        <f t="shared" si="48"/>
        <v/>
      </c>
      <c r="AC147" s="454" t="str">
        <f t="shared" si="49"/>
        <v/>
      </c>
      <c r="AE147" s="454" t="str">
        <f t="shared" si="50"/>
        <v/>
      </c>
      <c r="AG147" s="454" t="str">
        <f t="shared" si="51"/>
        <v/>
      </c>
      <c r="AI147" s="454" t="str">
        <f t="shared" si="52"/>
        <v/>
      </c>
      <c r="AK147" s="454" t="str">
        <f t="shared" si="53"/>
        <v/>
      </c>
      <c r="AM147" s="454" t="str">
        <f t="shared" si="54"/>
        <v/>
      </c>
      <c r="AO147" s="454" t="str">
        <f t="shared" si="55"/>
        <v/>
      </c>
      <c r="AQ147" s="454" t="str">
        <f t="shared" si="56"/>
        <v/>
      </c>
    </row>
    <row r="148" spans="5:43">
      <c r="E148" s="454" t="str">
        <f t="shared" si="38"/>
        <v/>
      </c>
      <c r="G148" s="454" t="str">
        <f t="shared" si="38"/>
        <v/>
      </c>
      <c r="I148" s="454" t="str">
        <f t="shared" si="39"/>
        <v/>
      </c>
      <c r="K148" s="454" t="str">
        <f t="shared" si="40"/>
        <v/>
      </c>
      <c r="M148" s="454" t="str">
        <f t="shared" si="41"/>
        <v/>
      </c>
      <c r="O148" s="454" t="str">
        <f t="shared" si="42"/>
        <v/>
      </c>
      <c r="Q148" s="454" t="str">
        <f t="shared" si="43"/>
        <v/>
      </c>
      <c r="S148" s="454" t="str">
        <f t="shared" si="44"/>
        <v/>
      </c>
      <c r="U148" s="454" t="str">
        <f t="shared" si="45"/>
        <v/>
      </c>
      <c r="W148" s="454" t="str">
        <f t="shared" si="46"/>
        <v/>
      </c>
      <c r="Y148" s="454" t="str">
        <f t="shared" si="47"/>
        <v/>
      </c>
      <c r="AA148" s="454" t="str">
        <f t="shared" si="48"/>
        <v/>
      </c>
      <c r="AC148" s="454" t="str">
        <f t="shared" si="49"/>
        <v/>
      </c>
      <c r="AE148" s="454" t="str">
        <f t="shared" si="50"/>
        <v/>
      </c>
      <c r="AG148" s="454" t="str">
        <f t="shared" si="51"/>
        <v/>
      </c>
      <c r="AI148" s="454" t="str">
        <f t="shared" si="52"/>
        <v/>
      </c>
      <c r="AK148" s="454" t="str">
        <f t="shared" si="53"/>
        <v/>
      </c>
      <c r="AM148" s="454" t="str">
        <f t="shared" si="54"/>
        <v/>
      </c>
      <c r="AO148" s="454" t="str">
        <f t="shared" si="55"/>
        <v/>
      </c>
      <c r="AQ148" s="454" t="str">
        <f t="shared" si="56"/>
        <v/>
      </c>
    </row>
    <row r="149" spans="5:43">
      <c r="E149" s="454" t="str">
        <f t="shared" si="38"/>
        <v/>
      </c>
      <c r="G149" s="454" t="str">
        <f t="shared" si="38"/>
        <v/>
      </c>
      <c r="I149" s="454" t="str">
        <f t="shared" si="39"/>
        <v/>
      </c>
      <c r="K149" s="454" t="str">
        <f t="shared" si="40"/>
        <v/>
      </c>
      <c r="M149" s="454" t="str">
        <f t="shared" si="41"/>
        <v/>
      </c>
      <c r="O149" s="454" t="str">
        <f t="shared" si="42"/>
        <v/>
      </c>
      <c r="Q149" s="454" t="str">
        <f t="shared" si="43"/>
        <v/>
      </c>
      <c r="S149" s="454" t="str">
        <f t="shared" si="44"/>
        <v/>
      </c>
      <c r="U149" s="454" t="str">
        <f t="shared" si="45"/>
        <v/>
      </c>
      <c r="W149" s="454" t="str">
        <f t="shared" si="46"/>
        <v/>
      </c>
      <c r="Y149" s="454" t="str">
        <f t="shared" si="47"/>
        <v/>
      </c>
      <c r="AA149" s="454" t="str">
        <f t="shared" si="48"/>
        <v/>
      </c>
      <c r="AC149" s="454" t="str">
        <f t="shared" si="49"/>
        <v/>
      </c>
      <c r="AE149" s="454" t="str">
        <f t="shared" si="50"/>
        <v/>
      </c>
      <c r="AG149" s="454" t="str">
        <f t="shared" si="51"/>
        <v/>
      </c>
      <c r="AI149" s="454" t="str">
        <f t="shared" si="52"/>
        <v/>
      </c>
      <c r="AK149" s="454" t="str">
        <f t="shared" si="53"/>
        <v/>
      </c>
      <c r="AM149" s="454" t="str">
        <f t="shared" si="54"/>
        <v/>
      </c>
      <c r="AO149" s="454" t="str">
        <f t="shared" si="55"/>
        <v/>
      </c>
      <c r="AQ149" s="454" t="str">
        <f t="shared" si="56"/>
        <v/>
      </c>
    </row>
    <row r="150" spans="5:43">
      <c r="E150" s="454" t="str">
        <f t="shared" si="38"/>
        <v/>
      </c>
      <c r="G150" s="454" t="str">
        <f t="shared" si="38"/>
        <v/>
      </c>
      <c r="I150" s="454" t="str">
        <f t="shared" si="39"/>
        <v/>
      </c>
      <c r="K150" s="454" t="str">
        <f t="shared" si="40"/>
        <v/>
      </c>
      <c r="M150" s="454" t="str">
        <f t="shared" si="41"/>
        <v/>
      </c>
      <c r="O150" s="454" t="str">
        <f t="shared" si="42"/>
        <v/>
      </c>
      <c r="Q150" s="454" t="str">
        <f t="shared" si="43"/>
        <v/>
      </c>
      <c r="S150" s="454" t="str">
        <f t="shared" si="44"/>
        <v/>
      </c>
      <c r="U150" s="454" t="str">
        <f t="shared" si="45"/>
        <v/>
      </c>
      <c r="W150" s="454" t="str">
        <f t="shared" si="46"/>
        <v/>
      </c>
      <c r="Y150" s="454" t="str">
        <f t="shared" si="47"/>
        <v/>
      </c>
      <c r="AA150" s="454" t="str">
        <f t="shared" si="48"/>
        <v/>
      </c>
      <c r="AC150" s="454" t="str">
        <f t="shared" si="49"/>
        <v/>
      </c>
      <c r="AE150" s="454" t="str">
        <f t="shared" si="50"/>
        <v/>
      </c>
      <c r="AG150" s="454" t="str">
        <f t="shared" si="51"/>
        <v/>
      </c>
      <c r="AI150" s="454" t="str">
        <f t="shared" si="52"/>
        <v/>
      </c>
      <c r="AK150" s="454" t="str">
        <f t="shared" si="53"/>
        <v/>
      </c>
      <c r="AM150" s="454" t="str">
        <f t="shared" si="54"/>
        <v/>
      </c>
      <c r="AO150" s="454" t="str">
        <f t="shared" si="55"/>
        <v/>
      </c>
      <c r="AQ150" s="454" t="str">
        <f t="shared" si="56"/>
        <v/>
      </c>
    </row>
    <row r="151" spans="5:43">
      <c r="E151" s="454" t="str">
        <f t="shared" si="38"/>
        <v/>
      </c>
      <c r="G151" s="454" t="str">
        <f t="shared" si="38"/>
        <v/>
      </c>
      <c r="I151" s="454" t="str">
        <f t="shared" si="39"/>
        <v/>
      </c>
      <c r="K151" s="454" t="str">
        <f t="shared" si="40"/>
        <v/>
      </c>
      <c r="M151" s="454" t="str">
        <f t="shared" si="41"/>
        <v/>
      </c>
      <c r="O151" s="454" t="str">
        <f t="shared" si="42"/>
        <v/>
      </c>
      <c r="Q151" s="454" t="str">
        <f t="shared" si="43"/>
        <v/>
      </c>
      <c r="S151" s="454" t="str">
        <f t="shared" si="44"/>
        <v/>
      </c>
      <c r="U151" s="454" t="str">
        <f t="shared" si="45"/>
        <v/>
      </c>
      <c r="W151" s="454" t="str">
        <f t="shared" si="46"/>
        <v/>
      </c>
      <c r="Y151" s="454" t="str">
        <f t="shared" si="47"/>
        <v/>
      </c>
      <c r="AA151" s="454" t="str">
        <f t="shared" si="48"/>
        <v/>
      </c>
      <c r="AC151" s="454" t="str">
        <f t="shared" si="49"/>
        <v/>
      </c>
      <c r="AE151" s="454" t="str">
        <f t="shared" si="50"/>
        <v/>
      </c>
      <c r="AG151" s="454" t="str">
        <f t="shared" si="51"/>
        <v/>
      </c>
      <c r="AI151" s="454" t="str">
        <f t="shared" si="52"/>
        <v/>
      </c>
      <c r="AK151" s="454" t="str">
        <f t="shared" si="53"/>
        <v/>
      </c>
      <c r="AM151" s="454" t="str">
        <f t="shared" si="54"/>
        <v/>
      </c>
      <c r="AO151" s="454" t="str">
        <f t="shared" si="55"/>
        <v/>
      </c>
      <c r="AQ151" s="454" t="str">
        <f t="shared" si="56"/>
        <v/>
      </c>
    </row>
    <row r="152" spans="5:43">
      <c r="E152" s="454" t="str">
        <f t="shared" si="38"/>
        <v/>
      </c>
      <c r="G152" s="454" t="str">
        <f t="shared" si="38"/>
        <v/>
      </c>
      <c r="I152" s="454" t="str">
        <f t="shared" si="39"/>
        <v/>
      </c>
      <c r="K152" s="454" t="str">
        <f t="shared" si="40"/>
        <v/>
      </c>
      <c r="M152" s="454" t="str">
        <f t="shared" si="41"/>
        <v/>
      </c>
      <c r="O152" s="454" t="str">
        <f t="shared" si="42"/>
        <v/>
      </c>
      <c r="Q152" s="454" t="str">
        <f t="shared" si="43"/>
        <v/>
      </c>
      <c r="S152" s="454" t="str">
        <f t="shared" si="44"/>
        <v/>
      </c>
      <c r="U152" s="454" t="str">
        <f t="shared" si="45"/>
        <v/>
      </c>
      <c r="W152" s="454" t="str">
        <f t="shared" si="46"/>
        <v/>
      </c>
      <c r="Y152" s="454" t="str">
        <f t="shared" si="47"/>
        <v/>
      </c>
      <c r="AA152" s="454" t="str">
        <f t="shared" si="48"/>
        <v/>
      </c>
      <c r="AC152" s="454" t="str">
        <f t="shared" si="49"/>
        <v/>
      </c>
      <c r="AE152" s="454" t="str">
        <f t="shared" si="50"/>
        <v/>
      </c>
      <c r="AG152" s="454" t="str">
        <f t="shared" si="51"/>
        <v/>
      </c>
      <c r="AI152" s="454" t="str">
        <f t="shared" si="52"/>
        <v/>
      </c>
      <c r="AK152" s="454" t="str">
        <f t="shared" si="53"/>
        <v/>
      </c>
      <c r="AM152" s="454" t="str">
        <f t="shared" si="54"/>
        <v/>
      </c>
      <c r="AO152" s="454" t="str">
        <f t="shared" si="55"/>
        <v/>
      </c>
      <c r="AQ152" s="454" t="str">
        <f t="shared" si="56"/>
        <v/>
      </c>
    </row>
    <row r="153" spans="5:43">
      <c r="E153" s="454" t="str">
        <f t="shared" si="38"/>
        <v/>
      </c>
      <c r="G153" s="454" t="str">
        <f t="shared" si="38"/>
        <v/>
      </c>
      <c r="I153" s="454" t="str">
        <f t="shared" si="39"/>
        <v/>
      </c>
      <c r="K153" s="454" t="str">
        <f t="shared" si="40"/>
        <v/>
      </c>
      <c r="M153" s="454" t="str">
        <f t="shared" si="41"/>
        <v/>
      </c>
      <c r="O153" s="454" t="str">
        <f t="shared" si="42"/>
        <v/>
      </c>
      <c r="Q153" s="454" t="str">
        <f t="shared" si="43"/>
        <v/>
      </c>
      <c r="S153" s="454" t="str">
        <f t="shared" si="44"/>
        <v/>
      </c>
      <c r="U153" s="454" t="str">
        <f t="shared" si="45"/>
        <v/>
      </c>
      <c r="W153" s="454" t="str">
        <f t="shared" si="46"/>
        <v/>
      </c>
      <c r="Y153" s="454" t="str">
        <f t="shared" si="47"/>
        <v/>
      </c>
      <c r="AA153" s="454" t="str">
        <f t="shared" si="48"/>
        <v/>
      </c>
      <c r="AC153" s="454" t="str">
        <f t="shared" si="49"/>
        <v/>
      </c>
      <c r="AE153" s="454" t="str">
        <f t="shared" si="50"/>
        <v/>
      </c>
      <c r="AG153" s="454" t="str">
        <f t="shared" si="51"/>
        <v/>
      </c>
      <c r="AI153" s="454" t="str">
        <f t="shared" si="52"/>
        <v/>
      </c>
      <c r="AK153" s="454" t="str">
        <f t="shared" si="53"/>
        <v/>
      </c>
      <c r="AM153" s="454" t="str">
        <f t="shared" si="54"/>
        <v/>
      </c>
      <c r="AO153" s="454" t="str">
        <f t="shared" si="55"/>
        <v/>
      </c>
      <c r="AQ153" s="454" t="str">
        <f t="shared" si="56"/>
        <v/>
      </c>
    </row>
    <row r="154" spans="5:43">
      <c r="E154" s="454" t="str">
        <f t="shared" si="38"/>
        <v/>
      </c>
      <c r="G154" s="454" t="str">
        <f t="shared" si="38"/>
        <v/>
      </c>
      <c r="I154" s="454" t="str">
        <f t="shared" si="39"/>
        <v/>
      </c>
      <c r="K154" s="454" t="str">
        <f t="shared" si="40"/>
        <v/>
      </c>
      <c r="M154" s="454" t="str">
        <f t="shared" si="41"/>
        <v/>
      </c>
      <c r="O154" s="454" t="str">
        <f t="shared" si="42"/>
        <v/>
      </c>
      <c r="Q154" s="454" t="str">
        <f t="shared" si="43"/>
        <v/>
      </c>
      <c r="S154" s="454" t="str">
        <f t="shared" si="44"/>
        <v/>
      </c>
      <c r="U154" s="454" t="str">
        <f t="shared" si="45"/>
        <v/>
      </c>
      <c r="W154" s="454" t="str">
        <f t="shared" si="46"/>
        <v/>
      </c>
      <c r="Y154" s="454" t="str">
        <f t="shared" si="47"/>
        <v/>
      </c>
      <c r="AA154" s="454" t="str">
        <f t="shared" si="48"/>
        <v/>
      </c>
      <c r="AC154" s="454" t="str">
        <f t="shared" si="49"/>
        <v/>
      </c>
      <c r="AE154" s="454" t="str">
        <f t="shared" si="50"/>
        <v/>
      </c>
      <c r="AG154" s="454" t="str">
        <f t="shared" si="51"/>
        <v/>
      </c>
      <c r="AI154" s="454" t="str">
        <f t="shared" si="52"/>
        <v/>
      </c>
      <c r="AK154" s="454" t="str">
        <f t="shared" si="53"/>
        <v/>
      </c>
      <c r="AM154" s="454" t="str">
        <f t="shared" si="54"/>
        <v/>
      </c>
      <c r="AO154" s="454" t="str">
        <f t="shared" si="55"/>
        <v/>
      </c>
      <c r="AQ154" s="454" t="str">
        <f t="shared" si="56"/>
        <v/>
      </c>
    </row>
    <row r="155" spans="5:43">
      <c r="E155" s="454" t="str">
        <f t="shared" si="38"/>
        <v/>
      </c>
      <c r="G155" s="454" t="str">
        <f t="shared" si="38"/>
        <v/>
      </c>
      <c r="I155" s="454" t="str">
        <f t="shared" si="39"/>
        <v/>
      </c>
      <c r="K155" s="454" t="str">
        <f t="shared" si="40"/>
        <v/>
      </c>
      <c r="M155" s="454" t="str">
        <f t="shared" si="41"/>
        <v/>
      </c>
      <c r="O155" s="454" t="str">
        <f t="shared" si="42"/>
        <v/>
      </c>
      <c r="Q155" s="454" t="str">
        <f t="shared" si="43"/>
        <v/>
      </c>
      <c r="S155" s="454" t="str">
        <f t="shared" si="44"/>
        <v/>
      </c>
      <c r="U155" s="454" t="str">
        <f t="shared" si="45"/>
        <v/>
      </c>
      <c r="W155" s="454" t="str">
        <f t="shared" si="46"/>
        <v/>
      </c>
      <c r="Y155" s="454" t="str">
        <f t="shared" si="47"/>
        <v/>
      </c>
      <c r="AA155" s="454" t="str">
        <f t="shared" si="48"/>
        <v/>
      </c>
      <c r="AC155" s="454" t="str">
        <f t="shared" si="49"/>
        <v/>
      </c>
      <c r="AE155" s="454" t="str">
        <f t="shared" si="50"/>
        <v/>
      </c>
      <c r="AG155" s="454" t="str">
        <f t="shared" si="51"/>
        <v/>
      </c>
      <c r="AI155" s="454" t="str">
        <f t="shared" si="52"/>
        <v/>
      </c>
      <c r="AK155" s="454" t="str">
        <f t="shared" si="53"/>
        <v/>
      </c>
      <c r="AM155" s="454" t="str">
        <f t="shared" si="54"/>
        <v/>
      </c>
      <c r="AO155" s="454" t="str">
        <f t="shared" si="55"/>
        <v/>
      </c>
      <c r="AQ155" s="454" t="str">
        <f t="shared" si="56"/>
        <v/>
      </c>
    </row>
    <row r="156" spans="5:43">
      <c r="E156" s="454" t="str">
        <f t="shared" si="38"/>
        <v/>
      </c>
      <c r="G156" s="454" t="str">
        <f t="shared" si="38"/>
        <v/>
      </c>
      <c r="I156" s="454" t="str">
        <f t="shared" si="39"/>
        <v/>
      </c>
      <c r="K156" s="454" t="str">
        <f t="shared" si="40"/>
        <v/>
      </c>
      <c r="M156" s="454" t="str">
        <f t="shared" si="41"/>
        <v/>
      </c>
      <c r="O156" s="454" t="str">
        <f t="shared" si="42"/>
        <v/>
      </c>
      <c r="Q156" s="454" t="str">
        <f t="shared" si="43"/>
        <v/>
      </c>
      <c r="S156" s="454" t="str">
        <f t="shared" si="44"/>
        <v/>
      </c>
      <c r="U156" s="454" t="str">
        <f t="shared" si="45"/>
        <v/>
      </c>
      <c r="W156" s="454" t="str">
        <f t="shared" si="46"/>
        <v/>
      </c>
      <c r="Y156" s="454" t="str">
        <f t="shared" si="47"/>
        <v/>
      </c>
      <c r="AA156" s="454" t="str">
        <f t="shared" si="48"/>
        <v/>
      </c>
      <c r="AC156" s="454" t="str">
        <f t="shared" si="49"/>
        <v/>
      </c>
      <c r="AE156" s="454" t="str">
        <f t="shared" si="50"/>
        <v/>
      </c>
      <c r="AG156" s="454" t="str">
        <f t="shared" si="51"/>
        <v/>
      </c>
      <c r="AI156" s="454" t="str">
        <f t="shared" si="52"/>
        <v/>
      </c>
      <c r="AK156" s="454" t="str">
        <f t="shared" si="53"/>
        <v/>
      </c>
      <c r="AM156" s="454" t="str">
        <f t="shared" si="54"/>
        <v/>
      </c>
      <c r="AO156" s="454" t="str">
        <f t="shared" si="55"/>
        <v/>
      </c>
      <c r="AQ156" s="454" t="str">
        <f t="shared" si="56"/>
        <v/>
      </c>
    </row>
    <row r="157" spans="5:43">
      <c r="E157" s="454" t="str">
        <f t="shared" si="38"/>
        <v/>
      </c>
      <c r="G157" s="454" t="str">
        <f t="shared" si="38"/>
        <v/>
      </c>
      <c r="I157" s="454" t="str">
        <f t="shared" si="39"/>
        <v/>
      </c>
      <c r="K157" s="454" t="str">
        <f t="shared" si="40"/>
        <v/>
      </c>
      <c r="M157" s="454" t="str">
        <f t="shared" si="41"/>
        <v/>
      </c>
      <c r="O157" s="454" t="str">
        <f t="shared" si="42"/>
        <v/>
      </c>
      <c r="Q157" s="454" t="str">
        <f t="shared" si="43"/>
        <v/>
      </c>
      <c r="S157" s="454" t="str">
        <f t="shared" si="44"/>
        <v/>
      </c>
      <c r="U157" s="454" t="str">
        <f t="shared" si="45"/>
        <v/>
      </c>
      <c r="W157" s="454" t="str">
        <f t="shared" si="46"/>
        <v/>
      </c>
      <c r="Y157" s="454" t="str">
        <f t="shared" si="47"/>
        <v/>
      </c>
      <c r="AA157" s="454" t="str">
        <f t="shared" si="48"/>
        <v/>
      </c>
      <c r="AC157" s="454" t="str">
        <f t="shared" si="49"/>
        <v/>
      </c>
      <c r="AE157" s="454" t="str">
        <f t="shared" si="50"/>
        <v/>
      </c>
      <c r="AG157" s="454" t="str">
        <f t="shared" si="51"/>
        <v/>
      </c>
      <c r="AI157" s="454" t="str">
        <f t="shared" si="52"/>
        <v/>
      </c>
      <c r="AK157" s="454" t="str">
        <f t="shared" si="53"/>
        <v/>
      </c>
      <c r="AM157" s="454" t="str">
        <f t="shared" si="54"/>
        <v/>
      </c>
      <c r="AO157" s="454" t="str">
        <f t="shared" si="55"/>
        <v/>
      </c>
      <c r="AQ157" s="454" t="str">
        <f t="shared" si="56"/>
        <v/>
      </c>
    </row>
    <row r="158" spans="5:43">
      <c r="E158" s="454" t="str">
        <f t="shared" si="38"/>
        <v/>
      </c>
      <c r="G158" s="454" t="str">
        <f t="shared" si="38"/>
        <v/>
      </c>
      <c r="I158" s="454" t="str">
        <f t="shared" si="39"/>
        <v/>
      </c>
      <c r="K158" s="454" t="str">
        <f t="shared" si="40"/>
        <v/>
      </c>
      <c r="M158" s="454" t="str">
        <f t="shared" si="41"/>
        <v/>
      </c>
      <c r="O158" s="454" t="str">
        <f t="shared" si="42"/>
        <v/>
      </c>
      <c r="Q158" s="454" t="str">
        <f t="shared" si="43"/>
        <v/>
      </c>
      <c r="S158" s="454" t="str">
        <f t="shared" si="44"/>
        <v/>
      </c>
      <c r="U158" s="454" t="str">
        <f t="shared" si="45"/>
        <v/>
      </c>
      <c r="W158" s="454" t="str">
        <f t="shared" si="46"/>
        <v/>
      </c>
      <c r="Y158" s="454" t="str">
        <f t="shared" si="47"/>
        <v/>
      </c>
      <c r="AA158" s="454" t="str">
        <f t="shared" si="48"/>
        <v/>
      </c>
      <c r="AC158" s="454" t="str">
        <f t="shared" si="49"/>
        <v/>
      </c>
      <c r="AE158" s="454" t="str">
        <f t="shared" si="50"/>
        <v/>
      </c>
      <c r="AG158" s="454" t="str">
        <f t="shared" si="51"/>
        <v/>
      </c>
      <c r="AI158" s="454" t="str">
        <f t="shared" si="52"/>
        <v/>
      </c>
      <c r="AK158" s="454" t="str">
        <f t="shared" si="53"/>
        <v/>
      </c>
      <c r="AM158" s="454" t="str">
        <f t="shared" si="54"/>
        <v/>
      </c>
      <c r="AO158" s="454" t="str">
        <f t="shared" si="55"/>
        <v/>
      </c>
      <c r="AQ158" s="454" t="str">
        <f t="shared" si="56"/>
        <v/>
      </c>
    </row>
    <row r="159" spans="5:43">
      <c r="E159" s="454" t="str">
        <f t="shared" si="38"/>
        <v/>
      </c>
      <c r="G159" s="454" t="str">
        <f t="shared" si="38"/>
        <v/>
      </c>
      <c r="I159" s="454" t="str">
        <f t="shared" si="39"/>
        <v/>
      </c>
      <c r="K159" s="454" t="str">
        <f t="shared" si="40"/>
        <v/>
      </c>
      <c r="M159" s="454" t="str">
        <f t="shared" si="41"/>
        <v/>
      </c>
      <c r="O159" s="454" t="str">
        <f t="shared" si="42"/>
        <v/>
      </c>
      <c r="Q159" s="454" t="str">
        <f t="shared" si="43"/>
        <v/>
      </c>
      <c r="S159" s="454" t="str">
        <f t="shared" si="44"/>
        <v/>
      </c>
      <c r="U159" s="454" t="str">
        <f t="shared" si="45"/>
        <v/>
      </c>
      <c r="W159" s="454" t="str">
        <f t="shared" si="46"/>
        <v/>
      </c>
      <c r="Y159" s="454" t="str">
        <f t="shared" si="47"/>
        <v/>
      </c>
      <c r="AA159" s="454" t="str">
        <f t="shared" si="48"/>
        <v/>
      </c>
      <c r="AC159" s="454" t="str">
        <f t="shared" si="49"/>
        <v/>
      </c>
      <c r="AE159" s="454" t="str">
        <f t="shared" si="50"/>
        <v/>
      </c>
      <c r="AG159" s="454" t="str">
        <f t="shared" si="51"/>
        <v/>
      </c>
      <c r="AI159" s="454" t="str">
        <f t="shared" si="52"/>
        <v/>
      </c>
      <c r="AK159" s="454" t="str">
        <f t="shared" si="53"/>
        <v/>
      </c>
      <c r="AM159" s="454" t="str">
        <f t="shared" si="54"/>
        <v/>
      </c>
      <c r="AO159" s="454" t="str">
        <f t="shared" si="55"/>
        <v/>
      </c>
      <c r="AQ159" s="454" t="str">
        <f t="shared" si="56"/>
        <v/>
      </c>
    </row>
    <row r="160" spans="5:43">
      <c r="E160" s="454" t="str">
        <f t="shared" si="38"/>
        <v/>
      </c>
      <c r="G160" s="454" t="str">
        <f t="shared" si="38"/>
        <v/>
      </c>
      <c r="I160" s="454" t="str">
        <f t="shared" si="39"/>
        <v/>
      </c>
      <c r="K160" s="454" t="str">
        <f t="shared" si="40"/>
        <v/>
      </c>
      <c r="M160" s="454" t="str">
        <f t="shared" si="41"/>
        <v/>
      </c>
      <c r="O160" s="454" t="str">
        <f t="shared" si="42"/>
        <v/>
      </c>
      <c r="Q160" s="454" t="str">
        <f t="shared" si="43"/>
        <v/>
      </c>
      <c r="S160" s="454" t="str">
        <f t="shared" si="44"/>
        <v/>
      </c>
      <c r="U160" s="454" t="str">
        <f t="shared" si="45"/>
        <v/>
      </c>
      <c r="W160" s="454" t="str">
        <f t="shared" si="46"/>
        <v/>
      </c>
      <c r="Y160" s="454" t="str">
        <f t="shared" si="47"/>
        <v/>
      </c>
      <c r="AA160" s="454" t="str">
        <f t="shared" si="48"/>
        <v/>
      </c>
      <c r="AC160" s="454" t="str">
        <f t="shared" si="49"/>
        <v/>
      </c>
      <c r="AE160" s="454" t="str">
        <f t="shared" si="50"/>
        <v/>
      </c>
      <c r="AG160" s="454" t="str">
        <f t="shared" si="51"/>
        <v/>
      </c>
      <c r="AI160" s="454" t="str">
        <f t="shared" si="52"/>
        <v/>
      </c>
      <c r="AK160" s="454" t="str">
        <f t="shared" si="53"/>
        <v/>
      </c>
      <c r="AM160" s="454" t="str">
        <f t="shared" si="54"/>
        <v/>
      </c>
      <c r="AO160" s="454" t="str">
        <f t="shared" si="55"/>
        <v/>
      </c>
      <c r="AQ160" s="454" t="str">
        <f t="shared" si="56"/>
        <v/>
      </c>
    </row>
    <row r="161" spans="5:43">
      <c r="E161" s="454" t="str">
        <f t="shared" si="38"/>
        <v/>
      </c>
      <c r="G161" s="454" t="str">
        <f t="shared" si="38"/>
        <v/>
      </c>
      <c r="I161" s="454" t="str">
        <f t="shared" si="39"/>
        <v/>
      </c>
      <c r="K161" s="454" t="str">
        <f t="shared" si="40"/>
        <v/>
      </c>
      <c r="M161" s="454" t="str">
        <f t="shared" si="41"/>
        <v/>
      </c>
      <c r="O161" s="454" t="str">
        <f t="shared" si="42"/>
        <v/>
      </c>
      <c r="Q161" s="454" t="str">
        <f t="shared" si="43"/>
        <v/>
      </c>
      <c r="S161" s="454" t="str">
        <f t="shared" si="44"/>
        <v/>
      </c>
      <c r="U161" s="454" t="str">
        <f t="shared" si="45"/>
        <v/>
      </c>
      <c r="W161" s="454" t="str">
        <f t="shared" si="46"/>
        <v/>
      </c>
      <c r="Y161" s="454" t="str">
        <f t="shared" si="47"/>
        <v/>
      </c>
      <c r="AA161" s="454" t="str">
        <f t="shared" si="48"/>
        <v/>
      </c>
      <c r="AC161" s="454" t="str">
        <f t="shared" si="49"/>
        <v/>
      </c>
      <c r="AE161" s="454" t="str">
        <f t="shared" si="50"/>
        <v/>
      </c>
      <c r="AG161" s="454" t="str">
        <f t="shared" si="51"/>
        <v/>
      </c>
      <c r="AI161" s="454" t="str">
        <f t="shared" si="52"/>
        <v/>
      </c>
      <c r="AK161" s="454" t="str">
        <f t="shared" si="53"/>
        <v/>
      </c>
      <c r="AM161" s="454" t="str">
        <f t="shared" si="54"/>
        <v/>
      </c>
      <c r="AO161" s="454" t="str">
        <f t="shared" si="55"/>
        <v/>
      </c>
      <c r="AQ161" s="454" t="str">
        <f t="shared" si="56"/>
        <v/>
      </c>
    </row>
    <row r="162" spans="5:43">
      <c r="E162" s="454" t="str">
        <f t="shared" si="38"/>
        <v/>
      </c>
      <c r="G162" s="454" t="str">
        <f t="shared" si="38"/>
        <v/>
      </c>
      <c r="I162" s="454" t="str">
        <f t="shared" si="39"/>
        <v/>
      </c>
      <c r="K162" s="454" t="str">
        <f t="shared" si="40"/>
        <v/>
      </c>
      <c r="M162" s="454" t="str">
        <f t="shared" si="41"/>
        <v/>
      </c>
      <c r="O162" s="454" t="str">
        <f t="shared" si="42"/>
        <v/>
      </c>
      <c r="Q162" s="454" t="str">
        <f t="shared" si="43"/>
        <v/>
      </c>
      <c r="S162" s="454" t="str">
        <f t="shared" si="44"/>
        <v/>
      </c>
      <c r="U162" s="454" t="str">
        <f t="shared" si="45"/>
        <v/>
      </c>
      <c r="W162" s="454" t="str">
        <f t="shared" si="46"/>
        <v/>
      </c>
      <c r="Y162" s="454" t="str">
        <f t="shared" si="47"/>
        <v/>
      </c>
      <c r="AA162" s="454" t="str">
        <f t="shared" si="48"/>
        <v/>
      </c>
      <c r="AC162" s="454" t="str">
        <f t="shared" si="49"/>
        <v/>
      </c>
      <c r="AE162" s="454" t="str">
        <f t="shared" si="50"/>
        <v/>
      </c>
      <c r="AG162" s="454" t="str">
        <f t="shared" si="51"/>
        <v/>
      </c>
      <c r="AI162" s="454" t="str">
        <f t="shared" si="52"/>
        <v/>
      </c>
      <c r="AK162" s="454" t="str">
        <f t="shared" si="53"/>
        <v/>
      </c>
      <c r="AM162" s="454" t="str">
        <f t="shared" si="54"/>
        <v/>
      </c>
      <c r="AO162" s="454" t="str">
        <f t="shared" si="55"/>
        <v/>
      </c>
      <c r="AQ162" s="454" t="str">
        <f t="shared" si="56"/>
        <v/>
      </c>
    </row>
    <row r="163" spans="5:43">
      <c r="E163" s="454" t="str">
        <f t="shared" si="38"/>
        <v/>
      </c>
      <c r="G163" s="454" t="str">
        <f t="shared" si="38"/>
        <v/>
      </c>
      <c r="I163" s="454" t="str">
        <f t="shared" si="39"/>
        <v/>
      </c>
      <c r="K163" s="454" t="str">
        <f t="shared" si="40"/>
        <v/>
      </c>
      <c r="M163" s="454" t="str">
        <f t="shared" si="41"/>
        <v/>
      </c>
      <c r="O163" s="454" t="str">
        <f t="shared" si="42"/>
        <v/>
      </c>
      <c r="Q163" s="454" t="str">
        <f t="shared" si="43"/>
        <v/>
      </c>
      <c r="S163" s="454" t="str">
        <f t="shared" si="44"/>
        <v/>
      </c>
      <c r="U163" s="454" t="str">
        <f t="shared" si="45"/>
        <v/>
      </c>
      <c r="W163" s="454" t="str">
        <f t="shared" si="46"/>
        <v/>
      </c>
      <c r="Y163" s="454" t="str">
        <f t="shared" si="47"/>
        <v/>
      </c>
      <c r="AA163" s="454" t="str">
        <f t="shared" si="48"/>
        <v/>
      </c>
      <c r="AC163" s="454" t="str">
        <f t="shared" si="49"/>
        <v/>
      </c>
      <c r="AE163" s="454" t="str">
        <f t="shared" si="50"/>
        <v/>
      </c>
      <c r="AG163" s="454" t="str">
        <f t="shared" si="51"/>
        <v/>
      </c>
      <c r="AI163" s="454" t="str">
        <f t="shared" si="52"/>
        <v/>
      </c>
      <c r="AK163" s="454" t="str">
        <f t="shared" si="53"/>
        <v/>
      </c>
      <c r="AM163" s="454" t="str">
        <f t="shared" si="54"/>
        <v/>
      </c>
      <c r="AO163" s="454" t="str">
        <f t="shared" si="55"/>
        <v/>
      </c>
      <c r="AQ163" s="454" t="str">
        <f t="shared" si="56"/>
        <v/>
      </c>
    </row>
    <row r="164" spans="5:43">
      <c r="E164" s="454" t="str">
        <f t="shared" si="38"/>
        <v/>
      </c>
      <c r="G164" s="454" t="str">
        <f t="shared" si="38"/>
        <v/>
      </c>
      <c r="I164" s="454" t="str">
        <f t="shared" si="39"/>
        <v/>
      </c>
      <c r="K164" s="454" t="str">
        <f t="shared" si="40"/>
        <v/>
      </c>
      <c r="M164" s="454" t="str">
        <f t="shared" si="41"/>
        <v/>
      </c>
      <c r="O164" s="454" t="str">
        <f t="shared" si="42"/>
        <v/>
      </c>
      <c r="Q164" s="454" t="str">
        <f t="shared" si="43"/>
        <v/>
      </c>
      <c r="S164" s="454" t="str">
        <f t="shared" si="44"/>
        <v/>
      </c>
      <c r="U164" s="454" t="str">
        <f t="shared" si="45"/>
        <v/>
      </c>
      <c r="W164" s="454" t="str">
        <f t="shared" si="46"/>
        <v/>
      </c>
      <c r="Y164" s="454" t="str">
        <f t="shared" si="47"/>
        <v/>
      </c>
      <c r="AA164" s="454" t="str">
        <f t="shared" si="48"/>
        <v/>
      </c>
      <c r="AC164" s="454" t="str">
        <f t="shared" si="49"/>
        <v/>
      </c>
      <c r="AE164" s="454" t="str">
        <f t="shared" si="50"/>
        <v/>
      </c>
      <c r="AG164" s="454" t="str">
        <f t="shared" si="51"/>
        <v/>
      </c>
      <c r="AI164" s="454" t="str">
        <f t="shared" si="52"/>
        <v/>
      </c>
      <c r="AK164" s="454" t="str">
        <f t="shared" si="53"/>
        <v/>
      </c>
      <c r="AM164" s="454" t="str">
        <f t="shared" si="54"/>
        <v/>
      </c>
      <c r="AO164" s="454" t="str">
        <f t="shared" si="55"/>
        <v/>
      </c>
      <c r="AQ164" s="454" t="str">
        <f t="shared" si="56"/>
        <v/>
      </c>
    </row>
    <row r="165" spans="5:43">
      <c r="E165" s="454" t="str">
        <f t="shared" si="38"/>
        <v/>
      </c>
      <c r="G165" s="454" t="str">
        <f t="shared" si="38"/>
        <v/>
      </c>
      <c r="I165" s="454" t="str">
        <f t="shared" si="39"/>
        <v/>
      </c>
      <c r="K165" s="454" t="str">
        <f t="shared" si="40"/>
        <v/>
      </c>
      <c r="M165" s="454" t="str">
        <f t="shared" si="41"/>
        <v/>
      </c>
      <c r="O165" s="454" t="str">
        <f t="shared" si="42"/>
        <v/>
      </c>
      <c r="Q165" s="454" t="str">
        <f t="shared" si="43"/>
        <v/>
      </c>
      <c r="S165" s="454" t="str">
        <f t="shared" si="44"/>
        <v/>
      </c>
      <c r="U165" s="454" t="str">
        <f t="shared" si="45"/>
        <v/>
      </c>
      <c r="W165" s="454" t="str">
        <f t="shared" si="46"/>
        <v/>
      </c>
      <c r="Y165" s="454" t="str">
        <f t="shared" si="47"/>
        <v/>
      </c>
      <c r="AA165" s="454" t="str">
        <f t="shared" si="48"/>
        <v/>
      </c>
      <c r="AC165" s="454" t="str">
        <f t="shared" si="49"/>
        <v/>
      </c>
      <c r="AE165" s="454" t="str">
        <f t="shared" si="50"/>
        <v/>
      </c>
      <c r="AG165" s="454" t="str">
        <f t="shared" si="51"/>
        <v/>
      </c>
      <c r="AI165" s="454" t="str">
        <f t="shared" si="52"/>
        <v/>
      </c>
      <c r="AK165" s="454" t="str">
        <f t="shared" si="53"/>
        <v/>
      </c>
      <c r="AM165" s="454" t="str">
        <f t="shared" si="54"/>
        <v/>
      </c>
      <c r="AO165" s="454" t="str">
        <f t="shared" si="55"/>
        <v/>
      </c>
      <c r="AQ165" s="454" t="str">
        <f t="shared" si="56"/>
        <v/>
      </c>
    </row>
    <row r="166" spans="5:43">
      <c r="E166" s="454" t="str">
        <f t="shared" si="38"/>
        <v/>
      </c>
      <c r="G166" s="454" t="str">
        <f t="shared" si="38"/>
        <v/>
      </c>
      <c r="I166" s="454" t="str">
        <f t="shared" si="39"/>
        <v/>
      </c>
      <c r="K166" s="454" t="str">
        <f t="shared" si="40"/>
        <v/>
      </c>
      <c r="M166" s="454" t="str">
        <f t="shared" si="41"/>
        <v/>
      </c>
      <c r="O166" s="454" t="str">
        <f t="shared" si="42"/>
        <v/>
      </c>
      <c r="Q166" s="454" t="str">
        <f t="shared" si="43"/>
        <v/>
      </c>
      <c r="S166" s="454" t="str">
        <f t="shared" si="44"/>
        <v/>
      </c>
      <c r="U166" s="454" t="str">
        <f t="shared" si="45"/>
        <v/>
      </c>
      <c r="W166" s="454" t="str">
        <f t="shared" si="46"/>
        <v/>
      </c>
      <c r="Y166" s="454" t="str">
        <f t="shared" si="47"/>
        <v/>
      </c>
      <c r="AA166" s="454" t="str">
        <f t="shared" si="48"/>
        <v/>
      </c>
      <c r="AC166" s="454" t="str">
        <f t="shared" si="49"/>
        <v/>
      </c>
      <c r="AE166" s="454" t="str">
        <f t="shared" si="50"/>
        <v/>
      </c>
      <c r="AG166" s="454" t="str">
        <f t="shared" si="51"/>
        <v/>
      </c>
      <c r="AI166" s="454" t="str">
        <f t="shared" si="52"/>
        <v/>
      </c>
      <c r="AK166" s="454" t="str">
        <f t="shared" si="53"/>
        <v/>
      </c>
      <c r="AM166" s="454" t="str">
        <f t="shared" si="54"/>
        <v/>
      </c>
      <c r="AO166" s="454" t="str">
        <f t="shared" si="55"/>
        <v/>
      </c>
      <c r="AQ166" s="454" t="str">
        <f t="shared" si="56"/>
        <v/>
      </c>
    </row>
    <row r="167" spans="5:43">
      <c r="E167" s="454" t="str">
        <f t="shared" si="38"/>
        <v/>
      </c>
      <c r="G167" s="454" t="str">
        <f t="shared" si="38"/>
        <v/>
      </c>
      <c r="I167" s="454" t="str">
        <f t="shared" si="39"/>
        <v/>
      </c>
      <c r="K167" s="454" t="str">
        <f t="shared" si="40"/>
        <v/>
      </c>
      <c r="M167" s="454" t="str">
        <f t="shared" si="41"/>
        <v/>
      </c>
      <c r="O167" s="454" t="str">
        <f t="shared" si="42"/>
        <v/>
      </c>
      <c r="Q167" s="454" t="str">
        <f t="shared" si="43"/>
        <v/>
      </c>
      <c r="S167" s="454" t="str">
        <f t="shared" si="44"/>
        <v/>
      </c>
      <c r="U167" s="454" t="str">
        <f t="shared" si="45"/>
        <v/>
      </c>
      <c r="W167" s="454" t="str">
        <f t="shared" si="46"/>
        <v/>
      </c>
      <c r="Y167" s="454" t="str">
        <f t="shared" si="47"/>
        <v/>
      </c>
      <c r="AA167" s="454" t="str">
        <f t="shared" si="48"/>
        <v/>
      </c>
      <c r="AC167" s="454" t="str">
        <f t="shared" si="49"/>
        <v/>
      </c>
      <c r="AE167" s="454" t="str">
        <f t="shared" si="50"/>
        <v/>
      </c>
      <c r="AG167" s="454" t="str">
        <f t="shared" si="51"/>
        <v/>
      </c>
      <c r="AI167" s="454" t="str">
        <f t="shared" si="52"/>
        <v/>
      </c>
      <c r="AK167" s="454" t="str">
        <f t="shared" si="53"/>
        <v/>
      </c>
      <c r="AM167" s="454" t="str">
        <f t="shared" si="54"/>
        <v/>
      </c>
      <c r="AO167" s="454" t="str">
        <f t="shared" si="55"/>
        <v/>
      </c>
      <c r="AQ167" s="454" t="str">
        <f t="shared" si="56"/>
        <v/>
      </c>
    </row>
    <row r="168" spans="5:43">
      <c r="E168" s="454" t="str">
        <f t="shared" si="38"/>
        <v/>
      </c>
      <c r="G168" s="454" t="str">
        <f t="shared" si="38"/>
        <v/>
      </c>
      <c r="I168" s="454" t="str">
        <f t="shared" si="39"/>
        <v/>
      </c>
      <c r="K168" s="454" t="str">
        <f t="shared" si="40"/>
        <v/>
      </c>
      <c r="M168" s="454" t="str">
        <f t="shared" si="41"/>
        <v/>
      </c>
      <c r="O168" s="454" t="str">
        <f t="shared" si="42"/>
        <v/>
      </c>
      <c r="Q168" s="454" t="str">
        <f t="shared" si="43"/>
        <v/>
      </c>
      <c r="S168" s="454" t="str">
        <f t="shared" si="44"/>
        <v/>
      </c>
      <c r="U168" s="454" t="str">
        <f t="shared" si="45"/>
        <v/>
      </c>
      <c r="W168" s="454" t="str">
        <f t="shared" si="46"/>
        <v/>
      </c>
      <c r="Y168" s="454" t="str">
        <f t="shared" si="47"/>
        <v/>
      </c>
      <c r="AA168" s="454" t="str">
        <f t="shared" si="48"/>
        <v/>
      </c>
      <c r="AC168" s="454" t="str">
        <f t="shared" si="49"/>
        <v/>
      </c>
      <c r="AE168" s="454" t="str">
        <f t="shared" si="50"/>
        <v/>
      </c>
      <c r="AG168" s="454" t="str">
        <f t="shared" si="51"/>
        <v/>
      </c>
      <c r="AI168" s="454" t="str">
        <f t="shared" si="52"/>
        <v/>
      </c>
      <c r="AK168" s="454" t="str">
        <f t="shared" si="53"/>
        <v/>
      </c>
      <c r="AM168" s="454" t="str">
        <f t="shared" si="54"/>
        <v/>
      </c>
      <c r="AO168" s="454" t="str">
        <f t="shared" si="55"/>
        <v/>
      </c>
      <c r="AQ168" s="454" t="str">
        <f t="shared" si="56"/>
        <v/>
      </c>
    </row>
    <row r="169" spans="5:43">
      <c r="E169" s="454" t="str">
        <f t="shared" si="38"/>
        <v/>
      </c>
      <c r="G169" s="454" t="str">
        <f t="shared" si="38"/>
        <v/>
      </c>
      <c r="I169" s="454" t="str">
        <f t="shared" si="39"/>
        <v/>
      </c>
      <c r="K169" s="454" t="str">
        <f t="shared" si="40"/>
        <v/>
      </c>
      <c r="M169" s="454" t="str">
        <f t="shared" si="41"/>
        <v/>
      </c>
      <c r="O169" s="454" t="str">
        <f t="shared" si="42"/>
        <v/>
      </c>
      <c r="Q169" s="454" t="str">
        <f t="shared" si="43"/>
        <v/>
      </c>
      <c r="S169" s="454" t="str">
        <f t="shared" si="44"/>
        <v/>
      </c>
      <c r="U169" s="454" t="str">
        <f t="shared" si="45"/>
        <v/>
      </c>
      <c r="W169" s="454" t="str">
        <f t="shared" si="46"/>
        <v/>
      </c>
      <c r="Y169" s="454" t="str">
        <f t="shared" si="47"/>
        <v/>
      </c>
      <c r="AA169" s="454" t="str">
        <f t="shared" si="48"/>
        <v/>
      </c>
      <c r="AC169" s="454" t="str">
        <f t="shared" si="49"/>
        <v/>
      </c>
      <c r="AE169" s="454" t="str">
        <f t="shared" si="50"/>
        <v/>
      </c>
      <c r="AG169" s="454" t="str">
        <f t="shared" si="51"/>
        <v/>
      </c>
      <c r="AI169" s="454" t="str">
        <f t="shared" si="52"/>
        <v/>
      </c>
      <c r="AK169" s="454" t="str">
        <f t="shared" si="53"/>
        <v/>
      </c>
      <c r="AM169" s="454" t="str">
        <f t="shared" si="54"/>
        <v/>
      </c>
      <c r="AO169" s="454" t="str">
        <f t="shared" si="55"/>
        <v/>
      </c>
      <c r="AQ169" s="454" t="str">
        <f t="shared" si="56"/>
        <v/>
      </c>
    </row>
    <row r="170" spans="5:43">
      <c r="E170" s="454" t="str">
        <f t="shared" si="38"/>
        <v/>
      </c>
      <c r="G170" s="454" t="str">
        <f t="shared" si="38"/>
        <v/>
      </c>
      <c r="I170" s="454" t="str">
        <f t="shared" si="39"/>
        <v/>
      </c>
      <c r="K170" s="454" t="str">
        <f t="shared" si="40"/>
        <v/>
      </c>
      <c r="M170" s="454" t="str">
        <f t="shared" si="41"/>
        <v/>
      </c>
      <c r="O170" s="454" t="str">
        <f t="shared" si="42"/>
        <v/>
      </c>
      <c r="Q170" s="454" t="str">
        <f t="shared" si="43"/>
        <v/>
      </c>
      <c r="S170" s="454" t="str">
        <f t="shared" si="44"/>
        <v/>
      </c>
      <c r="U170" s="454" t="str">
        <f t="shared" si="45"/>
        <v/>
      </c>
      <c r="W170" s="454" t="str">
        <f t="shared" si="46"/>
        <v/>
      </c>
      <c r="Y170" s="454" t="str">
        <f t="shared" si="47"/>
        <v/>
      </c>
      <c r="AA170" s="454" t="str">
        <f t="shared" si="48"/>
        <v/>
      </c>
      <c r="AC170" s="454" t="str">
        <f t="shared" si="49"/>
        <v/>
      </c>
      <c r="AE170" s="454" t="str">
        <f t="shared" si="50"/>
        <v/>
      </c>
      <c r="AG170" s="454" t="str">
        <f t="shared" si="51"/>
        <v/>
      </c>
      <c r="AI170" s="454" t="str">
        <f t="shared" si="52"/>
        <v/>
      </c>
      <c r="AK170" s="454" t="str">
        <f t="shared" si="53"/>
        <v/>
      </c>
      <c r="AM170" s="454" t="str">
        <f t="shared" si="54"/>
        <v/>
      </c>
      <c r="AO170" s="454" t="str">
        <f t="shared" si="55"/>
        <v/>
      </c>
      <c r="AQ170" s="454" t="str">
        <f t="shared" si="56"/>
        <v/>
      </c>
    </row>
    <row r="171" spans="5:43">
      <c r="E171" s="454" t="str">
        <f t="shared" si="38"/>
        <v/>
      </c>
      <c r="G171" s="454" t="str">
        <f t="shared" si="38"/>
        <v/>
      </c>
      <c r="I171" s="454" t="str">
        <f t="shared" si="39"/>
        <v/>
      </c>
      <c r="K171" s="454" t="str">
        <f t="shared" si="40"/>
        <v/>
      </c>
      <c r="M171" s="454" t="str">
        <f t="shared" si="41"/>
        <v/>
      </c>
      <c r="O171" s="454" t="str">
        <f t="shared" si="42"/>
        <v/>
      </c>
      <c r="Q171" s="454" t="str">
        <f t="shared" si="43"/>
        <v/>
      </c>
      <c r="S171" s="454" t="str">
        <f t="shared" si="44"/>
        <v/>
      </c>
      <c r="U171" s="454" t="str">
        <f t="shared" si="45"/>
        <v/>
      </c>
      <c r="W171" s="454" t="str">
        <f t="shared" si="46"/>
        <v/>
      </c>
      <c r="Y171" s="454" t="str">
        <f t="shared" si="47"/>
        <v/>
      </c>
      <c r="AA171" s="454" t="str">
        <f t="shared" si="48"/>
        <v/>
      </c>
      <c r="AC171" s="454" t="str">
        <f t="shared" si="49"/>
        <v/>
      </c>
      <c r="AE171" s="454" t="str">
        <f t="shared" si="50"/>
        <v/>
      </c>
      <c r="AG171" s="454" t="str">
        <f t="shared" si="51"/>
        <v/>
      </c>
      <c r="AI171" s="454" t="str">
        <f t="shared" si="52"/>
        <v/>
      </c>
      <c r="AK171" s="454" t="str">
        <f t="shared" si="53"/>
        <v/>
      </c>
      <c r="AM171" s="454" t="str">
        <f t="shared" si="54"/>
        <v/>
      </c>
      <c r="AO171" s="454" t="str">
        <f t="shared" si="55"/>
        <v/>
      </c>
      <c r="AQ171" s="454" t="str">
        <f t="shared" si="56"/>
        <v/>
      </c>
    </row>
    <row r="172" spans="5:43">
      <c r="E172" s="454" t="str">
        <f t="shared" si="38"/>
        <v/>
      </c>
      <c r="G172" s="454" t="str">
        <f t="shared" si="38"/>
        <v/>
      </c>
      <c r="I172" s="454" t="str">
        <f t="shared" si="39"/>
        <v/>
      </c>
      <c r="K172" s="454" t="str">
        <f t="shared" si="40"/>
        <v/>
      </c>
      <c r="M172" s="454" t="str">
        <f t="shared" si="41"/>
        <v/>
      </c>
      <c r="O172" s="454" t="str">
        <f t="shared" si="42"/>
        <v/>
      </c>
      <c r="Q172" s="454" t="str">
        <f t="shared" si="43"/>
        <v/>
      </c>
      <c r="S172" s="454" t="str">
        <f t="shared" si="44"/>
        <v/>
      </c>
      <c r="U172" s="454" t="str">
        <f t="shared" si="45"/>
        <v/>
      </c>
      <c r="W172" s="454" t="str">
        <f t="shared" si="46"/>
        <v/>
      </c>
      <c r="Y172" s="454" t="str">
        <f t="shared" si="47"/>
        <v/>
      </c>
      <c r="AA172" s="454" t="str">
        <f t="shared" si="48"/>
        <v/>
      </c>
      <c r="AC172" s="454" t="str">
        <f t="shared" si="49"/>
        <v/>
      </c>
      <c r="AE172" s="454" t="str">
        <f t="shared" si="50"/>
        <v/>
      </c>
      <c r="AG172" s="454" t="str">
        <f t="shared" si="51"/>
        <v/>
      </c>
      <c r="AI172" s="454" t="str">
        <f t="shared" si="52"/>
        <v/>
      </c>
      <c r="AK172" s="454" t="str">
        <f t="shared" si="53"/>
        <v/>
      </c>
      <c r="AM172" s="454" t="str">
        <f t="shared" si="54"/>
        <v/>
      </c>
      <c r="AO172" s="454" t="str">
        <f t="shared" si="55"/>
        <v/>
      </c>
      <c r="AQ172" s="454" t="str">
        <f t="shared" si="56"/>
        <v/>
      </c>
    </row>
    <row r="173" spans="5:43">
      <c r="E173" s="454" t="str">
        <f t="shared" si="38"/>
        <v/>
      </c>
      <c r="G173" s="454" t="str">
        <f t="shared" si="38"/>
        <v/>
      </c>
      <c r="I173" s="454" t="str">
        <f t="shared" si="39"/>
        <v/>
      </c>
      <c r="K173" s="454" t="str">
        <f t="shared" si="40"/>
        <v/>
      </c>
      <c r="M173" s="454" t="str">
        <f t="shared" si="41"/>
        <v/>
      </c>
      <c r="O173" s="454" t="str">
        <f t="shared" si="42"/>
        <v/>
      </c>
      <c r="Q173" s="454" t="str">
        <f t="shared" si="43"/>
        <v/>
      </c>
      <c r="S173" s="454" t="str">
        <f t="shared" si="44"/>
        <v/>
      </c>
      <c r="U173" s="454" t="str">
        <f t="shared" si="45"/>
        <v/>
      </c>
      <c r="W173" s="454" t="str">
        <f t="shared" si="46"/>
        <v/>
      </c>
      <c r="Y173" s="454" t="str">
        <f t="shared" si="47"/>
        <v/>
      </c>
      <c r="AA173" s="454" t="str">
        <f t="shared" si="48"/>
        <v/>
      </c>
      <c r="AC173" s="454" t="str">
        <f t="shared" si="49"/>
        <v/>
      </c>
      <c r="AE173" s="454" t="str">
        <f t="shared" si="50"/>
        <v/>
      </c>
      <c r="AG173" s="454" t="str">
        <f t="shared" si="51"/>
        <v/>
      </c>
      <c r="AI173" s="454" t="str">
        <f t="shared" si="52"/>
        <v/>
      </c>
      <c r="AK173" s="454" t="str">
        <f t="shared" si="53"/>
        <v/>
      </c>
      <c r="AM173" s="454" t="str">
        <f t="shared" si="54"/>
        <v/>
      </c>
      <c r="AO173" s="454" t="str">
        <f t="shared" si="55"/>
        <v/>
      </c>
      <c r="AQ173" s="454" t="str">
        <f t="shared" si="56"/>
        <v/>
      </c>
    </row>
    <row r="174" spans="5:43">
      <c r="E174" s="454" t="str">
        <f t="shared" si="38"/>
        <v/>
      </c>
      <c r="G174" s="454" t="str">
        <f t="shared" si="38"/>
        <v/>
      </c>
      <c r="I174" s="454" t="str">
        <f t="shared" si="39"/>
        <v/>
      </c>
      <c r="K174" s="454" t="str">
        <f t="shared" si="40"/>
        <v/>
      </c>
      <c r="M174" s="454" t="str">
        <f t="shared" si="41"/>
        <v/>
      </c>
      <c r="O174" s="454" t="str">
        <f t="shared" si="42"/>
        <v/>
      </c>
      <c r="Q174" s="454" t="str">
        <f t="shared" si="43"/>
        <v/>
      </c>
      <c r="S174" s="454" t="str">
        <f t="shared" si="44"/>
        <v/>
      </c>
      <c r="U174" s="454" t="str">
        <f t="shared" si="45"/>
        <v/>
      </c>
      <c r="W174" s="454" t="str">
        <f t="shared" si="46"/>
        <v/>
      </c>
      <c r="Y174" s="454" t="str">
        <f t="shared" si="47"/>
        <v/>
      </c>
      <c r="AA174" s="454" t="str">
        <f t="shared" si="48"/>
        <v/>
      </c>
      <c r="AC174" s="454" t="str">
        <f t="shared" si="49"/>
        <v/>
      </c>
      <c r="AE174" s="454" t="str">
        <f t="shared" si="50"/>
        <v/>
      </c>
      <c r="AG174" s="454" t="str">
        <f t="shared" si="51"/>
        <v/>
      </c>
      <c r="AI174" s="454" t="str">
        <f t="shared" si="52"/>
        <v/>
      </c>
      <c r="AK174" s="454" t="str">
        <f t="shared" si="53"/>
        <v/>
      </c>
      <c r="AM174" s="454" t="str">
        <f t="shared" si="54"/>
        <v/>
      </c>
      <c r="AO174" s="454" t="str">
        <f t="shared" si="55"/>
        <v/>
      </c>
      <c r="AQ174" s="454" t="str">
        <f t="shared" si="56"/>
        <v/>
      </c>
    </row>
    <row r="175" spans="5:43">
      <c r="E175" s="454" t="str">
        <f t="shared" si="38"/>
        <v/>
      </c>
      <c r="G175" s="454" t="str">
        <f t="shared" si="38"/>
        <v/>
      </c>
      <c r="I175" s="454" t="str">
        <f t="shared" si="39"/>
        <v/>
      </c>
      <c r="K175" s="454" t="str">
        <f t="shared" si="40"/>
        <v/>
      </c>
      <c r="M175" s="454" t="str">
        <f t="shared" si="41"/>
        <v/>
      </c>
      <c r="O175" s="454" t="str">
        <f t="shared" si="42"/>
        <v/>
      </c>
      <c r="Q175" s="454" t="str">
        <f t="shared" si="43"/>
        <v/>
      </c>
      <c r="S175" s="454" t="str">
        <f t="shared" si="44"/>
        <v/>
      </c>
      <c r="U175" s="454" t="str">
        <f t="shared" si="45"/>
        <v/>
      </c>
      <c r="W175" s="454" t="str">
        <f t="shared" si="46"/>
        <v/>
      </c>
      <c r="Y175" s="454" t="str">
        <f t="shared" si="47"/>
        <v/>
      </c>
      <c r="AA175" s="454" t="str">
        <f t="shared" si="48"/>
        <v/>
      </c>
      <c r="AC175" s="454" t="str">
        <f t="shared" si="49"/>
        <v/>
      </c>
      <c r="AE175" s="454" t="str">
        <f t="shared" si="50"/>
        <v/>
      </c>
      <c r="AG175" s="454" t="str">
        <f t="shared" si="51"/>
        <v/>
      </c>
      <c r="AI175" s="454" t="str">
        <f t="shared" si="52"/>
        <v/>
      </c>
      <c r="AK175" s="454" t="str">
        <f t="shared" si="53"/>
        <v/>
      </c>
      <c r="AM175" s="454" t="str">
        <f t="shared" si="54"/>
        <v/>
      </c>
      <c r="AO175" s="454" t="str">
        <f t="shared" si="55"/>
        <v/>
      </c>
      <c r="AQ175" s="454" t="str">
        <f t="shared" si="56"/>
        <v/>
      </c>
    </row>
    <row r="176" spans="5:43">
      <c r="E176" s="454" t="str">
        <f t="shared" si="38"/>
        <v/>
      </c>
      <c r="G176" s="454" t="str">
        <f t="shared" si="38"/>
        <v/>
      </c>
      <c r="I176" s="454" t="str">
        <f t="shared" si="39"/>
        <v/>
      </c>
      <c r="K176" s="454" t="str">
        <f t="shared" si="40"/>
        <v/>
      </c>
      <c r="M176" s="454" t="str">
        <f t="shared" si="41"/>
        <v/>
      </c>
      <c r="O176" s="454" t="str">
        <f t="shared" si="42"/>
        <v/>
      </c>
      <c r="Q176" s="454" t="str">
        <f t="shared" si="43"/>
        <v/>
      </c>
      <c r="S176" s="454" t="str">
        <f t="shared" si="44"/>
        <v/>
      </c>
      <c r="U176" s="454" t="str">
        <f t="shared" si="45"/>
        <v/>
      </c>
      <c r="W176" s="454" t="str">
        <f t="shared" si="46"/>
        <v/>
      </c>
      <c r="Y176" s="454" t="str">
        <f t="shared" si="47"/>
        <v/>
      </c>
      <c r="AA176" s="454" t="str">
        <f t="shared" si="48"/>
        <v/>
      </c>
      <c r="AC176" s="454" t="str">
        <f t="shared" si="49"/>
        <v/>
      </c>
      <c r="AE176" s="454" t="str">
        <f t="shared" si="50"/>
        <v/>
      </c>
      <c r="AG176" s="454" t="str">
        <f t="shared" si="51"/>
        <v/>
      </c>
      <c r="AI176" s="454" t="str">
        <f t="shared" si="52"/>
        <v/>
      </c>
      <c r="AK176" s="454" t="str">
        <f t="shared" si="53"/>
        <v/>
      </c>
      <c r="AM176" s="454" t="str">
        <f t="shared" si="54"/>
        <v/>
      </c>
      <c r="AO176" s="454" t="str">
        <f t="shared" si="55"/>
        <v/>
      </c>
      <c r="AQ176" s="454" t="str">
        <f t="shared" si="56"/>
        <v/>
      </c>
    </row>
    <row r="177" spans="5:43">
      <c r="E177" s="454" t="str">
        <f t="shared" si="38"/>
        <v/>
      </c>
      <c r="G177" s="454" t="str">
        <f t="shared" si="38"/>
        <v/>
      </c>
      <c r="I177" s="454" t="str">
        <f t="shared" si="39"/>
        <v/>
      </c>
      <c r="K177" s="454" t="str">
        <f t="shared" si="40"/>
        <v/>
      </c>
      <c r="M177" s="454" t="str">
        <f t="shared" si="41"/>
        <v/>
      </c>
      <c r="O177" s="454" t="str">
        <f t="shared" si="42"/>
        <v/>
      </c>
      <c r="Q177" s="454" t="str">
        <f t="shared" si="43"/>
        <v/>
      </c>
      <c r="S177" s="454" t="str">
        <f t="shared" si="44"/>
        <v/>
      </c>
      <c r="U177" s="454" t="str">
        <f t="shared" si="45"/>
        <v/>
      </c>
      <c r="W177" s="454" t="str">
        <f t="shared" si="46"/>
        <v/>
      </c>
      <c r="Y177" s="454" t="str">
        <f t="shared" si="47"/>
        <v/>
      </c>
      <c r="AA177" s="454" t="str">
        <f t="shared" si="48"/>
        <v/>
      </c>
      <c r="AC177" s="454" t="str">
        <f t="shared" si="49"/>
        <v/>
      </c>
      <c r="AE177" s="454" t="str">
        <f t="shared" si="50"/>
        <v/>
      </c>
      <c r="AG177" s="454" t="str">
        <f t="shared" si="51"/>
        <v/>
      </c>
      <c r="AI177" s="454" t="str">
        <f t="shared" si="52"/>
        <v/>
      </c>
      <c r="AK177" s="454" t="str">
        <f t="shared" si="53"/>
        <v/>
      </c>
      <c r="AM177" s="454" t="str">
        <f t="shared" si="54"/>
        <v/>
      </c>
      <c r="AO177" s="454" t="str">
        <f t="shared" si="55"/>
        <v/>
      </c>
      <c r="AQ177" s="454" t="str">
        <f t="shared" si="56"/>
        <v/>
      </c>
    </row>
    <row r="178" spans="5:43">
      <c r="E178" s="454" t="str">
        <f t="shared" si="38"/>
        <v/>
      </c>
      <c r="G178" s="454" t="str">
        <f t="shared" si="38"/>
        <v/>
      </c>
      <c r="I178" s="454" t="str">
        <f t="shared" si="39"/>
        <v/>
      </c>
      <c r="K178" s="454" t="str">
        <f t="shared" si="40"/>
        <v/>
      </c>
      <c r="M178" s="454" t="str">
        <f t="shared" si="41"/>
        <v/>
      </c>
      <c r="O178" s="454" t="str">
        <f t="shared" si="42"/>
        <v/>
      </c>
      <c r="Q178" s="454" t="str">
        <f t="shared" si="43"/>
        <v/>
      </c>
      <c r="S178" s="454" t="str">
        <f t="shared" si="44"/>
        <v/>
      </c>
      <c r="U178" s="454" t="str">
        <f t="shared" si="45"/>
        <v/>
      </c>
      <c r="W178" s="454" t="str">
        <f t="shared" si="46"/>
        <v/>
      </c>
      <c r="Y178" s="454" t="str">
        <f t="shared" si="47"/>
        <v/>
      </c>
      <c r="AA178" s="454" t="str">
        <f t="shared" si="48"/>
        <v/>
      </c>
      <c r="AC178" s="454" t="str">
        <f t="shared" si="49"/>
        <v/>
      </c>
      <c r="AE178" s="454" t="str">
        <f t="shared" si="50"/>
        <v/>
      </c>
      <c r="AG178" s="454" t="str">
        <f t="shared" si="51"/>
        <v/>
      </c>
      <c r="AI178" s="454" t="str">
        <f t="shared" si="52"/>
        <v/>
      </c>
      <c r="AK178" s="454" t="str">
        <f t="shared" si="53"/>
        <v/>
      </c>
      <c r="AM178" s="454" t="str">
        <f t="shared" si="54"/>
        <v/>
      </c>
      <c r="AO178" s="454" t="str">
        <f t="shared" si="55"/>
        <v/>
      </c>
      <c r="AQ178" s="454" t="str">
        <f t="shared" si="56"/>
        <v/>
      </c>
    </row>
    <row r="179" spans="5:43">
      <c r="E179" s="454" t="str">
        <f t="shared" si="38"/>
        <v/>
      </c>
      <c r="G179" s="454" t="str">
        <f t="shared" si="38"/>
        <v/>
      </c>
      <c r="I179" s="454" t="str">
        <f t="shared" si="39"/>
        <v/>
      </c>
      <c r="K179" s="454" t="str">
        <f t="shared" si="40"/>
        <v/>
      </c>
      <c r="M179" s="454" t="str">
        <f t="shared" si="41"/>
        <v/>
      </c>
      <c r="O179" s="454" t="str">
        <f t="shared" si="42"/>
        <v/>
      </c>
      <c r="Q179" s="454" t="str">
        <f t="shared" si="43"/>
        <v/>
      </c>
      <c r="S179" s="454" t="str">
        <f t="shared" si="44"/>
        <v/>
      </c>
      <c r="U179" s="454" t="str">
        <f t="shared" si="45"/>
        <v/>
      </c>
      <c r="W179" s="454" t="str">
        <f t="shared" si="46"/>
        <v/>
      </c>
      <c r="Y179" s="454" t="str">
        <f t="shared" si="47"/>
        <v/>
      </c>
      <c r="AA179" s="454" t="str">
        <f t="shared" si="48"/>
        <v/>
      </c>
      <c r="AC179" s="454" t="str">
        <f t="shared" si="49"/>
        <v/>
      </c>
      <c r="AE179" s="454" t="str">
        <f t="shared" si="50"/>
        <v/>
      </c>
      <c r="AG179" s="454" t="str">
        <f t="shared" si="51"/>
        <v/>
      </c>
      <c r="AI179" s="454" t="str">
        <f t="shared" si="52"/>
        <v/>
      </c>
      <c r="AK179" s="454" t="str">
        <f t="shared" si="53"/>
        <v/>
      </c>
      <c r="AM179" s="454" t="str">
        <f t="shared" si="54"/>
        <v/>
      </c>
      <c r="AO179" s="454" t="str">
        <f t="shared" si="55"/>
        <v/>
      </c>
      <c r="AQ179" s="454" t="str">
        <f t="shared" si="56"/>
        <v/>
      </c>
    </row>
    <row r="180" spans="5:43">
      <c r="E180" s="454" t="str">
        <f t="shared" si="38"/>
        <v/>
      </c>
      <c r="G180" s="454" t="str">
        <f t="shared" si="38"/>
        <v/>
      </c>
      <c r="I180" s="454" t="str">
        <f t="shared" si="39"/>
        <v/>
      </c>
      <c r="K180" s="454" t="str">
        <f t="shared" si="40"/>
        <v/>
      </c>
      <c r="M180" s="454" t="str">
        <f t="shared" si="41"/>
        <v/>
      </c>
      <c r="O180" s="454" t="str">
        <f t="shared" si="42"/>
        <v/>
      </c>
      <c r="Q180" s="454" t="str">
        <f t="shared" si="43"/>
        <v/>
      </c>
      <c r="S180" s="454" t="str">
        <f t="shared" si="44"/>
        <v/>
      </c>
      <c r="U180" s="454" t="str">
        <f t="shared" si="45"/>
        <v/>
      </c>
      <c r="W180" s="454" t="str">
        <f t="shared" si="46"/>
        <v/>
      </c>
      <c r="Y180" s="454" t="str">
        <f t="shared" si="47"/>
        <v/>
      </c>
      <c r="AA180" s="454" t="str">
        <f t="shared" si="48"/>
        <v/>
      </c>
      <c r="AC180" s="454" t="str">
        <f t="shared" si="49"/>
        <v/>
      </c>
      <c r="AE180" s="454" t="str">
        <f t="shared" si="50"/>
        <v/>
      </c>
      <c r="AG180" s="454" t="str">
        <f t="shared" si="51"/>
        <v/>
      </c>
      <c r="AI180" s="454" t="str">
        <f t="shared" si="52"/>
        <v/>
      </c>
      <c r="AK180" s="454" t="str">
        <f t="shared" si="53"/>
        <v/>
      </c>
      <c r="AM180" s="454" t="str">
        <f t="shared" si="54"/>
        <v/>
      </c>
      <c r="AO180" s="454" t="str">
        <f t="shared" si="55"/>
        <v/>
      </c>
      <c r="AQ180" s="454" t="str">
        <f t="shared" si="56"/>
        <v/>
      </c>
    </row>
    <row r="181" spans="5:43">
      <c r="E181" s="454" t="str">
        <f t="shared" si="38"/>
        <v/>
      </c>
      <c r="G181" s="454" t="str">
        <f t="shared" si="38"/>
        <v/>
      </c>
      <c r="I181" s="454" t="str">
        <f t="shared" si="39"/>
        <v/>
      </c>
      <c r="K181" s="454" t="str">
        <f t="shared" si="40"/>
        <v/>
      </c>
      <c r="M181" s="454" t="str">
        <f t="shared" si="41"/>
        <v/>
      </c>
      <c r="O181" s="454" t="str">
        <f t="shared" si="42"/>
        <v/>
      </c>
      <c r="Q181" s="454" t="str">
        <f t="shared" si="43"/>
        <v/>
      </c>
      <c r="S181" s="454" t="str">
        <f t="shared" si="44"/>
        <v/>
      </c>
      <c r="U181" s="454" t="str">
        <f t="shared" si="45"/>
        <v/>
      </c>
      <c r="W181" s="454" t="str">
        <f t="shared" si="46"/>
        <v/>
      </c>
      <c r="Y181" s="454" t="str">
        <f t="shared" si="47"/>
        <v/>
      </c>
      <c r="AA181" s="454" t="str">
        <f t="shared" si="48"/>
        <v/>
      </c>
      <c r="AC181" s="454" t="str">
        <f t="shared" si="49"/>
        <v/>
      </c>
      <c r="AE181" s="454" t="str">
        <f t="shared" si="50"/>
        <v/>
      </c>
      <c r="AG181" s="454" t="str">
        <f t="shared" si="51"/>
        <v/>
      </c>
      <c r="AI181" s="454" t="str">
        <f t="shared" si="52"/>
        <v/>
      </c>
      <c r="AK181" s="454" t="str">
        <f t="shared" si="53"/>
        <v/>
      </c>
      <c r="AM181" s="454" t="str">
        <f t="shared" si="54"/>
        <v/>
      </c>
      <c r="AO181" s="454" t="str">
        <f t="shared" si="55"/>
        <v/>
      </c>
      <c r="AQ181" s="454" t="str">
        <f t="shared" si="56"/>
        <v/>
      </c>
    </row>
    <row r="182" spans="5:43">
      <c r="E182" s="454" t="str">
        <f t="shared" si="38"/>
        <v/>
      </c>
      <c r="G182" s="454" t="str">
        <f t="shared" si="38"/>
        <v/>
      </c>
      <c r="I182" s="454" t="str">
        <f t="shared" si="39"/>
        <v/>
      </c>
      <c r="K182" s="454" t="str">
        <f t="shared" si="40"/>
        <v/>
      </c>
      <c r="M182" s="454" t="str">
        <f t="shared" si="41"/>
        <v/>
      </c>
      <c r="O182" s="454" t="str">
        <f t="shared" si="42"/>
        <v/>
      </c>
      <c r="Q182" s="454" t="str">
        <f t="shared" si="43"/>
        <v/>
      </c>
      <c r="S182" s="454" t="str">
        <f t="shared" si="44"/>
        <v/>
      </c>
      <c r="U182" s="454" t="str">
        <f t="shared" si="45"/>
        <v/>
      </c>
      <c r="W182" s="454" t="str">
        <f t="shared" si="46"/>
        <v/>
      </c>
      <c r="Y182" s="454" t="str">
        <f t="shared" si="47"/>
        <v/>
      </c>
      <c r="AA182" s="454" t="str">
        <f t="shared" si="48"/>
        <v/>
      </c>
      <c r="AC182" s="454" t="str">
        <f t="shared" si="49"/>
        <v/>
      </c>
      <c r="AE182" s="454" t="str">
        <f t="shared" si="50"/>
        <v/>
      </c>
      <c r="AG182" s="454" t="str">
        <f t="shared" si="51"/>
        <v/>
      </c>
      <c r="AI182" s="454" t="str">
        <f t="shared" si="52"/>
        <v/>
      </c>
      <c r="AK182" s="454" t="str">
        <f t="shared" si="53"/>
        <v/>
      </c>
      <c r="AM182" s="454" t="str">
        <f t="shared" si="54"/>
        <v/>
      </c>
      <c r="AO182" s="454" t="str">
        <f t="shared" si="55"/>
        <v/>
      </c>
      <c r="AQ182" s="454" t="str">
        <f t="shared" si="56"/>
        <v/>
      </c>
    </row>
    <row r="183" spans="5:43">
      <c r="E183" s="454" t="str">
        <f t="shared" si="38"/>
        <v/>
      </c>
      <c r="G183" s="454" t="str">
        <f t="shared" si="38"/>
        <v/>
      </c>
      <c r="I183" s="454" t="str">
        <f t="shared" si="39"/>
        <v/>
      </c>
      <c r="K183" s="454" t="str">
        <f t="shared" si="40"/>
        <v/>
      </c>
      <c r="M183" s="454" t="str">
        <f t="shared" si="41"/>
        <v/>
      </c>
      <c r="O183" s="454" t="str">
        <f t="shared" si="42"/>
        <v/>
      </c>
      <c r="Q183" s="454" t="str">
        <f t="shared" si="43"/>
        <v/>
      </c>
      <c r="S183" s="454" t="str">
        <f t="shared" si="44"/>
        <v/>
      </c>
      <c r="U183" s="454" t="str">
        <f t="shared" si="45"/>
        <v/>
      </c>
      <c r="W183" s="454" t="str">
        <f t="shared" si="46"/>
        <v/>
      </c>
      <c r="Y183" s="454" t="str">
        <f t="shared" si="47"/>
        <v/>
      </c>
      <c r="AA183" s="454" t="str">
        <f t="shared" si="48"/>
        <v/>
      </c>
      <c r="AC183" s="454" t="str">
        <f t="shared" si="49"/>
        <v/>
      </c>
      <c r="AE183" s="454" t="str">
        <f t="shared" si="50"/>
        <v/>
      </c>
      <c r="AG183" s="454" t="str">
        <f t="shared" si="51"/>
        <v/>
      </c>
      <c r="AI183" s="454" t="str">
        <f t="shared" si="52"/>
        <v/>
      </c>
      <c r="AK183" s="454" t="str">
        <f t="shared" si="53"/>
        <v/>
      </c>
      <c r="AM183" s="454" t="str">
        <f t="shared" si="54"/>
        <v/>
      </c>
      <c r="AO183" s="454" t="str">
        <f t="shared" si="55"/>
        <v/>
      </c>
      <c r="AQ183" s="454" t="str">
        <f t="shared" si="56"/>
        <v/>
      </c>
    </row>
    <row r="184" spans="5:43">
      <c r="E184" s="454" t="str">
        <f t="shared" si="38"/>
        <v/>
      </c>
      <c r="G184" s="454" t="str">
        <f t="shared" si="38"/>
        <v/>
      </c>
      <c r="I184" s="454" t="str">
        <f t="shared" si="39"/>
        <v/>
      </c>
      <c r="K184" s="454" t="str">
        <f t="shared" si="40"/>
        <v/>
      </c>
      <c r="M184" s="454" t="str">
        <f t="shared" si="41"/>
        <v/>
      </c>
      <c r="O184" s="454" t="str">
        <f t="shared" si="42"/>
        <v/>
      </c>
      <c r="Q184" s="454" t="str">
        <f t="shared" si="43"/>
        <v/>
      </c>
      <c r="S184" s="454" t="str">
        <f t="shared" si="44"/>
        <v/>
      </c>
      <c r="U184" s="454" t="str">
        <f t="shared" si="45"/>
        <v/>
      </c>
      <c r="W184" s="454" t="str">
        <f t="shared" si="46"/>
        <v/>
      </c>
      <c r="Y184" s="454" t="str">
        <f t="shared" si="47"/>
        <v/>
      </c>
      <c r="AA184" s="454" t="str">
        <f t="shared" si="48"/>
        <v/>
      </c>
      <c r="AC184" s="454" t="str">
        <f t="shared" si="49"/>
        <v/>
      </c>
      <c r="AE184" s="454" t="str">
        <f t="shared" si="50"/>
        <v/>
      </c>
      <c r="AG184" s="454" t="str">
        <f t="shared" si="51"/>
        <v/>
      </c>
      <c r="AI184" s="454" t="str">
        <f t="shared" si="52"/>
        <v/>
      </c>
      <c r="AK184" s="454" t="str">
        <f t="shared" si="53"/>
        <v/>
      </c>
      <c r="AM184" s="454" t="str">
        <f t="shared" si="54"/>
        <v/>
      </c>
      <c r="AO184" s="454" t="str">
        <f t="shared" si="55"/>
        <v/>
      </c>
      <c r="AQ184" s="454" t="str">
        <f t="shared" si="56"/>
        <v/>
      </c>
    </row>
    <row r="185" spans="5:43">
      <c r="E185" s="454" t="str">
        <f t="shared" si="38"/>
        <v/>
      </c>
      <c r="G185" s="454" t="str">
        <f t="shared" si="38"/>
        <v/>
      </c>
      <c r="I185" s="454" t="str">
        <f t="shared" si="39"/>
        <v/>
      </c>
      <c r="K185" s="454" t="str">
        <f t="shared" si="40"/>
        <v/>
      </c>
      <c r="M185" s="454" t="str">
        <f t="shared" si="41"/>
        <v/>
      </c>
      <c r="O185" s="454" t="str">
        <f t="shared" si="42"/>
        <v/>
      </c>
      <c r="Q185" s="454" t="str">
        <f t="shared" si="43"/>
        <v/>
      </c>
      <c r="S185" s="454" t="str">
        <f t="shared" si="44"/>
        <v/>
      </c>
      <c r="U185" s="454" t="str">
        <f t="shared" si="45"/>
        <v/>
      </c>
      <c r="W185" s="454" t="str">
        <f t="shared" si="46"/>
        <v/>
      </c>
      <c r="Y185" s="454" t="str">
        <f t="shared" si="47"/>
        <v/>
      </c>
      <c r="AA185" s="454" t="str">
        <f t="shared" si="48"/>
        <v/>
      </c>
      <c r="AC185" s="454" t="str">
        <f t="shared" si="49"/>
        <v/>
      </c>
      <c r="AE185" s="454" t="str">
        <f t="shared" si="50"/>
        <v/>
      </c>
      <c r="AG185" s="454" t="str">
        <f t="shared" si="51"/>
        <v/>
      </c>
      <c r="AI185" s="454" t="str">
        <f t="shared" si="52"/>
        <v/>
      </c>
      <c r="AK185" s="454" t="str">
        <f t="shared" si="53"/>
        <v/>
      </c>
      <c r="AM185" s="454" t="str">
        <f t="shared" si="54"/>
        <v/>
      </c>
      <c r="AO185" s="454" t="str">
        <f t="shared" si="55"/>
        <v/>
      </c>
      <c r="AQ185" s="454" t="str">
        <f t="shared" si="56"/>
        <v/>
      </c>
    </row>
    <row r="186" spans="5:43">
      <c r="E186" s="454" t="str">
        <f t="shared" si="38"/>
        <v/>
      </c>
      <c r="G186" s="454" t="str">
        <f t="shared" si="38"/>
        <v/>
      </c>
      <c r="I186" s="454" t="str">
        <f t="shared" si="39"/>
        <v/>
      </c>
      <c r="K186" s="454" t="str">
        <f t="shared" si="40"/>
        <v/>
      </c>
      <c r="M186" s="454" t="str">
        <f t="shared" si="41"/>
        <v/>
      </c>
      <c r="O186" s="454" t="str">
        <f t="shared" si="42"/>
        <v/>
      </c>
      <c r="Q186" s="454" t="str">
        <f t="shared" si="43"/>
        <v/>
      </c>
      <c r="S186" s="454" t="str">
        <f t="shared" si="44"/>
        <v/>
      </c>
      <c r="U186" s="454" t="str">
        <f t="shared" si="45"/>
        <v/>
      </c>
      <c r="W186" s="454" t="str">
        <f t="shared" si="46"/>
        <v/>
      </c>
      <c r="Y186" s="454" t="str">
        <f t="shared" si="47"/>
        <v/>
      </c>
      <c r="AA186" s="454" t="str">
        <f t="shared" si="48"/>
        <v/>
      </c>
      <c r="AC186" s="454" t="str">
        <f t="shared" si="49"/>
        <v/>
      </c>
      <c r="AE186" s="454" t="str">
        <f t="shared" si="50"/>
        <v/>
      </c>
      <c r="AG186" s="454" t="str">
        <f t="shared" si="51"/>
        <v/>
      </c>
      <c r="AI186" s="454" t="str">
        <f t="shared" si="52"/>
        <v/>
      </c>
      <c r="AK186" s="454" t="str">
        <f t="shared" si="53"/>
        <v/>
      </c>
      <c r="AM186" s="454" t="str">
        <f t="shared" si="54"/>
        <v/>
      </c>
      <c r="AO186" s="454" t="str">
        <f t="shared" si="55"/>
        <v/>
      </c>
      <c r="AQ186" s="454" t="str">
        <f t="shared" si="56"/>
        <v/>
      </c>
    </row>
    <row r="187" spans="5:43">
      <c r="E187" s="454" t="str">
        <f t="shared" si="38"/>
        <v/>
      </c>
      <c r="G187" s="454" t="str">
        <f t="shared" si="38"/>
        <v/>
      </c>
      <c r="I187" s="454" t="str">
        <f t="shared" si="39"/>
        <v/>
      </c>
      <c r="K187" s="454" t="str">
        <f t="shared" si="40"/>
        <v/>
      </c>
      <c r="M187" s="454" t="str">
        <f t="shared" si="41"/>
        <v/>
      </c>
      <c r="O187" s="454" t="str">
        <f t="shared" si="42"/>
        <v/>
      </c>
      <c r="Q187" s="454" t="str">
        <f t="shared" si="43"/>
        <v/>
      </c>
      <c r="S187" s="454" t="str">
        <f t="shared" si="44"/>
        <v/>
      </c>
      <c r="U187" s="454" t="str">
        <f t="shared" si="45"/>
        <v/>
      </c>
      <c r="W187" s="454" t="str">
        <f t="shared" si="46"/>
        <v/>
      </c>
      <c r="Y187" s="454" t="str">
        <f t="shared" si="47"/>
        <v/>
      </c>
      <c r="AA187" s="454" t="str">
        <f t="shared" si="48"/>
        <v/>
      </c>
      <c r="AC187" s="454" t="str">
        <f t="shared" si="49"/>
        <v/>
      </c>
      <c r="AE187" s="454" t="str">
        <f t="shared" si="50"/>
        <v/>
      </c>
      <c r="AG187" s="454" t="str">
        <f t="shared" si="51"/>
        <v/>
      </c>
      <c r="AI187" s="454" t="str">
        <f t="shared" si="52"/>
        <v/>
      </c>
      <c r="AK187" s="454" t="str">
        <f t="shared" si="53"/>
        <v/>
      </c>
      <c r="AM187" s="454" t="str">
        <f t="shared" si="54"/>
        <v/>
      </c>
      <c r="AO187" s="454" t="str">
        <f t="shared" si="55"/>
        <v/>
      </c>
      <c r="AQ187" s="454" t="str">
        <f t="shared" si="56"/>
        <v/>
      </c>
    </row>
    <row r="188" spans="5:43">
      <c r="E188" s="454" t="str">
        <f t="shared" si="38"/>
        <v/>
      </c>
      <c r="G188" s="454" t="str">
        <f t="shared" si="38"/>
        <v/>
      </c>
      <c r="I188" s="454" t="str">
        <f t="shared" si="39"/>
        <v/>
      </c>
      <c r="K188" s="454" t="str">
        <f t="shared" si="40"/>
        <v/>
      </c>
      <c r="M188" s="454" t="str">
        <f t="shared" si="41"/>
        <v/>
      </c>
      <c r="O188" s="454" t="str">
        <f t="shared" si="42"/>
        <v/>
      </c>
      <c r="Q188" s="454" t="str">
        <f t="shared" si="43"/>
        <v/>
      </c>
      <c r="S188" s="454" t="str">
        <f t="shared" si="44"/>
        <v/>
      </c>
      <c r="U188" s="454" t="str">
        <f t="shared" si="45"/>
        <v/>
      </c>
      <c r="W188" s="454" t="str">
        <f t="shared" si="46"/>
        <v/>
      </c>
      <c r="Y188" s="454" t="str">
        <f t="shared" si="47"/>
        <v/>
      </c>
      <c r="AA188" s="454" t="str">
        <f t="shared" si="48"/>
        <v/>
      </c>
      <c r="AC188" s="454" t="str">
        <f t="shared" si="49"/>
        <v/>
      </c>
      <c r="AE188" s="454" t="str">
        <f t="shared" si="50"/>
        <v/>
      </c>
      <c r="AG188" s="454" t="str">
        <f t="shared" si="51"/>
        <v/>
      </c>
      <c r="AI188" s="454" t="str">
        <f t="shared" si="52"/>
        <v/>
      </c>
      <c r="AK188" s="454" t="str">
        <f t="shared" si="53"/>
        <v/>
      </c>
      <c r="AM188" s="454" t="str">
        <f t="shared" si="54"/>
        <v/>
      </c>
      <c r="AO188" s="454" t="str">
        <f t="shared" si="55"/>
        <v/>
      </c>
      <c r="AQ188" s="454" t="str">
        <f t="shared" si="56"/>
        <v/>
      </c>
    </row>
    <row r="189" spans="5:43">
      <c r="E189" s="454" t="str">
        <f t="shared" si="38"/>
        <v/>
      </c>
      <c r="G189" s="454" t="str">
        <f t="shared" si="38"/>
        <v/>
      </c>
      <c r="I189" s="454" t="str">
        <f t="shared" si="39"/>
        <v/>
      </c>
      <c r="K189" s="454" t="str">
        <f t="shared" si="40"/>
        <v/>
      </c>
      <c r="M189" s="454" t="str">
        <f t="shared" si="41"/>
        <v/>
      </c>
      <c r="O189" s="454" t="str">
        <f t="shared" si="42"/>
        <v/>
      </c>
      <c r="Q189" s="454" t="str">
        <f t="shared" si="43"/>
        <v/>
      </c>
      <c r="S189" s="454" t="str">
        <f t="shared" si="44"/>
        <v/>
      </c>
      <c r="U189" s="454" t="str">
        <f t="shared" si="45"/>
        <v/>
      </c>
      <c r="W189" s="454" t="str">
        <f t="shared" si="46"/>
        <v/>
      </c>
      <c r="Y189" s="454" t="str">
        <f t="shared" si="47"/>
        <v/>
      </c>
      <c r="AA189" s="454" t="str">
        <f t="shared" si="48"/>
        <v/>
      </c>
      <c r="AC189" s="454" t="str">
        <f t="shared" si="49"/>
        <v/>
      </c>
      <c r="AE189" s="454" t="str">
        <f t="shared" si="50"/>
        <v/>
      </c>
      <c r="AG189" s="454" t="str">
        <f t="shared" si="51"/>
        <v/>
      </c>
      <c r="AI189" s="454" t="str">
        <f t="shared" si="52"/>
        <v/>
      </c>
      <c r="AK189" s="454" t="str">
        <f t="shared" si="53"/>
        <v/>
      </c>
      <c r="AM189" s="454" t="str">
        <f t="shared" si="54"/>
        <v/>
      </c>
      <c r="AO189" s="454" t="str">
        <f t="shared" si="55"/>
        <v/>
      </c>
      <c r="AQ189" s="454" t="str">
        <f t="shared" si="56"/>
        <v/>
      </c>
    </row>
    <row r="190" spans="5:43">
      <c r="E190" s="454" t="str">
        <f t="shared" si="38"/>
        <v/>
      </c>
      <c r="G190" s="454" t="str">
        <f t="shared" si="38"/>
        <v/>
      </c>
      <c r="I190" s="454" t="str">
        <f t="shared" si="39"/>
        <v/>
      </c>
      <c r="K190" s="454" t="str">
        <f t="shared" si="40"/>
        <v/>
      </c>
      <c r="M190" s="454" t="str">
        <f t="shared" si="41"/>
        <v/>
      </c>
      <c r="O190" s="454" t="str">
        <f t="shared" si="42"/>
        <v/>
      </c>
      <c r="Q190" s="454" t="str">
        <f t="shared" si="43"/>
        <v/>
      </c>
      <c r="S190" s="454" t="str">
        <f t="shared" si="44"/>
        <v/>
      </c>
      <c r="U190" s="454" t="str">
        <f t="shared" si="45"/>
        <v/>
      </c>
      <c r="W190" s="454" t="str">
        <f t="shared" si="46"/>
        <v/>
      </c>
      <c r="Y190" s="454" t="str">
        <f t="shared" si="47"/>
        <v/>
      </c>
      <c r="AA190" s="454" t="str">
        <f t="shared" si="48"/>
        <v/>
      </c>
      <c r="AC190" s="454" t="str">
        <f t="shared" si="49"/>
        <v/>
      </c>
      <c r="AE190" s="454" t="str">
        <f t="shared" si="50"/>
        <v/>
      </c>
      <c r="AG190" s="454" t="str">
        <f t="shared" si="51"/>
        <v/>
      </c>
      <c r="AI190" s="454" t="str">
        <f t="shared" si="52"/>
        <v/>
      </c>
      <c r="AK190" s="454" t="str">
        <f t="shared" si="53"/>
        <v/>
      </c>
      <c r="AM190" s="454" t="str">
        <f t="shared" si="54"/>
        <v/>
      </c>
      <c r="AO190" s="454" t="str">
        <f t="shared" si="55"/>
        <v/>
      </c>
      <c r="AQ190" s="454" t="str">
        <f t="shared" si="56"/>
        <v/>
      </c>
    </row>
    <row r="191" spans="5:43">
      <c r="E191" s="454" t="str">
        <f t="shared" si="38"/>
        <v/>
      </c>
      <c r="G191" s="454" t="str">
        <f t="shared" si="38"/>
        <v/>
      </c>
      <c r="I191" s="454" t="str">
        <f t="shared" si="39"/>
        <v/>
      </c>
      <c r="K191" s="454" t="str">
        <f t="shared" si="40"/>
        <v/>
      </c>
      <c r="M191" s="454" t="str">
        <f t="shared" si="41"/>
        <v/>
      </c>
      <c r="O191" s="454" t="str">
        <f t="shared" si="42"/>
        <v/>
      </c>
      <c r="Q191" s="454" t="str">
        <f t="shared" si="43"/>
        <v/>
      </c>
      <c r="S191" s="454" t="str">
        <f t="shared" si="44"/>
        <v/>
      </c>
      <c r="U191" s="454" t="str">
        <f t="shared" si="45"/>
        <v/>
      </c>
      <c r="W191" s="454" t="str">
        <f t="shared" si="46"/>
        <v/>
      </c>
      <c r="Y191" s="454" t="str">
        <f t="shared" si="47"/>
        <v/>
      </c>
      <c r="AA191" s="454" t="str">
        <f t="shared" si="48"/>
        <v/>
      </c>
      <c r="AC191" s="454" t="str">
        <f t="shared" si="49"/>
        <v/>
      </c>
      <c r="AE191" s="454" t="str">
        <f t="shared" si="50"/>
        <v/>
      </c>
      <c r="AG191" s="454" t="str">
        <f t="shared" si="51"/>
        <v/>
      </c>
      <c r="AI191" s="454" t="str">
        <f t="shared" si="52"/>
        <v/>
      </c>
      <c r="AK191" s="454" t="str">
        <f t="shared" si="53"/>
        <v/>
      </c>
      <c r="AM191" s="454" t="str">
        <f t="shared" si="54"/>
        <v/>
      </c>
      <c r="AO191" s="454" t="str">
        <f t="shared" si="55"/>
        <v/>
      </c>
      <c r="AQ191" s="454" t="str">
        <f t="shared" si="56"/>
        <v/>
      </c>
    </row>
    <row r="192" spans="5:43">
      <c r="E192" s="454" t="str">
        <f t="shared" si="38"/>
        <v/>
      </c>
      <c r="G192" s="454" t="str">
        <f t="shared" si="38"/>
        <v/>
      </c>
      <c r="I192" s="454" t="str">
        <f t="shared" si="39"/>
        <v/>
      </c>
      <c r="K192" s="454" t="str">
        <f t="shared" si="40"/>
        <v/>
      </c>
      <c r="M192" s="454" t="str">
        <f t="shared" si="41"/>
        <v/>
      </c>
      <c r="O192" s="454" t="str">
        <f t="shared" si="42"/>
        <v/>
      </c>
      <c r="Q192" s="454" t="str">
        <f t="shared" si="43"/>
        <v/>
      </c>
      <c r="S192" s="454" t="str">
        <f t="shared" si="44"/>
        <v/>
      </c>
      <c r="U192" s="454" t="str">
        <f t="shared" si="45"/>
        <v/>
      </c>
      <c r="W192" s="454" t="str">
        <f t="shared" si="46"/>
        <v/>
      </c>
      <c r="Y192" s="454" t="str">
        <f t="shared" si="47"/>
        <v/>
      </c>
      <c r="AA192" s="454" t="str">
        <f t="shared" si="48"/>
        <v/>
      </c>
      <c r="AC192" s="454" t="str">
        <f t="shared" si="49"/>
        <v/>
      </c>
      <c r="AE192" s="454" t="str">
        <f t="shared" si="50"/>
        <v/>
      </c>
      <c r="AG192" s="454" t="str">
        <f t="shared" si="51"/>
        <v/>
      </c>
      <c r="AI192" s="454" t="str">
        <f t="shared" si="52"/>
        <v/>
      </c>
      <c r="AK192" s="454" t="str">
        <f t="shared" si="53"/>
        <v/>
      </c>
      <c r="AM192" s="454" t="str">
        <f t="shared" si="54"/>
        <v/>
      </c>
      <c r="AO192" s="454" t="str">
        <f t="shared" si="55"/>
        <v/>
      </c>
      <c r="AQ192" s="454" t="str">
        <f t="shared" si="56"/>
        <v/>
      </c>
    </row>
    <row r="193" spans="5:43">
      <c r="E193" s="454" t="str">
        <f t="shared" si="38"/>
        <v/>
      </c>
      <c r="G193" s="454" t="str">
        <f t="shared" si="38"/>
        <v/>
      </c>
      <c r="I193" s="454" t="str">
        <f t="shared" si="39"/>
        <v/>
      </c>
      <c r="K193" s="454" t="str">
        <f t="shared" si="40"/>
        <v/>
      </c>
      <c r="M193" s="454" t="str">
        <f t="shared" si="41"/>
        <v/>
      </c>
      <c r="O193" s="454" t="str">
        <f t="shared" si="42"/>
        <v/>
      </c>
      <c r="Q193" s="454" t="str">
        <f t="shared" si="43"/>
        <v/>
      </c>
      <c r="S193" s="454" t="str">
        <f t="shared" si="44"/>
        <v/>
      </c>
      <c r="U193" s="454" t="str">
        <f t="shared" si="45"/>
        <v/>
      </c>
      <c r="W193" s="454" t="str">
        <f t="shared" si="46"/>
        <v/>
      </c>
      <c r="Y193" s="454" t="str">
        <f t="shared" si="47"/>
        <v/>
      </c>
      <c r="AA193" s="454" t="str">
        <f t="shared" si="48"/>
        <v/>
      </c>
      <c r="AC193" s="454" t="str">
        <f t="shared" si="49"/>
        <v/>
      </c>
      <c r="AE193" s="454" t="str">
        <f t="shared" si="50"/>
        <v/>
      </c>
      <c r="AG193" s="454" t="str">
        <f t="shared" si="51"/>
        <v/>
      </c>
      <c r="AI193" s="454" t="str">
        <f t="shared" si="52"/>
        <v/>
      </c>
      <c r="AK193" s="454" t="str">
        <f t="shared" si="53"/>
        <v/>
      </c>
      <c r="AM193" s="454" t="str">
        <f t="shared" si="54"/>
        <v/>
      </c>
      <c r="AO193" s="454" t="str">
        <f t="shared" si="55"/>
        <v/>
      </c>
      <c r="AQ193" s="454" t="str">
        <f t="shared" si="56"/>
        <v/>
      </c>
    </row>
    <row r="194" spans="5:43">
      <c r="E194" s="454" t="str">
        <f t="shared" si="38"/>
        <v/>
      </c>
      <c r="G194" s="454" t="str">
        <f t="shared" si="38"/>
        <v/>
      </c>
      <c r="I194" s="454" t="str">
        <f t="shared" si="39"/>
        <v/>
      </c>
      <c r="K194" s="454" t="str">
        <f t="shared" si="40"/>
        <v/>
      </c>
      <c r="M194" s="454" t="str">
        <f t="shared" si="41"/>
        <v/>
      </c>
      <c r="O194" s="454" t="str">
        <f t="shared" si="42"/>
        <v/>
      </c>
      <c r="Q194" s="454" t="str">
        <f t="shared" si="43"/>
        <v/>
      </c>
      <c r="S194" s="454" t="str">
        <f t="shared" si="44"/>
        <v/>
      </c>
      <c r="U194" s="454" t="str">
        <f t="shared" si="45"/>
        <v/>
      </c>
      <c r="W194" s="454" t="str">
        <f t="shared" si="46"/>
        <v/>
      </c>
      <c r="Y194" s="454" t="str">
        <f t="shared" si="47"/>
        <v/>
      </c>
      <c r="AA194" s="454" t="str">
        <f t="shared" si="48"/>
        <v/>
      </c>
      <c r="AC194" s="454" t="str">
        <f t="shared" si="49"/>
        <v/>
      </c>
      <c r="AE194" s="454" t="str">
        <f t="shared" si="50"/>
        <v/>
      </c>
      <c r="AG194" s="454" t="str">
        <f t="shared" si="51"/>
        <v/>
      </c>
      <c r="AI194" s="454" t="str">
        <f t="shared" si="52"/>
        <v/>
      </c>
      <c r="AK194" s="454" t="str">
        <f t="shared" si="53"/>
        <v/>
      </c>
      <c r="AM194" s="454" t="str">
        <f t="shared" si="54"/>
        <v/>
      </c>
      <c r="AO194" s="454" t="str">
        <f t="shared" si="55"/>
        <v/>
      </c>
      <c r="AQ194" s="454" t="str">
        <f t="shared" si="56"/>
        <v/>
      </c>
    </row>
    <row r="195" spans="5:43">
      <c r="E195" s="454" t="str">
        <f t="shared" si="38"/>
        <v/>
      </c>
      <c r="G195" s="454" t="str">
        <f t="shared" si="38"/>
        <v/>
      </c>
      <c r="I195" s="454" t="str">
        <f t="shared" si="39"/>
        <v/>
      </c>
      <c r="K195" s="454" t="str">
        <f t="shared" si="40"/>
        <v/>
      </c>
      <c r="M195" s="454" t="str">
        <f t="shared" si="41"/>
        <v/>
      </c>
      <c r="O195" s="454" t="str">
        <f t="shared" si="42"/>
        <v/>
      </c>
      <c r="Q195" s="454" t="str">
        <f t="shared" si="43"/>
        <v/>
      </c>
      <c r="S195" s="454" t="str">
        <f t="shared" si="44"/>
        <v/>
      </c>
      <c r="U195" s="454" t="str">
        <f t="shared" si="45"/>
        <v/>
      </c>
      <c r="W195" s="454" t="str">
        <f t="shared" si="46"/>
        <v/>
      </c>
      <c r="Y195" s="454" t="str">
        <f t="shared" si="47"/>
        <v/>
      </c>
      <c r="AA195" s="454" t="str">
        <f t="shared" si="48"/>
        <v/>
      </c>
      <c r="AC195" s="454" t="str">
        <f t="shared" si="49"/>
        <v/>
      </c>
      <c r="AE195" s="454" t="str">
        <f t="shared" si="50"/>
        <v/>
      </c>
      <c r="AG195" s="454" t="str">
        <f t="shared" si="51"/>
        <v/>
      </c>
      <c r="AI195" s="454" t="str">
        <f t="shared" si="52"/>
        <v/>
      </c>
      <c r="AK195" s="454" t="str">
        <f t="shared" si="53"/>
        <v/>
      </c>
      <c r="AM195" s="454" t="str">
        <f t="shared" si="54"/>
        <v/>
      </c>
      <c r="AO195" s="454" t="str">
        <f t="shared" si="55"/>
        <v/>
      </c>
      <c r="AQ195" s="454" t="str">
        <f t="shared" si="56"/>
        <v/>
      </c>
    </row>
    <row r="196" spans="5:43">
      <c r="E196" s="454" t="str">
        <f t="shared" si="38"/>
        <v/>
      </c>
      <c r="G196" s="454" t="str">
        <f t="shared" si="38"/>
        <v/>
      </c>
      <c r="I196" s="454" t="str">
        <f t="shared" si="39"/>
        <v/>
      </c>
      <c r="K196" s="454" t="str">
        <f t="shared" si="40"/>
        <v/>
      </c>
      <c r="M196" s="454" t="str">
        <f t="shared" si="41"/>
        <v/>
      </c>
      <c r="O196" s="454" t="str">
        <f t="shared" si="42"/>
        <v/>
      </c>
      <c r="Q196" s="454" t="str">
        <f t="shared" si="43"/>
        <v/>
      </c>
      <c r="S196" s="454" t="str">
        <f t="shared" si="44"/>
        <v/>
      </c>
      <c r="U196" s="454" t="str">
        <f t="shared" si="45"/>
        <v/>
      </c>
      <c r="W196" s="454" t="str">
        <f t="shared" si="46"/>
        <v/>
      </c>
      <c r="Y196" s="454" t="str">
        <f t="shared" si="47"/>
        <v/>
      </c>
      <c r="AA196" s="454" t="str">
        <f t="shared" si="48"/>
        <v/>
      </c>
      <c r="AC196" s="454" t="str">
        <f t="shared" si="49"/>
        <v/>
      </c>
      <c r="AE196" s="454" t="str">
        <f t="shared" si="50"/>
        <v/>
      </c>
      <c r="AG196" s="454" t="str">
        <f t="shared" si="51"/>
        <v/>
      </c>
      <c r="AI196" s="454" t="str">
        <f t="shared" si="52"/>
        <v/>
      </c>
      <c r="AK196" s="454" t="str">
        <f t="shared" si="53"/>
        <v/>
      </c>
      <c r="AM196" s="454" t="str">
        <f t="shared" si="54"/>
        <v/>
      </c>
      <c r="AO196" s="454" t="str">
        <f t="shared" si="55"/>
        <v/>
      </c>
      <c r="AQ196" s="454" t="str">
        <f t="shared" si="56"/>
        <v/>
      </c>
    </row>
    <row r="197" spans="5:43">
      <c r="E197" s="454" t="str">
        <f t="shared" si="38"/>
        <v/>
      </c>
      <c r="G197" s="454" t="str">
        <f t="shared" si="38"/>
        <v/>
      </c>
      <c r="I197" s="454" t="str">
        <f t="shared" si="39"/>
        <v/>
      </c>
      <c r="K197" s="454" t="str">
        <f t="shared" si="40"/>
        <v/>
      </c>
      <c r="M197" s="454" t="str">
        <f t="shared" si="41"/>
        <v/>
      </c>
      <c r="O197" s="454" t="str">
        <f t="shared" si="42"/>
        <v/>
      </c>
      <c r="Q197" s="454" t="str">
        <f t="shared" si="43"/>
        <v/>
      </c>
      <c r="S197" s="454" t="str">
        <f t="shared" si="44"/>
        <v/>
      </c>
      <c r="U197" s="454" t="str">
        <f t="shared" si="45"/>
        <v/>
      </c>
      <c r="W197" s="454" t="str">
        <f t="shared" si="46"/>
        <v/>
      </c>
      <c r="Y197" s="454" t="str">
        <f t="shared" si="47"/>
        <v/>
      </c>
      <c r="AA197" s="454" t="str">
        <f t="shared" si="48"/>
        <v/>
      </c>
      <c r="AC197" s="454" t="str">
        <f t="shared" si="49"/>
        <v/>
      </c>
      <c r="AE197" s="454" t="str">
        <f t="shared" si="50"/>
        <v/>
      </c>
      <c r="AG197" s="454" t="str">
        <f t="shared" si="51"/>
        <v/>
      </c>
      <c r="AI197" s="454" t="str">
        <f t="shared" si="52"/>
        <v/>
      </c>
      <c r="AK197" s="454" t="str">
        <f t="shared" si="53"/>
        <v/>
      </c>
      <c r="AM197" s="454" t="str">
        <f t="shared" si="54"/>
        <v/>
      </c>
      <c r="AO197" s="454" t="str">
        <f t="shared" si="55"/>
        <v/>
      </c>
      <c r="AQ197" s="454" t="str">
        <f t="shared" si="56"/>
        <v/>
      </c>
    </row>
    <row r="198" spans="5:43">
      <c r="E198" s="454" t="str">
        <f t="shared" si="38"/>
        <v/>
      </c>
      <c r="G198" s="454" t="str">
        <f t="shared" si="38"/>
        <v/>
      </c>
      <c r="I198" s="454" t="str">
        <f t="shared" si="39"/>
        <v/>
      </c>
      <c r="K198" s="454" t="str">
        <f t="shared" si="40"/>
        <v/>
      </c>
      <c r="M198" s="454" t="str">
        <f t="shared" si="41"/>
        <v/>
      </c>
      <c r="O198" s="454" t="str">
        <f t="shared" si="42"/>
        <v/>
      </c>
      <c r="Q198" s="454" t="str">
        <f t="shared" si="43"/>
        <v/>
      </c>
      <c r="S198" s="454" t="str">
        <f t="shared" si="44"/>
        <v/>
      </c>
      <c r="U198" s="454" t="str">
        <f t="shared" si="45"/>
        <v/>
      </c>
      <c r="W198" s="454" t="str">
        <f t="shared" si="46"/>
        <v/>
      </c>
      <c r="Y198" s="454" t="str">
        <f t="shared" si="47"/>
        <v/>
      </c>
      <c r="AA198" s="454" t="str">
        <f t="shared" si="48"/>
        <v/>
      </c>
      <c r="AC198" s="454" t="str">
        <f t="shared" si="49"/>
        <v/>
      </c>
      <c r="AE198" s="454" t="str">
        <f t="shared" si="50"/>
        <v/>
      </c>
      <c r="AG198" s="454" t="str">
        <f t="shared" si="51"/>
        <v/>
      </c>
      <c r="AI198" s="454" t="str">
        <f t="shared" si="52"/>
        <v/>
      </c>
      <c r="AK198" s="454" t="str">
        <f t="shared" si="53"/>
        <v/>
      </c>
      <c r="AM198" s="454" t="str">
        <f t="shared" si="54"/>
        <v/>
      </c>
      <c r="AO198" s="454" t="str">
        <f t="shared" si="55"/>
        <v/>
      </c>
      <c r="AQ198" s="454" t="str">
        <f t="shared" si="56"/>
        <v/>
      </c>
    </row>
    <row r="199" spans="5:43">
      <c r="E199" s="454" t="str">
        <f t="shared" si="38"/>
        <v/>
      </c>
      <c r="G199" s="454" t="str">
        <f t="shared" si="38"/>
        <v/>
      </c>
      <c r="I199" s="454" t="str">
        <f t="shared" si="39"/>
        <v/>
      </c>
      <c r="K199" s="454" t="str">
        <f t="shared" si="40"/>
        <v/>
      </c>
      <c r="M199" s="454" t="str">
        <f t="shared" si="41"/>
        <v/>
      </c>
      <c r="O199" s="454" t="str">
        <f t="shared" si="42"/>
        <v/>
      </c>
      <c r="Q199" s="454" t="str">
        <f t="shared" si="43"/>
        <v/>
      </c>
      <c r="S199" s="454" t="str">
        <f t="shared" si="44"/>
        <v/>
      </c>
      <c r="U199" s="454" t="str">
        <f t="shared" si="45"/>
        <v/>
      </c>
      <c r="W199" s="454" t="str">
        <f t="shared" si="46"/>
        <v/>
      </c>
      <c r="Y199" s="454" t="str">
        <f t="shared" si="47"/>
        <v/>
      </c>
      <c r="AA199" s="454" t="str">
        <f t="shared" si="48"/>
        <v/>
      </c>
      <c r="AC199" s="454" t="str">
        <f t="shared" si="49"/>
        <v/>
      </c>
      <c r="AE199" s="454" t="str">
        <f t="shared" si="50"/>
        <v/>
      </c>
      <c r="AG199" s="454" t="str">
        <f t="shared" si="51"/>
        <v/>
      </c>
      <c r="AI199" s="454" t="str">
        <f t="shared" si="52"/>
        <v/>
      </c>
      <c r="AK199" s="454" t="str">
        <f t="shared" si="53"/>
        <v/>
      </c>
      <c r="AM199" s="454" t="str">
        <f t="shared" si="54"/>
        <v/>
      </c>
      <c r="AO199" s="454" t="str">
        <f t="shared" si="55"/>
        <v/>
      </c>
      <c r="AQ199" s="454" t="str">
        <f t="shared" si="56"/>
        <v/>
      </c>
    </row>
    <row r="200" spans="5:43">
      <c r="E200" s="454" t="str">
        <f t="shared" si="38"/>
        <v/>
      </c>
      <c r="G200" s="454" t="str">
        <f t="shared" si="38"/>
        <v/>
      </c>
      <c r="I200" s="454" t="str">
        <f t="shared" si="39"/>
        <v/>
      </c>
      <c r="K200" s="454" t="str">
        <f t="shared" si="40"/>
        <v/>
      </c>
      <c r="M200" s="454" t="str">
        <f t="shared" si="41"/>
        <v/>
      </c>
      <c r="O200" s="454" t="str">
        <f t="shared" si="42"/>
        <v/>
      </c>
      <c r="Q200" s="454" t="str">
        <f t="shared" si="43"/>
        <v/>
      </c>
      <c r="S200" s="454" t="str">
        <f t="shared" si="44"/>
        <v/>
      </c>
      <c r="U200" s="454" t="str">
        <f t="shared" si="45"/>
        <v/>
      </c>
      <c r="W200" s="454" t="str">
        <f t="shared" si="46"/>
        <v/>
      </c>
      <c r="Y200" s="454" t="str">
        <f t="shared" si="47"/>
        <v/>
      </c>
      <c r="AA200" s="454" t="str">
        <f t="shared" si="48"/>
        <v/>
      </c>
      <c r="AC200" s="454" t="str">
        <f t="shared" si="49"/>
        <v/>
      </c>
      <c r="AE200" s="454" t="str">
        <f t="shared" si="50"/>
        <v/>
      </c>
      <c r="AG200" s="454" t="str">
        <f t="shared" si="51"/>
        <v/>
      </c>
      <c r="AI200" s="454" t="str">
        <f t="shared" si="52"/>
        <v/>
      </c>
      <c r="AK200" s="454" t="str">
        <f t="shared" si="53"/>
        <v/>
      </c>
      <c r="AM200" s="454" t="str">
        <f t="shared" si="54"/>
        <v/>
      </c>
      <c r="AO200" s="454" t="str">
        <f t="shared" si="55"/>
        <v/>
      </c>
      <c r="AQ200" s="454" t="str">
        <f t="shared" si="56"/>
        <v/>
      </c>
    </row>
    <row r="201" spans="5:43">
      <c r="E201" s="454" t="str">
        <f t="shared" si="38"/>
        <v/>
      </c>
      <c r="G201" s="454" t="str">
        <f t="shared" si="38"/>
        <v/>
      </c>
      <c r="I201" s="454" t="str">
        <f t="shared" si="39"/>
        <v/>
      </c>
      <c r="K201" s="454" t="str">
        <f t="shared" si="40"/>
        <v/>
      </c>
      <c r="M201" s="454" t="str">
        <f t="shared" si="41"/>
        <v/>
      </c>
      <c r="O201" s="454" t="str">
        <f t="shared" si="42"/>
        <v/>
      </c>
      <c r="Q201" s="454" t="str">
        <f t="shared" si="43"/>
        <v/>
      </c>
      <c r="S201" s="454" t="str">
        <f t="shared" si="44"/>
        <v/>
      </c>
      <c r="U201" s="454" t="str">
        <f t="shared" si="45"/>
        <v/>
      </c>
      <c r="W201" s="454" t="str">
        <f t="shared" si="46"/>
        <v/>
      </c>
      <c r="Y201" s="454" t="str">
        <f t="shared" si="47"/>
        <v/>
      </c>
      <c r="AA201" s="454" t="str">
        <f t="shared" si="48"/>
        <v/>
      </c>
      <c r="AC201" s="454" t="str">
        <f t="shared" si="49"/>
        <v/>
      </c>
      <c r="AE201" s="454" t="str">
        <f t="shared" si="50"/>
        <v/>
      </c>
      <c r="AG201" s="454" t="str">
        <f t="shared" si="51"/>
        <v/>
      </c>
      <c r="AI201" s="454" t="str">
        <f t="shared" si="52"/>
        <v/>
      </c>
      <c r="AK201" s="454" t="str">
        <f t="shared" si="53"/>
        <v/>
      </c>
      <c r="AM201" s="454" t="str">
        <f t="shared" si="54"/>
        <v/>
      </c>
      <c r="AO201" s="454" t="str">
        <f t="shared" si="55"/>
        <v/>
      </c>
      <c r="AQ201" s="454" t="str">
        <f t="shared" si="56"/>
        <v/>
      </c>
    </row>
    <row r="202" spans="5:43">
      <c r="E202" s="454" t="str">
        <f t="shared" si="38"/>
        <v/>
      </c>
      <c r="G202" s="454" t="str">
        <f t="shared" si="38"/>
        <v/>
      </c>
      <c r="I202" s="454" t="str">
        <f t="shared" si="39"/>
        <v/>
      </c>
      <c r="K202" s="454" t="str">
        <f t="shared" si="40"/>
        <v/>
      </c>
      <c r="M202" s="454" t="str">
        <f t="shared" si="41"/>
        <v/>
      </c>
      <c r="O202" s="454" t="str">
        <f t="shared" si="42"/>
        <v/>
      </c>
      <c r="Q202" s="454" t="str">
        <f t="shared" si="43"/>
        <v/>
      </c>
      <c r="S202" s="454" t="str">
        <f t="shared" si="44"/>
        <v/>
      </c>
      <c r="U202" s="454" t="str">
        <f t="shared" si="45"/>
        <v/>
      </c>
      <c r="W202" s="454" t="str">
        <f t="shared" si="46"/>
        <v/>
      </c>
      <c r="Y202" s="454" t="str">
        <f t="shared" si="47"/>
        <v/>
      </c>
      <c r="AA202" s="454" t="str">
        <f t="shared" si="48"/>
        <v/>
      </c>
      <c r="AC202" s="454" t="str">
        <f t="shared" si="49"/>
        <v/>
      </c>
      <c r="AE202" s="454" t="str">
        <f t="shared" si="50"/>
        <v/>
      </c>
      <c r="AG202" s="454" t="str">
        <f t="shared" si="51"/>
        <v/>
      </c>
      <c r="AI202" s="454" t="str">
        <f t="shared" si="52"/>
        <v/>
      </c>
      <c r="AK202" s="454" t="str">
        <f t="shared" si="53"/>
        <v/>
      </c>
      <c r="AM202" s="454" t="str">
        <f t="shared" si="54"/>
        <v/>
      </c>
      <c r="AO202" s="454" t="str">
        <f t="shared" si="55"/>
        <v/>
      </c>
      <c r="AQ202" s="454" t="str">
        <f t="shared" si="56"/>
        <v/>
      </c>
    </row>
    <row r="203" spans="5:43">
      <c r="E203" s="454" t="str">
        <f t="shared" si="38"/>
        <v/>
      </c>
      <c r="G203" s="454" t="str">
        <f t="shared" si="38"/>
        <v/>
      </c>
      <c r="I203" s="454" t="str">
        <f t="shared" si="39"/>
        <v/>
      </c>
      <c r="K203" s="454" t="str">
        <f t="shared" si="40"/>
        <v/>
      </c>
      <c r="M203" s="454" t="str">
        <f t="shared" si="41"/>
        <v/>
      </c>
      <c r="O203" s="454" t="str">
        <f t="shared" si="42"/>
        <v/>
      </c>
      <c r="Q203" s="454" t="str">
        <f t="shared" si="43"/>
        <v/>
      </c>
      <c r="S203" s="454" t="str">
        <f t="shared" si="44"/>
        <v/>
      </c>
      <c r="U203" s="454" t="str">
        <f t="shared" si="45"/>
        <v/>
      </c>
      <c r="W203" s="454" t="str">
        <f t="shared" si="46"/>
        <v/>
      </c>
      <c r="Y203" s="454" t="str">
        <f t="shared" si="47"/>
        <v/>
      </c>
      <c r="AA203" s="454" t="str">
        <f t="shared" si="48"/>
        <v/>
      </c>
      <c r="AC203" s="454" t="str">
        <f t="shared" si="49"/>
        <v/>
      </c>
      <c r="AE203" s="454" t="str">
        <f t="shared" si="50"/>
        <v/>
      </c>
      <c r="AG203" s="454" t="str">
        <f t="shared" si="51"/>
        <v/>
      </c>
      <c r="AI203" s="454" t="str">
        <f t="shared" si="52"/>
        <v/>
      </c>
      <c r="AK203" s="454" t="str">
        <f t="shared" si="53"/>
        <v/>
      </c>
      <c r="AM203" s="454" t="str">
        <f t="shared" si="54"/>
        <v/>
      </c>
      <c r="AO203" s="454" t="str">
        <f t="shared" si="55"/>
        <v/>
      </c>
      <c r="AQ203" s="454" t="str">
        <f t="shared" si="56"/>
        <v/>
      </c>
    </row>
    <row r="204" spans="5:43">
      <c r="E204" s="454" t="str">
        <f t="shared" si="38"/>
        <v/>
      </c>
      <c r="G204" s="454" t="str">
        <f t="shared" si="38"/>
        <v/>
      </c>
      <c r="I204" s="454" t="str">
        <f t="shared" si="39"/>
        <v/>
      </c>
      <c r="K204" s="454" t="str">
        <f t="shared" si="40"/>
        <v/>
      </c>
      <c r="M204" s="454" t="str">
        <f t="shared" si="41"/>
        <v/>
      </c>
      <c r="O204" s="454" t="str">
        <f t="shared" si="42"/>
        <v/>
      </c>
      <c r="Q204" s="454" t="str">
        <f t="shared" si="43"/>
        <v/>
      </c>
      <c r="S204" s="454" t="str">
        <f t="shared" si="44"/>
        <v/>
      </c>
      <c r="U204" s="454" t="str">
        <f t="shared" si="45"/>
        <v/>
      </c>
      <c r="W204" s="454" t="str">
        <f t="shared" si="46"/>
        <v/>
      </c>
      <c r="Y204" s="454" t="str">
        <f t="shared" si="47"/>
        <v/>
      </c>
      <c r="AA204" s="454" t="str">
        <f t="shared" si="48"/>
        <v/>
      </c>
      <c r="AC204" s="454" t="str">
        <f t="shared" si="49"/>
        <v/>
      </c>
      <c r="AE204" s="454" t="str">
        <f t="shared" si="50"/>
        <v/>
      </c>
      <c r="AG204" s="454" t="str">
        <f t="shared" si="51"/>
        <v/>
      </c>
      <c r="AI204" s="454" t="str">
        <f t="shared" si="52"/>
        <v/>
      </c>
      <c r="AK204" s="454" t="str">
        <f t="shared" si="53"/>
        <v/>
      </c>
      <c r="AM204" s="454" t="str">
        <f t="shared" si="54"/>
        <v/>
      </c>
      <c r="AO204" s="454" t="str">
        <f t="shared" si="55"/>
        <v/>
      </c>
      <c r="AQ204" s="454" t="str">
        <f t="shared" si="56"/>
        <v/>
      </c>
    </row>
    <row r="205" spans="5:43">
      <c r="E205" s="454" t="str">
        <f t="shared" ref="E205:G268" si="57">IF(OR($B205=0,D205=0),"",D205/$B205)</f>
        <v/>
      </c>
      <c r="G205" s="454" t="str">
        <f t="shared" si="57"/>
        <v/>
      </c>
      <c r="I205" s="454" t="str">
        <f t="shared" ref="I205:I268" si="58">IF(OR($B205=0,H205=0),"",H205/$B205)</f>
        <v/>
      </c>
      <c r="K205" s="454" t="str">
        <f t="shared" ref="K205:K268" si="59">IF(OR($B205=0,J205=0),"",J205/$B205)</f>
        <v/>
      </c>
      <c r="M205" s="454" t="str">
        <f t="shared" ref="M205:M268" si="60">IF(OR($B205=0,L205=0),"",L205/$B205)</f>
        <v/>
      </c>
      <c r="O205" s="454" t="str">
        <f t="shared" ref="O205:O268" si="61">IF(OR($B205=0,N205=0),"",N205/$B205)</f>
        <v/>
      </c>
      <c r="Q205" s="454" t="str">
        <f t="shared" ref="Q205:Q268" si="62">IF(OR($B205=0,P205=0),"",P205/$B205)</f>
        <v/>
      </c>
      <c r="S205" s="454" t="str">
        <f t="shared" ref="S205:S268" si="63">IF(OR($B205=0,R205=0),"",R205/$B205)</f>
        <v/>
      </c>
      <c r="U205" s="454" t="str">
        <f t="shared" ref="U205:U268" si="64">IF(OR($B205=0,T205=0),"",T205/$B205)</f>
        <v/>
      </c>
      <c r="W205" s="454" t="str">
        <f t="shared" ref="W205:W268" si="65">IF(OR($B205=0,V205=0),"",V205/$B205)</f>
        <v/>
      </c>
      <c r="Y205" s="454" t="str">
        <f t="shared" ref="Y205:Y268" si="66">IF(OR($B205=0,X205=0),"",X205/$B205)</f>
        <v/>
      </c>
      <c r="AA205" s="454" t="str">
        <f t="shared" ref="AA205:AA268" si="67">IF(OR($B205=0,Z205=0),"",Z205/$B205)</f>
        <v/>
      </c>
      <c r="AC205" s="454" t="str">
        <f t="shared" ref="AC205:AC268" si="68">IF(OR($B205=0,AB205=0),"",AB205/$B205)</f>
        <v/>
      </c>
      <c r="AE205" s="454" t="str">
        <f t="shared" ref="AE205:AE268" si="69">IF(OR($B205=0,AD205=0),"",AD205/$B205)</f>
        <v/>
      </c>
      <c r="AG205" s="454" t="str">
        <f t="shared" ref="AG205:AG268" si="70">IF(OR($B205=0,AF205=0),"",AF205/$B205)</f>
        <v/>
      </c>
      <c r="AI205" s="454" t="str">
        <f t="shared" ref="AI205:AI268" si="71">IF(OR($B205=0,AH205=0),"",AH205/$B205)</f>
        <v/>
      </c>
      <c r="AK205" s="454" t="str">
        <f t="shared" ref="AK205:AK268" si="72">IF(OR($B205=0,AJ205=0),"",AJ205/$B205)</f>
        <v/>
      </c>
      <c r="AM205" s="454" t="str">
        <f t="shared" ref="AM205:AM268" si="73">IF(OR($B205=0,AL205=0),"",AL205/$B205)</f>
        <v/>
      </c>
      <c r="AO205" s="454" t="str">
        <f t="shared" ref="AO205:AO268" si="74">IF(OR($B205=0,AN205=0),"",AN205/$B205)</f>
        <v/>
      </c>
      <c r="AQ205" s="454" t="str">
        <f t="shared" ref="AQ205:AQ268" si="75">IF(OR($B205=0,AP205=0),"",AP205/$B205)</f>
        <v/>
      </c>
    </row>
    <row r="206" spans="5:43">
      <c r="E206" s="454" t="str">
        <f t="shared" si="57"/>
        <v/>
      </c>
      <c r="G206" s="454" t="str">
        <f t="shared" si="57"/>
        <v/>
      </c>
      <c r="I206" s="454" t="str">
        <f t="shared" si="58"/>
        <v/>
      </c>
      <c r="K206" s="454" t="str">
        <f t="shared" si="59"/>
        <v/>
      </c>
      <c r="M206" s="454" t="str">
        <f t="shared" si="60"/>
        <v/>
      </c>
      <c r="O206" s="454" t="str">
        <f t="shared" si="61"/>
        <v/>
      </c>
      <c r="Q206" s="454" t="str">
        <f t="shared" si="62"/>
        <v/>
      </c>
      <c r="S206" s="454" t="str">
        <f t="shared" si="63"/>
        <v/>
      </c>
      <c r="U206" s="454" t="str">
        <f t="shared" si="64"/>
        <v/>
      </c>
      <c r="W206" s="454" t="str">
        <f t="shared" si="65"/>
        <v/>
      </c>
      <c r="Y206" s="454" t="str">
        <f t="shared" si="66"/>
        <v/>
      </c>
      <c r="AA206" s="454" t="str">
        <f t="shared" si="67"/>
        <v/>
      </c>
      <c r="AC206" s="454" t="str">
        <f t="shared" si="68"/>
        <v/>
      </c>
      <c r="AE206" s="454" t="str">
        <f t="shared" si="69"/>
        <v/>
      </c>
      <c r="AG206" s="454" t="str">
        <f t="shared" si="70"/>
        <v/>
      </c>
      <c r="AI206" s="454" t="str">
        <f t="shared" si="71"/>
        <v/>
      </c>
      <c r="AK206" s="454" t="str">
        <f t="shared" si="72"/>
        <v/>
      </c>
      <c r="AM206" s="454" t="str">
        <f t="shared" si="73"/>
        <v/>
      </c>
      <c r="AO206" s="454" t="str">
        <f t="shared" si="74"/>
        <v/>
      </c>
      <c r="AQ206" s="454" t="str">
        <f t="shared" si="75"/>
        <v/>
      </c>
    </row>
    <row r="207" spans="5:43">
      <c r="E207" s="454" t="str">
        <f t="shared" si="57"/>
        <v/>
      </c>
      <c r="G207" s="454" t="str">
        <f t="shared" si="57"/>
        <v/>
      </c>
      <c r="I207" s="454" t="str">
        <f t="shared" si="58"/>
        <v/>
      </c>
      <c r="K207" s="454" t="str">
        <f t="shared" si="59"/>
        <v/>
      </c>
      <c r="M207" s="454" t="str">
        <f t="shared" si="60"/>
        <v/>
      </c>
      <c r="O207" s="454" t="str">
        <f t="shared" si="61"/>
        <v/>
      </c>
      <c r="Q207" s="454" t="str">
        <f t="shared" si="62"/>
        <v/>
      </c>
      <c r="S207" s="454" t="str">
        <f t="shared" si="63"/>
        <v/>
      </c>
      <c r="U207" s="454" t="str">
        <f t="shared" si="64"/>
        <v/>
      </c>
      <c r="W207" s="454" t="str">
        <f t="shared" si="65"/>
        <v/>
      </c>
      <c r="Y207" s="454" t="str">
        <f t="shared" si="66"/>
        <v/>
      </c>
      <c r="AA207" s="454" t="str">
        <f t="shared" si="67"/>
        <v/>
      </c>
      <c r="AC207" s="454" t="str">
        <f t="shared" si="68"/>
        <v/>
      </c>
      <c r="AE207" s="454" t="str">
        <f t="shared" si="69"/>
        <v/>
      </c>
      <c r="AG207" s="454" t="str">
        <f t="shared" si="70"/>
        <v/>
      </c>
      <c r="AI207" s="454" t="str">
        <f t="shared" si="71"/>
        <v/>
      </c>
      <c r="AK207" s="454" t="str">
        <f t="shared" si="72"/>
        <v/>
      </c>
      <c r="AM207" s="454" t="str">
        <f t="shared" si="73"/>
        <v/>
      </c>
      <c r="AO207" s="454" t="str">
        <f t="shared" si="74"/>
        <v/>
      </c>
      <c r="AQ207" s="454" t="str">
        <f t="shared" si="75"/>
        <v/>
      </c>
    </row>
    <row r="208" spans="5:43">
      <c r="E208" s="454" t="str">
        <f t="shared" si="57"/>
        <v/>
      </c>
      <c r="G208" s="454" t="str">
        <f t="shared" si="57"/>
        <v/>
      </c>
      <c r="I208" s="454" t="str">
        <f t="shared" si="58"/>
        <v/>
      </c>
      <c r="K208" s="454" t="str">
        <f t="shared" si="59"/>
        <v/>
      </c>
      <c r="M208" s="454" t="str">
        <f t="shared" si="60"/>
        <v/>
      </c>
      <c r="O208" s="454" t="str">
        <f t="shared" si="61"/>
        <v/>
      </c>
      <c r="Q208" s="454" t="str">
        <f t="shared" si="62"/>
        <v/>
      </c>
      <c r="S208" s="454" t="str">
        <f t="shared" si="63"/>
        <v/>
      </c>
      <c r="U208" s="454" t="str">
        <f t="shared" si="64"/>
        <v/>
      </c>
      <c r="W208" s="454" t="str">
        <f t="shared" si="65"/>
        <v/>
      </c>
      <c r="Y208" s="454" t="str">
        <f t="shared" si="66"/>
        <v/>
      </c>
      <c r="AA208" s="454" t="str">
        <f t="shared" si="67"/>
        <v/>
      </c>
      <c r="AC208" s="454" t="str">
        <f t="shared" si="68"/>
        <v/>
      </c>
      <c r="AE208" s="454" t="str">
        <f t="shared" si="69"/>
        <v/>
      </c>
      <c r="AG208" s="454" t="str">
        <f t="shared" si="70"/>
        <v/>
      </c>
      <c r="AI208" s="454" t="str">
        <f t="shared" si="71"/>
        <v/>
      </c>
      <c r="AK208" s="454" t="str">
        <f t="shared" si="72"/>
        <v/>
      </c>
      <c r="AM208" s="454" t="str">
        <f t="shared" si="73"/>
        <v/>
      </c>
      <c r="AO208" s="454" t="str">
        <f t="shared" si="74"/>
        <v/>
      </c>
      <c r="AQ208" s="454" t="str">
        <f t="shared" si="75"/>
        <v/>
      </c>
    </row>
    <row r="209" spans="5:43">
      <c r="E209" s="454" t="str">
        <f t="shared" si="57"/>
        <v/>
      </c>
      <c r="G209" s="454" t="str">
        <f t="shared" si="57"/>
        <v/>
      </c>
      <c r="I209" s="454" t="str">
        <f t="shared" si="58"/>
        <v/>
      </c>
      <c r="K209" s="454" t="str">
        <f t="shared" si="59"/>
        <v/>
      </c>
      <c r="M209" s="454" t="str">
        <f t="shared" si="60"/>
        <v/>
      </c>
      <c r="O209" s="454" t="str">
        <f t="shared" si="61"/>
        <v/>
      </c>
      <c r="Q209" s="454" t="str">
        <f t="shared" si="62"/>
        <v/>
      </c>
      <c r="S209" s="454" t="str">
        <f t="shared" si="63"/>
        <v/>
      </c>
      <c r="U209" s="454" t="str">
        <f t="shared" si="64"/>
        <v/>
      </c>
      <c r="W209" s="454" t="str">
        <f t="shared" si="65"/>
        <v/>
      </c>
      <c r="Y209" s="454" t="str">
        <f t="shared" si="66"/>
        <v/>
      </c>
      <c r="AA209" s="454" t="str">
        <f t="shared" si="67"/>
        <v/>
      </c>
      <c r="AC209" s="454" t="str">
        <f t="shared" si="68"/>
        <v/>
      </c>
      <c r="AE209" s="454" t="str">
        <f t="shared" si="69"/>
        <v/>
      </c>
      <c r="AG209" s="454" t="str">
        <f t="shared" si="70"/>
        <v/>
      </c>
      <c r="AI209" s="454" t="str">
        <f t="shared" si="71"/>
        <v/>
      </c>
      <c r="AK209" s="454" t="str">
        <f t="shared" si="72"/>
        <v/>
      </c>
      <c r="AM209" s="454" t="str">
        <f t="shared" si="73"/>
        <v/>
      </c>
      <c r="AO209" s="454" t="str">
        <f t="shared" si="74"/>
        <v/>
      </c>
      <c r="AQ209" s="454" t="str">
        <f t="shared" si="75"/>
        <v/>
      </c>
    </row>
    <row r="210" spans="5:43">
      <c r="E210" s="454" t="str">
        <f t="shared" si="57"/>
        <v/>
      </c>
      <c r="G210" s="454" t="str">
        <f t="shared" si="57"/>
        <v/>
      </c>
      <c r="I210" s="454" t="str">
        <f t="shared" si="58"/>
        <v/>
      </c>
      <c r="K210" s="454" t="str">
        <f t="shared" si="59"/>
        <v/>
      </c>
      <c r="M210" s="454" t="str">
        <f t="shared" si="60"/>
        <v/>
      </c>
      <c r="O210" s="454" t="str">
        <f t="shared" si="61"/>
        <v/>
      </c>
      <c r="Q210" s="454" t="str">
        <f t="shared" si="62"/>
        <v/>
      </c>
      <c r="S210" s="454" t="str">
        <f t="shared" si="63"/>
        <v/>
      </c>
      <c r="U210" s="454" t="str">
        <f t="shared" si="64"/>
        <v/>
      </c>
      <c r="W210" s="454" t="str">
        <f t="shared" si="65"/>
        <v/>
      </c>
      <c r="Y210" s="454" t="str">
        <f t="shared" si="66"/>
        <v/>
      </c>
      <c r="AA210" s="454" t="str">
        <f t="shared" si="67"/>
        <v/>
      </c>
      <c r="AC210" s="454" t="str">
        <f t="shared" si="68"/>
        <v/>
      </c>
      <c r="AE210" s="454" t="str">
        <f t="shared" si="69"/>
        <v/>
      </c>
      <c r="AG210" s="454" t="str">
        <f t="shared" si="70"/>
        <v/>
      </c>
      <c r="AI210" s="454" t="str">
        <f t="shared" si="71"/>
        <v/>
      </c>
      <c r="AK210" s="454" t="str">
        <f t="shared" si="72"/>
        <v/>
      </c>
      <c r="AM210" s="454" t="str">
        <f t="shared" si="73"/>
        <v/>
      </c>
      <c r="AO210" s="454" t="str">
        <f t="shared" si="74"/>
        <v/>
      </c>
      <c r="AQ210" s="454" t="str">
        <f t="shared" si="75"/>
        <v/>
      </c>
    </row>
    <row r="211" spans="5:43">
      <c r="E211" s="454" t="str">
        <f t="shared" si="57"/>
        <v/>
      </c>
      <c r="G211" s="454" t="str">
        <f t="shared" si="57"/>
        <v/>
      </c>
      <c r="I211" s="454" t="str">
        <f t="shared" si="58"/>
        <v/>
      </c>
      <c r="K211" s="454" t="str">
        <f t="shared" si="59"/>
        <v/>
      </c>
      <c r="M211" s="454" t="str">
        <f t="shared" si="60"/>
        <v/>
      </c>
      <c r="O211" s="454" t="str">
        <f t="shared" si="61"/>
        <v/>
      </c>
      <c r="Q211" s="454" t="str">
        <f t="shared" si="62"/>
        <v/>
      </c>
      <c r="S211" s="454" t="str">
        <f t="shared" si="63"/>
        <v/>
      </c>
      <c r="U211" s="454" t="str">
        <f t="shared" si="64"/>
        <v/>
      </c>
      <c r="W211" s="454" t="str">
        <f t="shared" si="65"/>
        <v/>
      </c>
      <c r="Y211" s="454" t="str">
        <f t="shared" si="66"/>
        <v/>
      </c>
      <c r="AA211" s="454" t="str">
        <f t="shared" si="67"/>
        <v/>
      </c>
      <c r="AC211" s="454" t="str">
        <f t="shared" si="68"/>
        <v/>
      </c>
      <c r="AE211" s="454" t="str">
        <f t="shared" si="69"/>
        <v/>
      </c>
      <c r="AG211" s="454" t="str">
        <f t="shared" si="70"/>
        <v/>
      </c>
      <c r="AI211" s="454" t="str">
        <f t="shared" si="71"/>
        <v/>
      </c>
      <c r="AK211" s="454" t="str">
        <f t="shared" si="72"/>
        <v/>
      </c>
      <c r="AM211" s="454" t="str">
        <f t="shared" si="73"/>
        <v/>
      </c>
      <c r="AO211" s="454" t="str">
        <f t="shared" si="74"/>
        <v/>
      </c>
      <c r="AQ211" s="454" t="str">
        <f t="shared" si="75"/>
        <v/>
      </c>
    </row>
    <row r="212" spans="5:43">
      <c r="E212" s="454" t="str">
        <f t="shared" si="57"/>
        <v/>
      </c>
      <c r="G212" s="454" t="str">
        <f t="shared" si="57"/>
        <v/>
      </c>
      <c r="I212" s="454" t="str">
        <f t="shared" si="58"/>
        <v/>
      </c>
      <c r="K212" s="454" t="str">
        <f t="shared" si="59"/>
        <v/>
      </c>
      <c r="M212" s="454" t="str">
        <f t="shared" si="60"/>
        <v/>
      </c>
      <c r="O212" s="454" t="str">
        <f t="shared" si="61"/>
        <v/>
      </c>
      <c r="Q212" s="454" t="str">
        <f t="shared" si="62"/>
        <v/>
      </c>
      <c r="S212" s="454" t="str">
        <f t="shared" si="63"/>
        <v/>
      </c>
      <c r="U212" s="454" t="str">
        <f t="shared" si="64"/>
        <v/>
      </c>
      <c r="W212" s="454" t="str">
        <f t="shared" si="65"/>
        <v/>
      </c>
      <c r="Y212" s="454" t="str">
        <f t="shared" si="66"/>
        <v/>
      </c>
      <c r="AA212" s="454" t="str">
        <f t="shared" si="67"/>
        <v/>
      </c>
      <c r="AC212" s="454" t="str">
        <f t="shared" si="68"/>
        <v/>
      </c>
      <c r="AE212" s="454" t="str">
        <f t="shared" si="69"/>
        <v/>
      </c>
      <c r="AG212" s="454" t="str">
        <f t="shared" si="70"/>
        <v/>
      </c>
      <c r="AI212" s="454" t="str">
        <f t="shared" si="71"/>
        <v/>
      </c>
      <c r="AK212" s="454" t="str">
        <f t="shared" si="72"/>
        <v/>
      </c>
      <c r="AM212" s="454" t="str">
        <f t="shared" si="73"/>
        <v/>
      </c>
      <c r="AO212" s="454" t="str">
        <f t="shared" si="74"/>
        <v/>
      </c>
      <c r="AQ212" s="454" t="str">
        <f t="shared" si="75"/>
        <v/>
      </c>
    </row>
    <row r="213" spans="5:43">
      <c r="E213" s="454" t="str">
        <f t="shared" si="57"/>
        <v/>
      </c>
      <c r="G213" s="454" t="str">
        <f t="shared" si="57"/>
        <v/>
      </c>
      <c r="I213" s="454" t="str">
        <f t="shared" si="58"/>
        <v/>
      </c>
      <c r="K213" s="454" t="str">
        <f t="shared" si="59"/>
        <v/>
      </c>
      <c r="M213" s="454" t="str">
        <f t="shared" si="60"/>
        <v/>
      </c>
      <c r="O213" s="454" t="str">
        <f t="shared" si="61"/>
        <v/>
      </c>
      <c r="Q213" s="454" t="str">
        <f t="shared" si="62"/>
        <v/>
      </c>
      <c r="S213" s="454" t="str">
        <f t="shared" si="63"/>
        <v/>
      </c>
      <c r="U213" s="454" t="str">
        <f t="shared" si="64"/>
        <v/>
      </c>
      <c r="W213" s="454" t="str">
        <f t="shared" si="65"/>
        <v/>
      </c>
      <c r="Y213" s="454" t="str">
        <f t="shared" si="66"/>
        <v/>
      </c>
      <c r="AA213" s="454" t="str">
        <f t="shared" si="67"/>
        <v/>
      </c>
      <c r="AC213" s="454" t="str">
        <f t="shared" si="68"/>
        <v/>
      </c>
      <c r="AE213" s="454" t="str">
        <f t="shared" si="69"/>
        <v/>
      </c>
      <c r="AG213" s="454" t="str">
        <f t="shared" si="70"/>
        <v/>
      </c>
      <c r="AI213" s="454" t="str">
        <f t="shared" si="71"/>
        <v/>
      </c>
      <c r="AK213" s="454" t="str">
        <f t="shared" si="72"/>
        <v/>
      </c>
      <c r="AM213" s="454" t="str">
        <f t="shared" si="73"/>
        <v/>
      </c>
      <c r="AO213" s="454" t="str">
        <f t="shared" si="74"/>
        <v/>
      </c>
      <c r="AQ213" s="454" t="str">
        <f t="shared" si="75"/>
        <v/>
      </c>
    </row>
    <row r="214" spans="5:43">
      <c r="E214" s="454" t="str">
        <f t="shared" si="57"/>
        <v/>
      </c>
      <c r="G214" s="454" t="str">
        <f t="shared" si="57"/>
        <v/>
      </c>
      <c r="I214" s="454" t="str">
        <f t="shared" si="58"/>
        <v/>
      </c>
      <c r="K214" s="454" t="str">
        <f t="shared" si="59"/>
        <v/>
      </c>
      <c r="M214" s="454" t="str">
        <f t="shared" si="60"/>
        <v/>
      </c>
      <c r="O214" s="454" t="str">
        <f t="shared" si="61"/>
        <v/>
      </c>
      <c r="Q214" s="454" t="str">
        <f t="shared" si="62"/>
        <v/>
      </c>
      <c r="S214" s="454" t="str">
        <f t="shared" si="63"/>
        <v/>
      </c>
      <c r="U214" s="454" t="str">
        <f t="shared" si="64"/>
        <v/>
      </c>
      <c r="W214" s="454" t="str">
        <f t="shared" si="65"/>
        <v/>
      </c>
      <c r="Y214" s="454" t="str">
        <f t="shared" si="66"/>
        <v/>
      </c>
      <c r="AA214" s="454" t="str">
        <f t="shared" si="67"/>
        <v/>
      </c>
      <c r="AC214" s="454" t="str">
        <f t="shared" si="68"/>
        <v/>
      </c>
      <c r="AE214" s="454" t="str">
        <f t="shared" si="69"/>
        <v/>
      </c>
      <c r="AG214" s="454" t="str">
        <f t="shared" si="70"/>
        <v/>
      </c>
      <c r="AI214" s="454" t="str">
        <f t="shared" si="71"/>
        <v/>
      </c>
      <c r="AK214" s="454" t="str">
        <f t="shared" si="72"/>
        <v/>
      </c>
      <c r="AM214" s="454" t="str">
        <f t="shared" si="73"/>
        <v/>
      </c>
      <c r="AO214" s="454" t="str">
        <f t="shared" si="74"/>
        <v/>
      </c>
      <c r="AQ214" s="454" t="str">
        <f t="shared" si="75"/>
        <v/>
      </c>
    </row>
    <row r="215" spans="5:43">
      <c r="E215" s="454" t="str">
        <f t="shared" si="57"/>
        <v/>
      </c>
      <c r="G215" s="454" t="str">
        <f t="shared" si="57"/>
        <v/>
      </c>
      <c r="I215" s="454" t="str">
        <f t="shared" si="58"/>
        <v/>
      </c>
      <c r="K215" s="454" t="str">
        <f t="shared" si="59"/>
        <v/>
      </c>
      <c r="M215" s="454" t="str">
        <f t="shared" si="60"/>
        <v/>
      </c>
      <c r="O215" s="454" t="str">
        <f t="shared" si="61"/>
        <v/>
      </c>
      <c r="Q215" s="454" t="str">
        <f t="shared" si="62"/>
        <v/>
      </c>
      <c r="S215" s="454" t="str">
        <f t="shared" si="63"/>
        <v/>
      </c>
      <c r="U215" s="454" t="str">
        <f t="shared" si="64"/>
        <v/>
      </c>
      <c r="W215" s="454" t="str">
        <f t="shared" si="65"/>
        <v/>
      </c>
      <c r="Y215" s="454" t="str">
        <f t="shared" si="66"/>
        <v/>
      </c>
      <c r="AA215" s="454" t="str">
        <f t="shared" si="67"/>
        <v/>
      </c>
      <c r="AC215" s="454" t="str">
        <f t="shared" si="68"/>
        <v/>
      </c>
      <c r="AE215" s="454" t="str">
        <f t="shared" si="69"/>
        <v/>
      </c>
      <c r="AG215" s="454" t="str">
        <f t="shared" si="70"/>
        <v/>
      </c>
      <c r="AI215" s="454" t="str">
        <f t="shared" si="71"/>
        <v/>
      </c>
      <c r="AK215" s="454" t="str">
        <f t="shared" si="72"/>
        <v/>
      </c>
      <c r="AM215" s="454" t="str">
        <f t="shared" si="73"/>
        <v/>
      </c>
      <c r="AO215" s="454" t="str">
        <f t="shared" si="74"/>
        <v/>
      </c>
      <c r="AQ215" s="454" t="str">
        <f t="shared" si="75"/>
        <v/>
      </c>
    </row>
    <row r="216" spans="5:43">
      <c r="E216" s="454" t="str">
        <f t="shared" si="57"/>
        <v/>
      </c>
      <c r="G216" s="454" t="str">
        <f t="shared" si="57"/>
        <v/>
      </c>
      <c r="I216" s="454" t="str">
        <f t="shared" si="58"/>
        <v/>
      </c>
      <c r="K216" s="454" t="str">
        <f t="shared" si="59"/>
        <v/>
      </c>
      <c r="M216" s="454" t="str">
        <f t="shared" si="60"/>
        <v/>
      </c>
      <c r="O216" s="454" t="str">
        <f t="shared" si="61"/>
        <v/>
      </c>
      <c r="Q216" s="454" t="str">
        <f t="shared" si="62"/>
        <v/>
      </c>
      <c r="S216" s="454" t="str">
        <f t="shared" si="63"/>
        <v/>
      </c>
      <c r="U216" s="454" t="str">
        <f t="shared" si="64"/>
        <v/>
      </c>
      <c r="W216" s="454" t="str">
        <f t="shared" si="65"/>
        <v/>
      </c>
      <c r="Y216" s="454" t="str">
        <f t="shared" si="66"/>
        <v/>
      </c>
      <c r="AA216" s="454" t="str">
        <f t="shared" si="67"/>
        <v/>
      </c>
      <c r="AC216" s="454" t="str">
        <f t="shared" si="68"/>
        <v/>
      </c>
      <c r="AE216" s="454" t="str">
        <f t="shared" si="69"/>
        <v/>
      </c>
      <c r="AG216" s="454" t="str">
        <f t="shared" si="70"/>
        <v/>
      </c>
      <c r="AI216" s="454" t="str">
        <f t="shared" si="71"/>
        <v/>
      </c>
      <c r="AK216" s="454" t="str">
        <f t="shared" si="72"/>
        <v/>
      </c>
      <c r="AM216" s="454" t="str">
        <f t="shared" si="73"/>
        <v/>
      </c>
      <c r="AO216" s="454" t="str">
        <f t="shared" si="74"/>
        <v/>
      </c>
      <c r="AQ216" s="454" t="str">
        <f t="shared" si="75"/>
        <v/>
      </c>
    </row>
    <row r="217" spans="5:43">
      <c r="E217" s="454" t="str">
        <f t="shared" si="57"/>
        <v/>
      </c>
      <c r="G217" s="454" t="str">
        <f t="shared" si="57"/>
        <v/>
      </c>
      <c r="I217" s="454" t="str">
        <f t="shared" si="58"/>
        <v/>
      </c>
      <c r="K217" s="454" t="str">
        <f t="shared" si="59"/>
        <v/>
      </c>
      <c r="M217" s="454" t="str">
        <f t="shared" si="60"/>
        <v/>
      </c>
      <c r="O217" s="454" t="str">
        <f t="shared" si="61"/>
        <v/>
      </c>
      <c r="Q217" s="454" t="str">
        <f t="shared" si="62"/>
        <v/>
      </c>
      <c r="S217" s="454" t="str">
        <f t="shared" si="63"/>
        <v/>
      </c>
      <c r="U217" s="454" t="str">
        <f t="shared" si="64"/>
        <v/>
      </c>
      <c r="W217" s="454" t="str">
        <f t="shared" si="65"/>
        <v/>
      </c>
      <c r="Y217" s="454" t="str">
        <f t="shared" si="66"/>
        <v/>
      </c>
      <c r="AA217" s="454" t="str">
        <f t="shared" si="67"/>
        <v/>
      </c>
      <c r="AC217" s="454" t="str">
        <f t="shared" si="68"/>
        <v/>
      </c>
      <c r="AE217" s="454" t="str">
        <f t="shared" si="69"/>
        <v/>
      </c>
      <c r="AG217" s="454" t="str">
        <f t="shared" si="70"/>
        <v/>
      </c>
      <c r="AI217" s="454" t="str">
        <f t="shared" si="71"/>
        <v/>
      </c>
      <c r="AK217" s="454" t="str">
        <f t="shared" si="72"/>
        <v/>
      </c>
      <c r="AM217" s="454" t="str">
        <f t="shared" si="73"/>
        <v/>
      </c>
      <c r="AO217" s="454" t="str">
        <f t="shared" si="74"/>
        <v/>
      </c>
      <c r="AQ217" s="454" t="str">
        <f t="shared" si="75"/>
        <v/>
      </c>
    </row>
    <row r="218" spans="5:43">
      <c r="E218" s="454" t="str">
        <f t="shared" si="57"/>
        <v/>
      </c>
      <c r="G218" s="454" t="str">
        <f t="shared" si="57"/>
        <v/>
      </c>
      <c r="I218" s="454" t="str">
        <f t="shared" si="58"/>
        <v/>
      </c>
      <c r="K218" s="454" t="str">
        <f t="shared" si="59"/>
        <v/>
      </c>
      <c r="M218" s="454" t="str">
        <f t="shared" si="60"/>
        <v/>
      </c>
      <c r="O218" s="454" t="str">
        <f t="shared" si="61"/>
        <v/>
      </c>
      <c r="Q218" s="454" t="str">
        <f t="shared" si="62"/>
        <v/>
      </c>
      <c r="S218" s="454" t="str">
        <f t="shared" si="63"/>
        <v/>
      </c>
      <c r="U218" s="454" t="str">
        <f t="shared" si="64"/>
        <v/>
      </c>
      <c r="W218" s="454" t="str">
        <f t="shared" si="65"/>
        <v/>
      </c>
      <c r="Y218" s="454" t="str">
        <f t="shared" si="66"/>
        <v/>
      </c>
      <c r="AA218" s="454" t="str">
        <f t="shared" si="67"/>
        <v/>
      </c>
      <c r="AC218" s="454" t="str">
        <f t="shared" si="68"/>
        <v/>
      </c>
      <c r="AE218" s="454" t="str">
        <f t="shared" si="69"/>
        <v/>
      </c>
      <c r="AG218" s="454" t="str">
        <f t="shared" si="70"/>
        <v/>
      </c>
      <c r="AI218" s="454" t="str">
        <f t="shared" si="71"/>
        <v/>
      </c>
      <c r="AK218" s="454" t="str">
        <f t="shared" si="72"/>
        <v/>
      </c>
      <c r="AM218" s="454" t="str">
        <f t="shared" si="73"/>
        <v/>
      </c>
      <c r="AO218" s="454" t="str">
        <f t="shared" si="74"/>
        <v/>
      </c>
      <c r="AQ218" s="454" t="str">
        <f t="shared" si="75"/>
        <v/>
      </c>
    </row>
    <row r="219" spans="5:43">
      <c r="E219" s="454" t="str">
        <f t="shared" si="57"/>
        <v/>
      </c>
      <c r="G219" s="454" t="str">
        <f t="shared" si="57"/>
        <v/>
      </c>
      <c r="I219" s="454" t="str">
        <f t="shared" si="58"/>
        <v/>
      </c>
      <c r="K219" s="454" t="str">
        <f t="shared" si="59"/>
        <v/>
      </c>
      <c r="M219" s="454" t="str">
        <f t="shared" si="60"/>
        <v/>
      </c>
      <c r="O219" s="454" t="str">
        <f t="shared" si="61"/>
        <v/>
      </c>
      <c r="Q219" s="454" t="str">
        <f t="shared" si="62"/>
        <v/>
      </c>
      <c r="S219" s="454" t="str">
        <f t="shared" si="63"/>
        <v/>
      </c>
      <c r="U219" s="454" t="str">
        <f t="shared" si="64"/>
        <v/>
      </c>
      <c r="W219" s="454" t="str">
        <f t="shared" si="65"/>
        <v/>
      </c>
      <c r="Y219" s="454" t="str">
        <f t="shared" si="66"/>
        <v/>
      </c>
      <c r="AA219" s="454" t="str">
        <f t="shared" si="67"/>
        <v/>
      </c>
      <c r="AC219" s="454" t="str">
        <f t="shared" si="68"/>
        <v/>
      </c>
      <c r="AE219" s="454" t="str">
        <f t="shared" si="69"/>
        <v/>
      </c>
      <c r="AG219" s="454" t="str">
        <f t="shared" si="70"/>
        <v/>
      </c>
      <c r="AI219" s="454" t="str">
        <f t="shared" si="71"/>
        <v/>
      </c>
      <c r="AK219" s="454" t="str">
        <f t="shared" si="72"/>
        <v/>
      </c>
      <c r="AM219" s="454" t="str">
        <f t="shared" si="73"/>
        <v/>
      </c>
      <c r="AO219" s="454" t="str">
        <f t="shared" si="74"/>
        <v/>
      </c>
      <c r="AQ219" s="454" t="str">
        <f t="shared" si="75"/>
        <v/>
      </c>
    </row>
    <row r="220" spans="5:43">
      <c r="E220" s="454" t="str">
        <f t="shared" si="57"/>
        <v/>
      </c>
      <c r="G220" s="454" t="str">
        <f t="shared" si="57"/>
        <v/>
      </c>
      <c r="I220" s="454" t="str">
        <f t="shared" si="58"/>
        <v/>
      </c>
      <c r="K220" s="454" t="str">
        <f t="shared" si="59"/>
        <v/>
      </c>
      <c r="M220" s="454" t="str">
        <f t="shared" si="60"/>
        <v/>
      </c>
      <c r="O220" s="454" t="str">
        <f t="shared" si="61"/>
        <v/>
      </c>
      <c r="Q220" s="454" t="str">
        <f t="shared" si="62"/>
        <v/>
      </c>
      <c r="S220" s="454" t="str">
        <f t="shared" si="63"/>
        <v/>
      </c>
      <c r="U220" s="454" t="str">
        <f t="shared" si="64"/>
        <v/>
      </c>
      <c r="W220" s="454" t="str">
        <f t="shared" si="65"/>
        <v/>
      </c>
      <c r="Y220" s="454" t="str">
        <f t="shared" si="66"/>
        <v/>
      </c>
      <c r="AA220" s="454" t="str">
        <f t="shared" si="67"/>
        <v/>
      </c>
      <c r="AC220" s="454" t="str">
        <f t="shared" si="68"/>
        <v/>
      </c>
      <c r="AE220" s="454" t="str">
        <f t="shared" si="69"/>
        <v/>
      </c>
      <c r="AG220" s="454" t="str">
        <f t="shared" si="70"/>
        <v/>
      </c>
      <c r="AI220" s="454" t="str">
        <f t="shared" si="71"/>
        <v/>
      </c>
      <c r="AK220" s="454" t="str">
        <f t="shared" si="72"/>
        <v/>
      </c>
      <c r="AM220" s="454" t="str">
        <f t="shared" si="73"/>
        <v/>
      </c>
      <c r="AO220" s="454" t="str">
        <f t="shared" si="74"/>
        <v/>
      </c>
      <c r="AQ220" s="454" t="str">
        <f t="shared" si="75"/>
        <v/>
      </c>
    </row>
    <row r="221" spans="5:43">
      <c r="E221" s="454" t="str">
        <f t="shared" si="57"/>
        <v/>
      </c>
      <c r="G221" s="454" t="str">
        <f t="shared" si="57"/>
        <v/>
      </c>
      <c r="I221" s="454" t="str">
        <f t="shared" si="58"/>
        <v/>
      </c>
      <c r="K221" s="454" t="str">
        <f t="shared" si="59"/>
        <v/>
      </c>
      <c r="M221" s="454" t="str">
        <f t="shared" si="60"/>
        <v/>
      </c>
      <c r="O221" s="454" t="str">
        <f t="shared" si="61"/>
        <v/>
      </c>
      <c r="Q221" s="454" t="str">
        <f t="shared" si="62"/>
        <v/>
      </c>
      <c r="S221" s="454" t="str">
        <f t="shared" si="63"/>
        <v/>
      </c>
      <c r="U221" s="454" t="str">
        <f t="shared" si="64"/>
        <v/>
      </c>
      <c r="W221" s="454" t="str">
        <f t="shared" si="65"/>
        <v/>
      </c>
      <c r="Y221" s="454" t="str">
        <f t="shared" si="66"/>
        <v/>
      </c>
      <c r="AA221" s="454" t="str">
        <f t="shared" si="67"/>
        <v/>
      </c>
      <c r="AC221" s="454" t="str">
        <f t="shared" si="68"/>
        <v/>
      </c>
      <c r="AE221" s="454" t="str">
        <f t="shared" si="69"/>
        <v/>
      </c>
      <c r="AG221" s="454" t="str">
        <f t="shared" si="70"/>
        <v/>
      </c>
      <c r="AI221" s="454" t="str">
        <f t="shared" si="71"/>
        <v/>
      </c>
      <c r="AK221" s="454" t="str">
        <f t="shared" si="72"/>
        <v/>
      </c>
      <c r="AM221" s="454" t="str">
        <f t="shared" si="73"/>
        <v/>
      </c>
      <c r="AO221" s="454" t="str">
        <f t="shared" si="74"/>
        <v/>
      </c>
      <c r="AQ221" s="454" t="str">
        <f t="shared" si="75"/>
        <v/>
      </c>
    </row>
    <row r="222" spans="5:43">
      <c r="E222" s="454" t="str">
        <f t="shared" si="57"/>
        <v/>
      </c>
      <c r="G222" s="454" t="str">
        <f t="shared" si="57"/>
        <v/>
      </c>
      <c r="I222" s="454" t="str">
        <f t="shared" si="58"/>
        <v/>
      </c>
      <c r="K222" s="454" t="str">
        <f t="shared" si="59"/>
        <v/>
      </c>
      <c r="M222" s="454" t="str">
        <f t="shared" si="60"/>
        <v/>
      </c>
      <c r="O222" s="454" t="str">
        <f t="shared" si="61"/>
        <v/>
      </c>
      <c r="Q222" s="454" t="str">
        <f t="shared" si="62"/>
        <v/>
      </c>
      <c r="S222" s="454" t="str">
        <f t="shared" si="63"/>
        <v/>
      </c>
      <c r="U222" s="454" t="str">
        <f t="shared" si="64"/>
        <v/>
      </c>
      <c r="W222" s="454" t="str">
        <f t="shared" si="65"/>
        <v/>
      </c>
      <c r="Y222" s="454" t="str">
        <f t="shared" si="66"/>
        <v/>
      </c>
      <c r="AA222" s="454" t="str">
        <f t="shared" si="67"/>
        <v/>
      </c>
      <c r="AC222" s="454" t="str">
        <f t="shared" si="68"/>
        <v/>
      </c>
      <c r="AE222" s="454" t="str">
        <f t="shared" si="69"/>
        <v/>
      </c>
      <c r="AG222" s="454" t="str">
        <f t="shared" si="70"/>
        <v/>
      </c>
      <c r="AI222" s="454" t="str">
        <f t="shared" si="71"/>
        <v/>
      </c>
      <c r="AK222" s="454" t="str">
        <f t="shared" si="72"/>
        <v/>
      </c>
      <c r="AM222" s="454" t="str">
        <f t="shared" si="73"/>
        <v/>
      </c>
      <c r="AO222" s="454" t="str">
        <f t="shared" si="74"/>
        <v/>
      </c>
      <c r="AQ222" s="454" t="str">
        <f t="shared" si="75"/>
        <v/>
      </c>
    </row>
    <row r="223" spans="5:43">
      <c r="E223" s="454" t="str">
        <f t="shared" si="57"/>
        <v/>
      </c>
      <c r="G223" s="454" t="str">
        <f t="shared" si="57"/>
        <v/>
      </c>
      <c r="I223" s="454" t="str">
        <f t="shared" si="58"/>
        <v/>
      </c>
      <c r="K223" s="454" t="str">
        <f t="shared" si="59"/>
        <v/>
      </c>
      <c r="M223" s="454" t="str">
        <f t="shared" si="60"/>
        <v/>
      </c>
      <c r="O223" s="454" t="str">
        <f t="shared" si="61"/>
        <v/>
      </c>
      <c r="Q223" s="454" t="str">
        <f t="shared" si="62"/>
        <v/>
      </c>
      <c r="S223" s="454" t="str">
        <f t="shared" si="63"/>
        <v/>
      </c>
      <c r="U223" s="454" t="str">
        <f t="shared" si="64"/>
        <v/>
      </c>
      <c r="W223" s="454" t="str">
        <f t="shared" si="65"/>
        <v/>
      </c>
      <c r="Y223" s="454" t="str">
        <f t="shared" si="66"/>
        <v/>
      </c>
      <c r="AA223" s="454" t="str">
        <f t="shared" si="67"/>
        <v/>
      </c>
      <c r="AC223" s="454" t="str">
        <f t="shared" si="68"/>
        <v/>
      </c>
      <c r="AE223" s="454" t="str">
        <f t="shared" si="69"/>
        <v/>
      </c>
      <c r="AG223" s="454" t="str">
        <f t="shared" si="70"/>
        <v/>
      </c>
      <c r="AI223" s="454" t="str">
        <f t="shared" si="71"/>
        <v/>
      </c>
      <c r="AK223" s="454" t="str">
        <f t="shared" si="72"/>
        <v/>
      </c>
      <c r="AM223" s="454" t="str">
        <f t="shared" si="73"/>
        <v/>
      </c>
      <c r="AO223" s="454" t="str">
        <f t="shared" si="74"/>
        <v/>
      </c>
      <c r="AQ223" s="454" t="str">
        <f t="shared" si="75"/>
        <v/>
      </c>
    </row>
    <row r="224" spans="5:43">
      <c r="E224" s="454" t="str">
        <f t="shared" si="57"/>
        <v/>
      </c>
      <c r="G224" s="454" t="str">
        <f t="shared" si="57"/>
        <v/>
      </c>
      <c r="I224" s="454" t="str">
        <f t="shared" si="58"/>
        <v/>
      </c>
      <c r="K224" s="454" t="str">
        <f t="shared" si="59"/>
        <v/>
      </c>
      <c r="M224" s="454" t="str">
        <f t="shared" si="60"/>
        <v/>
      </c>
      <c r="O224" s="454" t="str">
        <f t="shared" si="61"/>
        <v/>
      </c>
      <c r="Q224" s="454" t="str">
        <f t="shared" si="62"/>
        <v/>
      </c>
      <c r="S224" s="454" t="str">
        <f t="shared" si="63"/>
        <v/>
      </c>
      <c r="U224" s="454" t="str">
        <f t="shared" si="64"/>
        <v/>
      </c>
      <c r="W224" s="454" t="str">
        <f t="shared" si="65"/>
        <v/>
      </c>
      <c r="Y224" s="454" t="str">
        <f t="shared" si="66"/>
        <v/>
      </c>
      <c r="AA224" s="454" t="str">
        <f t="shared" si="67"/>
        <v/>
      </c>
      <c r="AC224" s="454" t="str">
        <f t="shared" si="68"/>
        <v/>
      </c>
      <c r="AE224" s="454" t="str">
        <f t="shared" si="69"/>
        <v/>
      </c>
      <c r="AG224" s="454" t="str">
        <f t="shared" si="70"/>
        <v/>
      </c>
      <c r="AI224" s="454" t="str">
        <f t="shared" si="71"/>
        <v/>
      </c>
      <c r="AK224" s="454" t="str">
        <f t="shared" si="72"/>
        <v/>
      </c>
      <c r="AM224" s="454" t="str">
        <f t="shared" si="73"/>
        <v/>
      </c>
      <c r="AO224" s="454" t="str">
        <f t="shared" si="74"/>
        <v/>
      </c>
      <c r="AQ224" s="454" t="str">
        <f t="shared" si="75"/>
        <v/>
      </c>
    </row>
    <row r="225" spans="5:43">
      <c r="E225" s="454" t="str">
        <f t="shared" si="57"/>
        <v/>
      </c>
      <c r="G225" s="454" t="str">
        <f t="shared" si="57"/>
        <v/>
      </c>
      <c r="I225" s="454" t="str">
        <f t="shared" si="58"/>
        <v/>
      </c>
      <c r="K225" s="454" t="str">
        <f t="shared" si="59"/>
        <v/>
      </c>
      <c r="M225" s="454" t="str">
        <f t="shared" si="60"/>
        <v/>
      </c>
      <c r="O225" s="454" t="str">
        <f t="shared" si="61"/>
        <v/>
      </c>
      <c r="Q225" s="454" t="str">
        <f t="shared" si="62"/>
        <v/>
      </c>
      <c r="S225" s="454" t="str">
        <f t="shared" si="63"/>
        <v/>
      </c>
      <c r="U225" s="454" t="str">
        <f t="shared" si="64"/>
        <v/>
      </c>
      <c r="W225" s="454" t="str">
        <f t="shared" si="65"/>
        <v/>
      </c>
      <c r="Y225" s="454" t="str">
        <f t="shared" si="66"/>
        <v/>
      </c>
      <c r="AA225" s="454" t="str">
        <f t="shared" si="67"/>
        <v/>
      </c>
      <c r="AC225" s="454" t="str">
        <f t="shared" si="68"/>
        <v/>
      </c>
      <c r="AE225" s="454" t="str">
        <f t="shared" si="69"/>
        <v/>
      </c>
      <c r="AG225" s="454" t="str">
        <f t="shared" si="70"/>
        <v/>
      </c>
      <c r="AI225" s="454" t="str">
        <f t="shared" si="71"/>
        <v/>
      </c>
      <c r="AK225" s="454" t="str">
        <f t="shared" si="72"/>
        <v/>
      </c>
      <c r="AM225" s="454" t="str">
        <f t="shared" si="73"/>
        <v/>
      </c>
      <c r="AO225" s="454" t="str">
        <f t="shared" si="74"/>
        <v/>
      </c>
      <c r="AQ225" s="454" t="str">
        <f t="shared" si="75"/>
        <v/>
      </c>
    </row>
    <row r="226" spans="5:43">
      <c r="E226" s="454" t="str">
        <f t="shared" si="57"/>
        <v/>
      </c>
      <c r="G226" s="454" t="str">
        <f t="shared" si="57"/>
        <v/>
      </c>
      <c r="I226" s="454" t="str">
        <f t="shared" si="58"/>
        <v/>
      </c>
      <c r="K226" s="454" t="str">
        <f t="shared" si="59"/>
        <v/>
      </c>
      <c r="M226" s="454" t="str">
        <f t="shared" si="60"/>
        <v/>
      </c>
      <c r="O226" s="454" t="str">
        <f t="shared" si="61"/>
        <v/>
      </c>
      <c r="Q226" s="454" t="str">
        <f t="shared" si="62"/>
        <v/>
      </c>
      <c r="S226" s="454" t="str">
        <f t="shared" si="63"/>
        <v/>
      </c>
      <c r="U226" s="454" t="str">
        <f t="shared" si="64"/>
        <v/>
      </c>
      <c r="W226" s="454" t="str">
        <f t="shared" si="65"/>
        <v/>
      </c>
      <c r="Y226" s="454" t="str">
        <f t="shared" si="66"/>
        <v/>
      </c>
      <c r="AA226" s="454" t="str">
        <f t="shared" si="67"/>
        <v/>
      </c>
      <c r="AC226" s="454" t="str">
        <f t="shared" si="68"/>
        <v/>
      </c>
      <c r="AE226" s="454" t="str">
        <f t="shared" si="69"/>
        <v/>
      </c>
      <c r="AG226" s="454" t="str">
        <f t="shared" si="70"/>
        <v/>
      </c>
      <c r="AI226" s="454" t="str">
        <f t="shared" si="71"/>
        <v/>
      </c>
      <c r="AK226" s="454" t="str">
        <f t="shared" si="72"/>
        <v/>
      </c>
      <c r="AM226" s="454" t="str">
        <f t="shared" si="73"/>
        <v/>
      </c>
      <c r="AO226" s="454" t="str">
        <f t="shared" si="74"/>
        <v/>
      </c>
      <c r="AQ226" s="454" t="str">
        <f t="shared" si="75"/>
        <v/>
      </c>
    </row>
    <row r="227" spans="5:43">
      <c r="E227" s="454" t="str">
        <f t="shared" si="57"/>
        <v/>
      </c>
      <c r="G227" s="454" t="str">
        <f t="shared" si="57"/>
        <v/>
      </c>
      <c r="I227" s="454" t="str">
        <f t="shared" si="58"/>
        <v/>
      </c>
      <c r="K227" s="454" t="str">
        <f t="shared" si="59"/>
        <v/>
      </c>
      <c r="M227" s="454" t="str">
        <f t="shared" si="60"/>
        <v/>
      </c>
      <c r="O227" s="454" t="str">
        <f t="shared" si="61"/>
        <v/>
      </c>
      <c r="Q227" s="454" t="str">
        <f t="shared" si="62"/>
        <v/>
      </c>
      <c r="S227" s="454" t="str">
        <f t="shared" si="63"/>
        <v/>
      </c>
      <c r="U227" s="454" t="str">
        <f t="shared" si="64"/>
        <v/>
      </c>
      <c r="W227" s="454" t="str">
        <f t="shared" si="65"/>
        <v/>
      </c>
      <c r="Y227" s="454" t="str">
        <f t="shared" si="66"/>
        <v/>
      </c>
      <c r="AA227" s="454" t="str">
        <f t="shared" si="67"/>
        <v/>
      </c>
      <c r="AC227" s="454" t="str">
        <f t="shared" si="68"/>
        <v/>
      </c>
      <c r="AE227" s="454" t="str">
        <f t="shared" si="69"/>
        <v/>
      </c>
      <c r="AG227" s="454" t="str">
        <f t="shared" si="70"/>
        <v/>
      </c>
      <c r="AI227" s="454" t="str">
        <f t="shared" si="71"/>
        <v/>
      </c>
      <c r="AK227" s="454" t="str">
        <f t="shared" si="72"/>
        <v/>
      </c>
      <c r="AM227" s="454" t="str">
        <f t="shared" si="73"/>
        <v/>
      </c>
      <c r="AO227" s="454" t="str">
        <f t="shared" si="74"/>
        <v/>
      </c>
      <c r="AQ227" s="454" t="str">
        <f t="shared" si="75"/>
        <v/>
      </c>
    </row>
    <row r="228" spans="5:43">
      <c r="E228" s="454" t="str">
        <f t="shared" si="57"/>
        <v/>
      </c>
      <c r="G228" s="454" t="str">
        <f t="shared" si="57"/>
        <v/>
      </c>
      <c r="I228" s="454" t="str">
        <f t="shared" si="58"/>
        <v/>
      </c>
      <c r="K228" s="454" t="str">
        <f t="shared" si="59"/>
        <v/>
      </c>
      <c r="M228" s="454" t="str">
        <f t="shared" si="60"/>
        <v/>
      </c>
      <c r="O228" s="454" t="str">
        <f t="shared" si="61"/>
        <v/>
      </c>
      <c r="Q228" s="454" t="str">
        <f t="shared" si="62"/>
        <v/>
      </c>
      <c r="S228" s="454" t="str">
        <f t="shared" si="63"/>
        <v/>
      </c>
      <c r="U228" s="454" t="str">
        <f t="shared" si="64"/>
        <v/>
      </c>
      <c r="W228" s="454" t="str">
        <f t="shared" si="65"/>
        <v/>
      </c>
      <c r="Y228" s="454" t="str">
        <f t="shared" si="66"/>
        <v/>
      </c>
      <c r="AA228" s="454" t="str">
        <f t="shared" si="67"/>
        <v/>
      </c>
      <c r="AC228" s="454" t="str">
        <f t="shared" si="68"/>
        <v/>
      </c>
      <c r="AE228" s="454" t="str">
        <f t="shared" si="69"/>
        <v/>
      </c>
      <c r="AG228" s="454" t="str">
        <f t="shared" si="70"/>
        <v/>
      </c>
      <c r="AI228" s="454" t="str">
        <f t="shared" si="71"/>
        <v/>
      </c>
      <c r="AK228" s="454" t="str">
        <f t="shared" si="72"/>
        <v/>
      </c>
      <c r="AM228" s="454" t="str">
        <f t="shared" si="73"/>
        <v/>
      </c>
      <c r="AO228" s="454" t="str">
        <f t="shared" si="74"/>
        <v/>
      </c>
      <c r="AQ228" s="454" t="str">
        <f t="shared" si="75"/>
        <v/>
      </c>
    </row>
    <row r="229" spans="5:43">
      <c r="E229" s="454" t="str">
        <f t="shared" si="57"/>
        <v/>
      </c>
      <c r="G229" s="454" t="str">
        <f t="shared" si="57"/>
        <v/>
      </c>
      <c r="I229" s="454" t="str">
        <f t="shared" si="58"/>
        <v/>
      </c>
      <c r="K229" s="454" t="str">
        <f t="shared" si="59"/>
        <v/>
      </c>
      <c r="M229" s="454" t="str">
        <f t="shared" si="60"/>
        <v/>
      </c>
      <c r="O229" s="454" t="str">
        <f t="shared" si="61"/>
        <v/>
      </c>
      <c r="Q229" s="454" t="str">
        <f t="shared" si="62"/>
        <v/>
      </c>
      <c r="S229" s="454" t="str">
        <f t="shared" si="63"/>
        <v/>
      </c>
      <c r="U229" s="454" t="str">
        <f t="shared" si="64"/>
        <v/>
      </c>
      <c r="W229" s="454" t="str">
        <f t="shared" si="65"/>
        <v/>
      </c>
      <c r="Y229" s="454" t="str">
        <f t="shared" si="66"/>
        <v/>
      </c>
      <c r="AA229" s="454" t="str">
        <f t="shared" si="67"/>
        <v/>
      </c>
      <c r="AC229" s="454" t="str">
        <f t="shared" si="68"/>
        <v/>
      </c>
      <c r="AE229" s="454" t="str">
        <f t="shared" si="69"/>
        <v/>
      </c>
      <c r="AG229" s="454" t="str">
        <f t="shared" si="70"/>
        <v/>
      </c>
      <c r="AI229" s="454" t="str">
        <f t="shared" si="71"/>
        <v/>
      </c>
      <c r="AK229" s="454" t="str">
        <f t="shared" si="72"/>
        <v/>
      </c>
      <c r="AM229" s="454" t="str">
        <f t="shared" si="73"/>
        <v/>
      </c>
      <c r="AO229" s="454" t="str">
        <f t="shared" si="74"/>
        <v/>
      </c>
      <c r="AQ229" s="454" t="str">
        <f t="shared" si="75"/>
        <v/>
      </c>
    </row>
    <row r="230" spans="5:43">
      <c r="E230" s="454" t="str">
        <f t="shared" si="57"/>
        <v/>
      </c>
      <c r="G230" s="454" t="str">
        <f t="shared" si="57"/>
        <v/>
      </c>
      <c r="I230" s="454" t="str">
        <f t="shared" si="58"/>
        <v/>
      </c>
      <c r="K230" s="454" t="str">
        <f t="shared" si="59"/>
        <v/>
      </c>
      <c r="M230" s="454" t="str">
        <f t="shared" si="60"/>
        <v/>
      </c>
      <c r="O230" s="454" t="str">
        <f t="shared" si="61"/>
        <v/>
      </c>
      <c r="Q230" s="454" t="str">
        <f t="shared" si="62"/>
        <v/>
      </c>
      <c r="S230" s="454" t="str">
        <f t="shared" si="63"/>
        <v/>
      </c>
      <c r="U230" s="454" t="str">
        <f t="shared" si="64"/>
        <v/>
      </c>
      <c r="W230" s="454" t="str">
        <f t="shared" si="65"/>
        <v/>
      </c>
      <c r="Y230" s="454" t="str">
        <f t="shared" si="66"/>
        <v/>
      </c>
      <c r="AA230" s="454" t="str">
        <f t="shared" si="67"/>
        <v/>
      </c>
      <c r="AC230" s="454" t="str">
        <f t="shared" si="68"/>
        <v/>
      </c>
      <c r="AE230" s="454" t="str">
        <f t="shared" si="69"/>
        <v/>
      </c>
      <c r="AG230" s="454" t="str">
        <f t="shared" si="70"/>
        <v/>
      </c>
      <c r="AI230" s="454" t="str">
        <f t="shared" si="71"/>
        <v/>
      </c>
      <c r="AK230" s="454" t="str">
        <f t="shared" si="72"/>
        <v/>
      </c>
      <c r="AM230" s="454" t="str">
        <f t="shared" si="73"/>
        <v/>
      </c>
      <c r="AO230" s="454" t="str">
        <f t="shared" si="74"/>
        <v/>
      </c>
      <c r="AQ230" s="454" t="str">
        <f t="shared" si="75"/>
        <v/>
      </c>
    </row>
    <row r="231" spans="5:43">
      <c r="E231" s="454" t="str">
        <f t="shared" si="57"/>
        <v/>
      </c>
      <c r="G231" s="454" t="str">
        <f t="shared" si="57"/>
        <v/>
      </c>
      <c r="I231" s="454" t="str">
        <f t="shared" si="58"/>
        <v/>
      </c>
      <c r="K231" s="454" t="str">
        <f t="shared" si="59"/>
        <v/>
      </c>
      <c r="M231" s="454" t="str">
        <f t="shared" si="60"/>
        <v/>
      </c>
      <c r="O231" s="454" t="str">
        <f t="shared" si="61"/>
        <v/>
      </c>
      <c r="Q231" s="454" t="str">
        <f t="shared" si="62"/>
        <v/>
      </c>
      <c r="S231" s="454" t="str">
        <f t="shared" si="63"/>
        <v/>
      </c>
      <c r="U231" s="454" t="str">
        <f t="shared" si="64"/>
        <v/>
      </c>
      <c r="W231" s="454" t="str">
        <f t="shared" si="65"/>
        <v/>
      </c>
      <c r="Y231" s="454" t="str">
        <f t="shared" si="66"/>
        <v/>
      </c>
      <c r="AA231" s="454" t="str">
        <f t="shared" si="67"/>
        <v/>
      </c>
      <c r="AC231" s="454" t="str">
        <f t="shared" si="68"/>
        <v/>
      </c>
      <c r="AE231" s="454" t="str">
        <f t="shared" si="69"/>
        <v/>
      </c>
      <c r="AG231" s="454" t="str">
        <f t="shared" si="70"/>
        <v/>
      </c>
      <c r="AI231" s="454" t="str">
        <f t="shared" si="71"/>
        <v/>
      </c>
      <c r="AK231" s="454" t="str">
        <f t="shared" si="72"/>
        <v/>
      </c>
      <c r="AM231" s="454" t="str">
        <f t="shared" si="73"/>
        <v/>
      </c>
      <c r="AO231" s="454" t="str">
        <f t="shared" si="74"/>
        <v/>
      </c>
      <c r="AQ231" s="454" t="str">
        <f t="shared" si="75"/>
        <v/>
      </c>
    </row>
    <row r="232" spans="5:43">
      <c r="E232" s="454" t="str">
        <f t="shared" si="57"/>
        <v/>
      </c>
      <c r="G232" s="454" t="str">
        <f t="shared" si="57"/>
        <v/>
      </c>
      <c r="I232" s="454" t="str">
        <f t="shared" si="58"/>
        <v/>
      </c>
      <c r="K232" s="454" t="str">
        <f t="shared" si="59"/>
        <v/>
      </c>
      <c r="M232" s="454" t="str">
        <f t="shared" si="60"/>
        <v/>
      </c>
      <c r="O232" s="454" t="str">
        <f t="shared" si="61"/>
        <v/>
      </c>
      <c r="Q232" s="454" t="str">
        <f t="shared" si="62"/>
        <v/>
      </c>
      <c r="S232" s="454" t="str">
        <f t="shared" si="63"/>
        <v/>
      </c>
      <c r="U232" s="454" t="str">
        <f t="shared" si="64"/>
        <v/>
      </c>
      <c r="W232" s="454" t="str">
        <f t="shared" si="65"/>
        <v/>
      </c>
      <c r="Y232" s="454" t="str">
        <f t="shared" si="66"/>
        <v/>
      </c>
      <c r="AA232" s="454" t="str">
        <f t="shared" si="67"/>
        <v/>
      </c>
      <c r="AC232" s="454" t="str">
        <f t="shared" si="68"/>
        <v/>
      </c>
      <c r="AE232" s="454" t="str">
        <f t="shared" si="69"/>
        <v/>
      </c>
      <c r="AG232" s="454" t="str">
        <f t="shared" si="70"/>
        <v/>
      </c>
      <c r="AI232" s="454" t="str">
        <f t="shared" si="71"/>
        <v/>
      </c>
      <c r="AK232" s="454" t="str">
        <f t="shared" si="72"/>
        <v/>
      </c>
      <c r="AM232" s="454" t="str">
        <f t="shared" si="73"/>
        <v/>
      </c>
      <c r="AO232" s="454" t="str">
        <f t="shared" si="74"/>
        <v/>
      </c>
      <c r="AQ232" s="454" t="str">
        <f t="shared" si="75"/>
        <v/>
      </c>
    </row>
    <row r="233" spans="5:43">
      <c r="E233" s="454" t="str">
        <f t="shared" si="57"/>
        <v/>
      </c>
      <c r="G233" s="454" t="str">
        <f t="shared" si="57"/>
        <v/>
      </c>
      <c r="I233" s="454" t="str">
        <f t="shared" si="58"/>
        <v/>
      </c>
      <c r="K233" s="454" t="str">
        <f t="shared" si="59"/>
        <v/>
      </c>
      <c r="M233" s="454" t="str">
        <f t="shared" si="60"/>
        <v/>
      </c>
      <c r="O233" s="454" t="str">
        <f t="shared" si="61"/>
        <v/>
      </c>
      <c r="Q233" s="454" t="str">
        <f t="shared" si="62"/>
        <v/>
      </c>
      <c r="S233" s="454" t="str">
        <f t="shared" si="63"/>
        <v/>
      </c>
      <c r="U233" s="454" t="str">
        <f t="shared" si="64"/>
        <v/>
      </c>
      <c r="W233" s="454" t="str">
        <f t="shared" si="65"/>
        <v/>
      </c>
      <c r="Y233" s="454" t="str">
        <f t="shared" si="66"/>
        <v/>
      </c>
      <c r="AA233" s="454" t="str">
        <f t="shared" si="67"/>
        <v/>
      </c>
      <c r="AC233" s="454" t="str">
        <f t="shared" si="68"/>
        <v/>
      </c>
      <c r="AE233" s="454" t="str">
        <f t="shared" si="69"/>
        <v/>
      </c>
      <c r="AG233" s="454" t="str">
        <f t="shared" si="70"/>
        <v/>
      </c>
      <c r="AI233" s="454" t="str">
        <f t="shared" si="71"/>
        <v/>
      </c>
      <c r="AK233" s="454" t="str">
        <f t="shared" si="72"/>
        <v/>
      </c>
      <c r="AM233" s="454" t="str">
        <f t="shared" si="73"/>
        <v/>
      </c>
      <c r="AO233" s="454" t="str">
        <f t="shared" si="74"/>
        <v/>
      </c>
      <c r="AQ233" s="454" t="str">
        <f t="shared" si="75"/>
        <v/>
      </c>
    </row>
    <row r="234" spans="5:43">
      <c r="E234" s="454" t="str">
        <f t="shared" si="57"/>
        <v/>
      </c>
      <c r="G234" s="454" t="str">
        <f t="shared" si="57"/>
        <v/>
      </c>
      <c r="I234" s="454" t="str">
        <f t="shared" si="58"/>
        <v/>
      </c>
      <c r="K234" s="454" t="str">
        <f t="shared" si="59"/>
        <v/>
      </c>
      <c r="M234" s="454" t="str">
        <f t="shared" si="60"/>
        <v/>
      </c>
      <c r="O234" s="454" t="str">
        <f t="shared" si="61"/>
        <v/>
      </c>
      <c r="Q234" s="454" t="str">
        <f t="shared" si="62"/>
        <v/>
      </c>
      <c r="S234" s="454" t="str">
        <f t="shared" si="63"/>
        <v/>
      </c>
      <c r="U234" s="454" t="str">
        <f t="shared" si="64"/>
        <v/>
      </c>
      <c r="W234" s="454" t="str">
        <f t="shared" si="65"/>
        <v/>
      </c>
      <c r="Y234" s="454" t="str">
        <f t="shared" si="66"/>
        <v/>
      </c>
      <c r="AA234" s="454" t="str">
        <f t="shared" si="67"/>
        <v/>
      </c>
      <c r="AC234" s="454" t="str">
        <f t="shared" si="68"/>
        <v/>
      </c>
      <c r="AE234" s="454" t="str">
        <f t="shared" si="69"/>
        <v/>
      </c>
      <c r="AG234" s="454" t="str">
        <f t="shared" si="70"/>
        <v/>
      </c>
      <c r="AI234" s="454" t="str">
        <f t="shared" si="71"/>
        <v/>
      </c>
      <c r="AK234" s="454" t="str">
        <f t="shared" si="72"/>
        <v/>
      </c>
      <c r="AM234" s="454" t="str">
        <f t="shared" si="73"/>
        <v/>
      </c>
      <c r="AO234" s="454" t="str">
        <f t="shared" si="74"/>
        <v/>
      </c>
      <c r="AQ234" s="454" t="str">
        <f t="shared" si="75"/>
        <v/>
      </c>
    </row>
    <row r="235" spans="5:43">
      <c r="E235" s="454" t="str">
        <f t="shared" si="57"/>
        <v/>
      </c>
      <c r="G235" s="454" t="str">
        <f t="shared" si="57"/>
        <v/>
      </c>
      <c r="I235" s="454" t="str">
        <f t="shared" si="58"/>
        <v/>
      </c>
      <c r="K235" s="454" t="str">
        <f t="shared" si="59"/>
        <v/>
      </c>
      <c r="M235" s="454" t="str">
        <f t="shared" si="60"/>
        <v/>
      </c>
      <c r="O235" s="454" t="str">
        <f t="shared" si="61"/>
        <v/>
      </c>
      <c r="Q235" s="454" t="str">
        <f t="shared" si="62"/>
        <v/>
      </c>
      <c r="S235" s="454" t="str">
        <f t="shared" si="63"/>
        <v/>
      </c>
      <c r="U235" s="454" t="str">
        <f t="shared" si="64"/>
        <v/>
      </c>
      <c r="W235" s="454" t="str">
        <f t="shared" si="65"/>
        <v/>
      </c>
      <c r="Y235" s="454" t="str">
        <f t="shared" si="66"/>
        <v/>
      </c>
      <c r="AA235" s="454" t="str">
        <f t="shared" si="67"/>
        <v/>
      </c>
      <c r="AC235" s="454" t="str">
        <f t="shared" si="68"/>
        <v/>
      </c>
      <c r="AE235" s="454" t="str">
        <f t="shared" si="69"/>
        <v/>
      </c>
      <c r="AG235" s="454" t="str">
        <f t="shared" si="70"/>
        <v/>
      </c>
      <c r="AI235" s="454" t="str">
        <f t="shared" si="71"/>
        <v/>
      </c>
      <c r="AK235" s="454" t="str">
        <f t="shared" si="72"/>
        <v/>
      </c>
      <c r="AM235" s="454" t="str">
        <f t="shared" si="73"/>
        <v/>
      </c>
      <c r="AO235" s="454" t="str">
        <f t="shared" si="74"/>
        <v/>
      </c>
      <c r="AQ235" s="454" t="str">
        <f t="shared" si="75"/>
        <v/>
      </c>
    </row>
    <row r="236" spans="5:43">
      <c r="E236" s="454" t="str">
        <f t="shared" si="57"/>
        <v/>
      </c>
      <c r="G236" s="454" t="str">
        <f t="shared" si="57"/>
        <v/>
      </c>
      <c r="I236" s="454" t="str">
        <f t="shared" si="58"/>
        <v/>
      </c>
      <c r="K236" s="454" t="str">
        <f t="shared" si="59"/>
        <v/>
      </c>
      <c r="M236" s="454" t="str">
        <f t="shared" si="60"/>
        <v/>
      </c>
      <c r="O236" s="454" t="str">
        <f t="shared" si="61"/>
        <v/>
      </c>
      <c r="Q236" s="454" t="str">
        <f t="shared" si="62"/>
        <v/>
      </c>
      <c r="S236" s="454" t="str">
        <f t="shared" si="63"/>
        <v/>
      </c>
      <c r="U236" s="454" t="str">
        <f t="shared" si="64"/>
        <v/>
      </c>
      <c r="W236" s="454" t="str">
        <f t="shared" si="65"/>
        <v/>
      </c>
      <c r="Y236" s="454" t="str">
        <f t="shared" si="66"/>
        <v/>
      </c>
      <c r="AA236" s="454" t="str">
        <f t="shared" si="67"/>
        <v/>
      </c>
      <c r="AC236" s="454" t="str">
        <f t="shared" si="68"/>
        <v/>
      </c>
      <c r="AE236" s="454" t="str">
        <f t="shared" si="69"/>
        <v/>
      </c>
      <c r="AG236" s="454" t="str">
        <f t="shared" si="70"/>
        <v/>
      </c>
      <c r="AI236" s="454" t="str">
        <f t="shared" si="71"/>
        <v/>
      </c>
      <c r="AK236" s="454" t="str">
        <f t="shared" si="72"/>
        <v/>
      </c>
      <c r="AM236" s="454" t="str">
        <f t="shared" si="73"/>
        <v/>
      </c>
      <c r="AO236" s="454" t="str">
        <f t="shared" si="74"/>
        <v/>
      </c>
      <c r="AQ236" s="454" t="str">
        <f t="shared" si="75"/>
        <v/>
      </c>
    </row>
    <row r="237" spans="5:43">
      <c r="E237" s="454" t="str">
        <f t="shared" si="57"/>
        <v/>
      </c>
      <c r="G237" s="454" t="str">
        <f t="shared" si="57"/>
        <v/>
      </c>
      <c r="I237" s="454" t="str">
        <f t="shared" si="58"/>
        <v/>
      </c>
      <c r="K237" s="454" t="str">
        <f t="shared" si="59"/>
        <v/>
      </c>
      <c r="M237" s="454" t="str">
        <f t="shared" si="60"/>
        <v/>
      </c>
      <c r="O237" s="454" t="str">
        <f t="shared" si="61"/>
        <v/>
      </c>
      <c r="Q237" s="454" t="str">
        <f t="shared" si="62"/>
        <v/>
      </c>
      <c r="S237" s="454" t="str">
        <f t="shared" si="63"/>
        <v/>
      </c>
      <c r="U237" s="454" t="str">
        <f t="shared" si="64"/>
        <v/>
      </c>
      <c r="W237" s="454" t="str">
        <f t="shared" si="65"/>
        <v/>
      </c>
      <c r="Y237" s="454" t="str">
        <f t="shared" si="66"/>
        <v/>
      </c>
      <c r="AA237" s="454" t="str">
        <f t="shared" si="67"/>
        <v/>
      </c>
      <c r="AC237" s="454" t="str">
        <f t="shared" si="68"/>
        <v/>
      </c>
      <c r="AE237" s="454" t="str">
        <f t="shared" si="69"/>
        <v/>
      </c>
      <c r="AG237" s="454" t="str">
        <f t="shared" si="70"/>
        <v/>
      </c>
      <c r="AI237" s="454" t="str">
        <f t="shared" si="71"/>
        <v/>
      </c>
      <c r="AK237" s="454" t="str">
        <f t="shared" si="72"/>
        <v/>
      </c>
      <c r="AM237" s="454" t="str">
        <f t="shared" si="73"/>
        <v/>
      </c>
      <c r="AO237" s="454" t="str">
        <f t="shared" si="74"/>
        <v/>
      </c>
      <c r="AQ237" s="454" t="str">
        <f t="shared" si="75"/>
        <v/>
      </c>
    </row>
    <row r="238" spans="5:43">
      <c r="E238" s="454" t="str">
        <f t="shared" si="57"/>
        <v/>
      </c>
      <c r="G238" s="454" t="str">
        <f t="shared" si="57"/>
        <v/>
      </c>
      <c r="I238" s="454" t="str">
        <f t="shared" si="58"/>
        <v/>
      </c>
      <c r="K238" s="454" t="str">
        <f t="shared" si="59"/>
        <v/>
      </c>
      <c r="M238" s="454" t="str">
        <f t="shared" si="60"/>
        <v/>
      </c>
      <c r="O238" s="454" t="str">
        <f t="shared" si="61"/>
        <v/>
      </c>
      <c r="Q238" s="454" t="str">
        <f t="shared" si="62"/>
        <v/>
      </c>
      <c r="S238" s="454" t="str">
        <f t="shared" si="63"/>
        <v/>
      </c>
      <c r="U238" s="454" t="str">
        <f t="shared" si="64"/>
        <v/>
      </c>
      <c r="W238" s="454" t="str">
        <f t="shared" si="65"/>
        <v/>
      </c>
      <c r="Y238" s="454" t="str">
        <f t="shared" si="66"/>
        <v/>
      </c>
      <c r="AA238" s="454" t="str">
        <f t="shared" si="67"/>
        <v/>
      </c>
      <c r="AC238" s="454" t="str">
        <f t="shared" si="68"/>
        <v/>
      </c>
      <c r="AE238" s="454" t="str">
        <f t="shared" si="69"/>
        <v/>
      </c>
      <c r="AG238" s="454" t="str">
        <f t="shared" si="70"/>
        <v/>
      </c>
      <c r="AI238" s="454" t="str">
        <f t="shared" si="71"/>
        <v/>
      </c>
      <c r="AK238" s="454" t="str">
        <f t="shared" si="72"/>
        <v/>
      </c>
      <c r="AM238" s="454" t="str">
        <f t="shared" si="73"/>
        <v/>
      </c>
      <c r="AO238" s="454" t="str">
        <f t="shared" si="74"/>
        <v/>
      </c>
      <c r="AQ238" s="454" t="str">
        <f t="shared" si="75"/>
        <v/>
      </c>
    </row>
    <row r="239" spans="5:43">
      <c r="E239" s="454" t="str">
        <f t="shared" si="57"/>
        <v/>
      </c>
      <c r="G239" s="454" t="str">
        <f t="shared" si="57"/>
        <v/>
      </c>
      <c r="I239" s="454" t="str">
        <f t="shared" si="58"/>
        <v/>
      </c>
      <c r="K239" s="454" t="str">
        <f t="shared" si="59"/>
        <v/>
      </c>
      <c r="M239" s="454" t="str">
        <f t="shared" si="60"/>
        <v/>
      </c>
      <c r="O239" s="454" t="str">
        <f t="shared" si="61"/>
        <v/>
      </c>
      <c r="Q239" s="454" t="str">
        <f t="shared" si="62"/>
        <v/>
      </c>
      <c r="S239" s="454" t="str">
        <f t="shared" si="63"/>
        <v/>
      </c>
      <c r="U239" s="454" t="str">
        <f t="shared" si="64"/>
        <v/>
      </c>
      <c r="W239" s="454" t="str">
        <f t="shared" si="65"/>
        <v/>
      </c>
      <c r="Y239" s="454" t="str">
        <f t="shared" si="66"/>
        <v/>
      </c>
      <c r="AA239" s="454" t="str">
        <f t="shared" si="67"/>
        <v/>
      </c>
      <c r="AC239" s="454" t="str">
        <f t="shared" si="68"/>
        <v/>
      </c>
      <c r="AE239" s="454" t="str">
        <f t="shared" si="69"/>
        <v/>
      </c>
      <c r="AG239" s="454" t="str">
        <f t="shared" si="70"/>
        <v/>
      </c>
      <c r="AI239" s="454" t="str">
        <f t="shared" si="71"/>
        <v/>
      </c>
      <c r="AK239" s="454" t="str">
        <f t="shared" si="72"/>
        <v/>
      </c>
      <c r="AM239" s="454" t="str">
        <f t="shared" si="73"/>
        <v/>
      </c>
      <c r="AO239" s="454" t="str">
        <f t="shared" si="74"/>
        <v/>
      </c>
      <c r="AQ239" s="454" t="str">
        <f t="shared" si="75"/>
        <v/>
      </c>
    </row>
    <row r="240" spans="5:43">
      <c r="E240" s="454" t="str">
        <f t="shared" si="57"/>
        <v/>
      </c>
      <c r="G240" s="454" t="str">
        <f t="shared" si="57"/>
        <v/>
      </c>
      <c r="I240" s="454" t="str">
        <f t="shared" si="58"/>
        <v/>
      </c>
      <c r="K240" s="454" t="str">
        <f t="shared" si="59"/>
        <v/>
      </c>
      <c r="M240" s="454" t="str">
        <f t="shared" si="60"/>
        <v/>
      </c>
      <c r="O240" s="454" t="str">
        <f t="shared" si="61"/>
        <v/>
      </c>
      <c r="Q240" s="454" t="str">
        <f t="shared" si="62"/>
        <v/>
      </c>
      <c r="S240" s="454" t="str">
        <f t="shared" si="63"/>
        <v/>
      </c>
      <c r="U240" s="454" t="str">
        <f t="shared" si="64"/>
        <v/>
      </c>
      <c r="W240" s="454" t="str">
        <f t="shared" si="65"/>
        <v/>
      </c>
      <c r="Y240" s="454" t="str">
        <f t="shared" si="66"/>
        <v/>
      </c>
      <c r="AA240" s="454" t="str">
        <f t="shared" si="67"/>
        <v/>
      </c>
      <c r="AC240" s="454" t="str">
        <f t="shared" si="68"/>
        <v/>
      </c>
      <c r="AE240" s="454" t="str">
        <f t="shared" si="69"/>
        <v/>
      </c>
      <c r="AG240" s="454" t="str">
        <f t="shared" si="70"/>
        <v/>
      </c>
      <c r="AI240" s="454" t="str">
        <f t="shared" si="71"/>
        <v/>
      </c>
      <c r="AK240" s="454" t="str">
        <f t="shared" si="72"/>
        <v/>
      </c>
      <c r="AM240" s="454" t="str">
        <f t="shared" si="73"/>
        <v/>
      </c>
      <c r="AO240" s="454" t="str">
        <f t="shared" si="74"/>
        <v/>
      </c>
      <c r="AQ240" s="454" t="str">
        <f t="shared" si="75"/>
        <v/>
      </c>
    </row>
    <row r="241" spans="5:43">
      <c r="E241" s="454" t="str">
        <f t="shared" si="57"/>
        <v/>
      </c>
      <c r="G241" s="454" t="str">
        <f t="shared" si="57"/>
        <v/>
      </c>
      <c r="I241" s="454" t="str">
        <f t="shared" si="58"/>
        <v/>
      </c>
      <c r="K241" s="454" t="str">
        <f t="shared" si="59"/>
        <v/>
      </c>
      <c r="M241" s="454" t="str">
        <f t="shared" si="60"/>
        <v/>
      </c>
      <c r="O241" s="454" t="str">
        <f t="shared" si="61"/>
        <v/>
      </c>
      <c r="Q241" s="454" t="str">
        <f t="shared" si="62"/>
        <v/>
      </c>
      <c r="S241" s="454" t="str">
        <f t="shared" si="63"/>
        <v/>
      </c>
      <c r="U241" s="454" t="str">
        <f t="shared" si="64"/>
        <v/>
      </c>
      <c r="W241" s="454" t="str">
        <f t="shared" si="65"/>
        <v/>
      </c>
      <c r="Y241" s="454" t="str">
        <f t="shared" si="66"/>
        <v/>
      </c>
      <c r="AA241" s="454" t="str">
        <f t="shared" si="67"/>
        <v/>
      </c>
      <c r="AC241" s="454" t="str">
        <f t="shared" si="68"/>
        <v/>
      </c>
      <c r="AE241" s="454" t="str">
        <f t="shared" si="69"/>
        <v/>
      </c>
      <c r="AG241" s="454" t="str">
        <f t="shared" si="70"/>
        <v/>
      </c>
      <c r="AI241" s="454" t="str">
        <f t="shared" si="71"/>
        <v/>
      </c>
      <c r="AK241" s="454" t="str">
        <f t="shared" si="72"/>
        <v/>
      </c>
      <c r="AM241" s="454" t="str">
        <f t="shared" si="73"/>
        <v/>
      </c>
      <c r="AO241" s="454" t="str">
        <f t="shared" si="74"/>
        <v/>
      </c>
      <c r="AQ241" s="454" t="str">
        <f t="shared" si="75"/>
        <v/>
      </c>
    </row>
    <row r="242" spans="5:43">
      <c r="E242" s="454" t="str">
        <f t="shared" si="57"/>
        <v/>
      </c>
      <c r="G242" s="454" t="str">
        <f t="shared" si="57"/>
        <v/>
      </c>
      <c r="I242" s="454" t="str">
        <f t="shared" si="58"/>
        <v/>
      </c>
      <c r="K242" s="454" t="str">
        <f t="shared" si="59"/>
        <v/>
      </c>
      <c r="M242" s="454" t="str">
        <f t="shared" si="60"/>
        <v/>
      </c>
      <c r="O242" s="454" t="str">
        <f t="shared" si="61"/>
        <v/>
      </c>
      <c r="Q242" s="454" t="str">
        <f t="shared" si="62"/>
        <v/>
      </c>
      <c r="S242" s="454" t="str">
        <f t="shared" si="63"/>
        <v/>
      </c>
      <c r="U242" s="454" t="str">
        <f t="shared" si="64"/>
        <v/>
      </c>
      <c r="W242" s="454" t="str">
        <f t="shared" si="65"/>
        <v/>
      </c>
      <c r="Y242" s="454" t="str">
        <f t="shared" si="66"/>
        <v/>
      </c>
      <c r="AA242" s="454" t="str">
        <f t="shared" si="67"/>
        <v/>
      </c>
      <c r="AC242" s="454" t="str">
        <f t="shared" si="68"/>
        <v/>
      </c>
      <c r="AE242" s="454" t="str">
        <f t="shared" si="69"/>
        <v/>
      </c>
      <c r="AG242" s="454" t="str">
        <f t="shared" si="70"/>
        <v/>
      </c>
      <c r="AI242" s="454" t="str">
        <f t="shared" si="71"/>
        <v/>
      </c>
      <c r="AK242" s="454" t="str">
        <f t="shared" si="72"/>
        <v/>
      </c>
      <c r="AM242" s="454" t="str">
        <f t="shared" si="73"/>
        <v/>
      </c>
      <c r="AO242" s="454" t="str">
        <f t="shared" si="74"/>
        <v/>
      </c>
      <c r="AQ242" s="454" t="str">
        <f t="shared" si="75"/>
        <v/>
      </c>
    </row>
    <row r="243" spans="5:43">
      <c r="E243" s="454" t="str">
        <f t="shared" si="57"/>
        <v/>
      </c>
      <c r="G243" s="454" t="str">
        <f t="shared" si="57"/>
        <v/>
      </c>
      <c r="I243" s="454" t="str">
        <f t="shared" si="58"/>
        <v/>
      </c>
      <c r="K243" s="454" t="str">
        <f t="shared" si="59"/>
        <v/>
      </c>
      <c r="M243" s="454" t="str">
        <f t="shared" si="60"/>
        <v/>
      </c>
      <c r="O243" s="454" t="str">
        <f t="shared" si="61"/>
        <v/>
      </c>
      <c r="Q243" s="454" t="str">
        <f t="shared" si="62"/>
        <v/>
      </c>
      <c r="S243" s="454" t="str">
        <f t="shared" si="63"/>
        <v/>
      </c>
      <c r="U243" s="454" t="str">
        <f t="shared" si="64"/>
        <v/>
      </c>
      <c r="W243" s="454" t="str">
        <f t="shared" si="65"/>
        <v/>
      </c>
      <c r="Y243" s="454" t="str">
        <f t="shared" si="66"/>
        <v/>
      </c>
      <c r="AA243" s="454" t="str">
        <f t="shared" si="67"/>
        <v/>
      </c>
      <c r="AC243" s="454" t="str">
        <f t="shared" si="68"/>
        <v/>
      </c>
      <c r="AE243" s="454" t="str">
        <f t="shared" si="69"/>
        <v/>
      </c>
      <c r="AG243" s="454" t="str">
        <f t="shared" si="70"/>
        <v/>
      </c>
      <c r="AI243" s="454" t="str">
        <f t="shared" si="71"/>
        <v/>
      </c>
      <c r="AK243" s="454" t="str">
        <f t="shared" si="72"/>
        <v/>
      </c>
      <c r="AM243" s="454" t="str">
        <f t="shared" si="73"/>
        <v/>
      </c>
      <c r="AO243" s="454" t="str">
        <f t="shared" si="74"/>
        <v/>
      </c>
      <c r="AQ243" s="454" t="str">
        <f t="shared" si="75"/>
        <v/>
      </c>
    </row>
    <row r="244" spans="5:43">
      <c r="E244" s="454" t="str">
        <f t="shared" si="57"/>
        <v/>
      </c>
      <c r="G244" s="454" t="str">
        <f t="shared" si="57"/>
        <v/>
      </c>
      <c r="I244" s="454" t="str">
        <f t="shared" si="58"/>
        <v/>
      </c>
      <c r="K244" s="454" t="str">
        <f t="shared" si="59"/>
        <v/>
      </c>
      <c r="M244" s="454" t="str">
        <f t="shared" si="60"/>
        <v/>
      </c>
      <c r="O244" s="454" t="str">
        <f t="shared" si="61"/>
        <v/>
      </c>
      <c r="Q244" s="454" t="str">
        <f t="shared" si="62"/>
        <v/>
      </c>
      <c r="S244" s="454" t="str">
        <f t="shared" si="63"/>
        <v/>
      </c>
      <c r="U244" s="454" t="str">
        <f t="shared" si="64"/>
        <v/>
      </c>
      <c r="W244" s="454" t="str">
        <f t="shared" si="65"/>
        <v/>
      </c>
      <c r="Y244" s="454" t="str">
        <f t="shared" si="66"/>
        <v/>
      </c>
      <c r="AA244" s="454" t="str">
        <f t="shared" si="67"/>
        <v/>
      </c>
      <c r="AC244" s="454" t="str">
        <f t="shared" si="68"/>
        <v/>
      </c>
      <c r="AE244" s="454" t="str">
        <f t="shared" si="69"/>
        <v/>
      </c>
      <c r="AG244" s="454" t="str">
        <f t="shared" si="70"/>
        <v/>
      </c>
      <c r="AI244" s="454" t="str">
        <f t="shared" si="71"/>
        <v/>
      </c>
      <c r="AK244" s="454" t="str">
        <f t="shared" si="72"/>
        <v/>
      </c>
      <c r="AM244" s="454" t="str">
        <f t="shared" si="73"/>
        <v/>
      </c>
      <c r="AO244" s="454" t="str">
        <f t="shared" si="74"/>
        <v/>
      </c>
      <c r="AQ244" s="454" t="str">
        <f t="shared" si="75"/>
        <v/>
      </c>
    </row>
    <row r="245" spans="5:43">
      <c r="E245" s="454" t="str">
        <f t="shared" si="57"/>
        <v/>
      </c>
      <c r="G245" s="454" t="str">
        <f t="shared" si="57"/>
        <v/>
      </c>
      <c r="I245" s="454" t="str">
        <f t="shared" si="58"/>
        <v/>
      </c>
      <c r="K245" s="454" t="str">
        <f t="shared" si="59"/>
        <v/>
      </c>
      <c r="M245" s="454" t="str">
        <f t="shared" si="60"/>
        <v/>
      </c>
      <c r="O245" s="454" t="str">
        <f t="shared" si="61"/>
        <v/>
      </c>
      <c r="Q245" s="454" t="str">
        <f t="shared" si="62"/>
        <v/>
      </c>
      <c r="S245" s="454" t="str">
        <f t="shared" si="63"/>
        <v/>
      </c>
      <c r="U245" s="454" t="str">
        <f t="shared" si="64"/>
        <v/>
      </c>
      <c r="W245" s="454" t="str">
        <f t="shared" si="65"/>
        <v/>
      </c>
      <c r="Y245" s="454" t="str">
        <f t="shared" si="66"/>
        <v/>
      </c>
      <c r="AA245" s="454" t="str">
        <f t="shared" si="67"/>
        <v/>
      </c>
      <c r="AC245" s="454" t="str">
        <f t="shared" si="68"/>
        <v/>
      </c>
      <c r="AE245" s="454" t="str">
        <f t="shared" si="69"/>
        <v/>
      </c>
      <c r="AG245" s="454" t="str">
        <f t="shared" si="70"/>
        <v/>
      </c>
      <c r="AI245" s="454" t="str">
        <f t="shared" si="71"/>
        <v/>
      </c>
      <c r="AK245" s="454" t="str">
        <f t="shared" si="72"/>
        <v/>
      </c>
      <c r="AM245" s="454" t="str">
        <f t="shared" si="73"/>
        <v/>
      </c>
      <c r="AO245" s="454" t="str">
        <f t="shared" si="74"/>
        <v/>
      </c>
      <c r="AQ245" s="454" t="str">
        <f t="shared" si="75"/>
        <v/>
      </c>
    </row>
    <row r="246" spans="5:43">
      <c r="E246" s="454" t="str">
        <f t="shared" si="57"/>
        <v/>
      </c>
      <c r="G246" s="454" t="str">
        <f t="shared" si="57"/>
        <v/>
      </c>
      <c r="I246" s="454" t="str">
        <f t="shared" si="58"/>
        <v/>
      </c>
      <c r="K246" s="454" t="str">
        <f t="shared" si="59"/>
        <v/>
      </c>
      <c r="M246" s="454" t="str">
        <f t="shared" si="60"/>
        <v/>
      </c>
      <c r="O246" s="454" t="str">
        <f t="shared" si="61"/>
        <v/>
      </c>
      <c r="Q246" s="454" t="str">
        <f t="shared" si="62"/>
        <v/>
      </c>
      <c r="S246" s="454" t="str">
        <f t="shared" si="63"/>
        <v/>
      </c>
      <c r="U246" s="454" t="str">
        <f t="shared" si="64"/>
        <v/>
      </c>
      <c r="W246" s="454" t="str">
        <f t="shared" si="65"/>
        <v/>
      </c>
      <c r="Y246" s="454" t="str">
        <f t="shared" si="66"/>
        <v/>
      </c>
      <c r="AA246" s="454" t="str">
        <f t="shared" si="67"/>
        <v/>
      </c>
      <c r="AC246" s="454" t="str">
        <f t="shared" si="68"/>
        <v/>
      </c>
      <c r="AE246" s="454" t="str">
        <f t="shared" si="69"/>
        <v/>
      </c>
      <c r="AG246" s="454" t="str">
        <f t="shared" si="70"/>
        <v/>
      </c>
      <c r="AI246" s="454" t="str">
        <f t="shared" si="71"/>
        <v/>
      </c>
      <c r="AK246" s="454" t="str">
        <f t="shared" si="72"/>
        <v/>
      </c>
      <c r="AM246" s="454" t="str">
        <f t="shared" si="73"/>
        <v/>
      </c>
      <c r="AO246" s="454" t="str">
        <f t="shared" si="74"/>
        <v/>
      </c>
      <c r="AQ246" s="454" t="str">
        <f t="shared" si="75"/>
        <v/>
      </c>
    </row>
    <row r="247" spans="5:43">
      <c r="E247" s="454" t="str">
        <f t="shared" si="57"/>
        <v/>
      </c>
      <c r="G247" s="454" t="str">
        <f t="shared" si="57"/>
        <v/>
      </c>
      <c r="I247" s="454" t="str">
        <f t="shared" si="58"/>
        <v/>
      </c>
      <c r="K247" s="454" t="str">
        <f t="shared" si="59"/>
        <v/>
      </c>
      <c r="M247" s="454" t="str">
        <f t="shared" si="60"/>
        <v/>
      </c>
      <c r="O247" s="454" t="str">
        <f t="shared" si="61"/>
        <v/>
      </c>
      <c r="Q247" s="454" t="str">
        <f t="shared" si="62"/>
        <v/>
      </c>
      <c r="S247" s="454" t="str">
        <f t="shared" si="63"/>
        <v/>
      </c>
      <c r="U247" s="454" t="str">
        <f t="shared" si="64"/>
        <v/>
      </c>
      <c r="W247" s="454" t="str">
        <f t="shared" si="65"/>
        <v/>
      </c>
      <c r="Y247" s="454" t="str">
        <f t="shared" si="66"/>
        <v/>
      </c>
      <c r="AA247" s="454" t="str">
        <f t="shared" si="67"/>
        <v/>
      </c>
      <c r="AC247" s="454" t="str">
        <f t="shared" si="68"/>
        <v/>
      </c>
      <c r="AE247" s="454" t="str">
        <f t="shared" si="69"/>
        <v/>
      </c>
      <c r="AG247" s="454" t="str">
        <f t="shared" si="70"/>
        <v/>
      </c>
      <c r="AI247" s="454" t="str">
        <f t="shared" si="71"/>
        <v/>
      </c>
      <c r="AK247" s="454" t="str">
        <f t="shared" si="72"/>
        <v/>
      </c>
      <c r="AM247" s="454" t="str">
        <f t="shared" si="73"/>
        <v/>
      </c>
      <c r="AO247" s="454" t="str">
        <f t="shared" si="74"/>
        <v/>
      </c>
      <c r="AQ247" s="454" t="str">
        <f t="shared" si="75"/>
        <v/>
      </c>
    </row>
    <row r="248" spans="5:43">
      <c r="E248" s="454" t="str">
        <f t="shared" si="57"/>
        <v/>
      </c>
      <c r="G248" s="454" t="str">
        <f t="shared" si="57"/>
        <v/>
      </c>
      <c r="I248" s="454" t="str">
        <f t="shared" si="58"/>
        <v/>
      </c>
      <c r="K248" s="454" t="str">
        <f t="shared" si="59"/>
        <v/>
      </c>
      <c r="M248" s="454" t="str">
        <f t="shared" si="60"/>
        <v/>
      </c>
      <c r="O248" s="454" t="str">
        <f t="shared" si="61"/>
        <v/>
      </c>
      <c r="Q248" s="454" t="str">
        <f t="shared" si="62"/>
        <v/>
      </c>
      <c r="S248" s="454" t="str">
        <f t="shared" si="63"/>
        <v/>
      </c>
      <c r="U248" s="454" t="str">
        <f t="shared" si="64"/>
        <v/>
      </c>
      <c r="W248" s="454" t="str">
        <f t="shared" si="65"/>
        <v/>
      </c>
      <c r="Y248" s="454" t="str">
        <f t="shared" si="66"/>
        <v/>
      </c>
      <c r="AA248" s="454" t="str">
        <f t="shared" si="67"/>
        <v/>
      </c>
      <c r="AC248" s="454" t="str">
        <f t="shared" si="68"/>
        <v/>
      </c>
      <c r="AE248" s="454" t="str">
        <f t="shared" si="69"/>
        <v/>
      </c>
      <c r="AG248" s="454" t="str">
        <f t="shared" si="70"/>
        <v/>
      </c>
      <c r="AI248" s="454" t="str">
        <f t="shared" si="71"/>
        <v/>
      </c>
      <c r="AK248" s="454" t="str">
        <f t="shared" si="72"/>
        <v/>
      </c>
      <c r="AM248" s="454" t="str">
        <f t="shared" si="73"/>
        <v/>
      </c>
      <c r="AO248" s="454" t="str">
        <f t="shared" si="74"/>
        <v/>
      </c>
      <c r="AQ248" s="454" t="str">
        <f t="shared" si="75"/>
        <v/>
      </c>
    </row>
    <row r="249" spans="5:43">
      <c r="E249" s="454" t="str">
        <f t="shared" si="57"/>
        <v/>
      </c>
      <c r="G249" s="454" t="str">
        <f t="shared" si="57"/>
        <v/>
      </c>
      <c r="I249" s="454" t="str">
        <f t="shared" si="58"/>
        <v/>
      </c>
      <c r="K249" s="454" t="str">
        <f t="shared" si="59"/>
        <v/>
      </c>
      <c r="M249" s="454" t="str">
        <f t="shared" si="60"/>
        <v/>
      </c>
      <c r="O249" s="454" t="str">
        <f t="shared" si="61"/>
        <v/>
      </c>
      <c r="Q249" s="454" t="str">
        <f t="shared" si="62"/>
        <v/>
      </c>
      <c r="S249" s="454" t="str">
        <f t="shared" si="63"/>
        <v/>
      </c>
      <c r="U249" s="454" t="str">
        <f t="shared" si="64"/>
        <v/>
      </c>
      <c r="W249" s="454" t="str">
        <f t="shared" si="65"/>
        <v/>
      </c>
      <c r="Y249" s="454" t="str">
        <f t="shared" si="66"/>
        <v/>
      </c>
      <c r="AA249" s="454" t="str">
        <f t="shared" si="67"/>
        <v/>
      </c>
      <c r="AC249" s="454" t="str">
        <f t="shared" si="68"/>
        <v/>
      </c>
      <c r="AE249" s="454" t="str">
        <f t="shared" si="69"/>
        <v/>
      </c>
      <c r="AG249" s="454" t="str">
        <f t="shared" si="70"/>
        <v/>
      </c>
      <c r="AI249" s="454" t="str">
        <f t="shared" si="71"/>
        <v/>
      </c>
      <c r="AK249" s="454" t="str">
        <f t="shared" si="72"/>
        <v/>
      </c>
      <c r="AM249" s="454" t="str">
        <f t="shared" si="73"/>
        <v/>
      </c>
      <c r="AO249" s="454" t="str">
        <f t="shared" si="74"/>
        <v/>
      </c>
      <c r="AQ249" s="454" t="str">
        <f t="shared" si="75"/>
        <v/>
      </c>
    </row>
    <row r="250" spans="5:43">
      <c r="E250" s="454" t="str">
        <f t="shared" si="57"/>
        <v/>
      </c>
      <c r="G250" s="454" t="str">
        <f t="shared" si="57"/>
        <v/>
      </c>
      <c r="I250" s="454" t="str">
        <f t="shared" si="58"/>
        <v/>
      </c>
      <c r="K250" s="454" t="str">
        <f t="shared" si="59"/>
        <v/>
      </c>
      <c r="M250" s="454" t="str">
        <f t="shared" si="60"/>
        <v/>
      </c>
      <c r="O250" s="454" t="str">
        <f t="shared" si="61"/>
        <v/>
      </c>
      <c r="Q250" s="454" t="str">
        <f t="shared" si="62"/>
        <v/>
      </c>
      <c r="S250" s="454" t="str">
        <f t="shared" si="63"/>
        <v/>
      </c>
      <c r="U250" s="454" t="str">
        <f t="shared" si="64"/>
        <v/>
      </c>
      <c r="W250" s="454" t="str">
        <f t="shared" si="65"/>
        <v/>
      </c>
      <c r="Y250" s="454" t="str">
        <f t="shared" si="66"/>
        <v/>
      </c>
      <c r="AA250" s="454" t="str">
        <f t="shared" si="67"/>
        <v/>
      </c>
      <c r="AC250" s="454" t="str">
        <f t="shared" si="68"/>
        <v/>
      </c>
      <c r="AE250" s="454" t="str">
        <f t="shared" si="69"/>
        <v/>
      </c>
      <c r="AG250" s="454" t="str">
        <f t="shared" si="70"/>
        <v/>
      </c>
      <c r="AI250" s="454" t="str">
        <f t="shared" si="71"/>
        <v/>
      </c>
      <c r="AK250" s="454" t="str">
        <f t="shared" si="72"/>
        <v/>
      </c>
      <c r="AM250" s="454" t="str">
        <f t="shared" si="73"/>
        <v/>
      </c>
      <c r="AO250" s="454" t="str">
        <f t="shared" si="74"/>
        <v/>
      </c>
      <c r="AQ250" s="454" t="str">
        <f t="shared" si="75"/>
        <v/>
      </c>
    </row>
    <row r="251" spans="5:43">
      <c r="E251" s="454" t="str">
        <f t="shared" si="57"/>
        <v/>
      </c>
      <c r="G251" s="454" t="str">
        <f t="shared" si="57"/>
        <v/>
      </c>
      <c r="I251" s="454" t="str">
        <f t="shared" si="58"/>
        <v/>
      </c>
      <c r="K251" s="454" t="str">
        <f t="shared" si="59"/>
        <v/>
      </c>
      <c r="M251" s="454" t="str">
        <f t="shared" si="60"/>
        <v/>
      </c>
      <c r="O251" s="454" t="str">
        <f t="shared" si="61"/>
        <v/>
      </c>
      <c r="Q251" s="454" t="str">
        <f t="shared" si="62"/>
        <v/>
      </c>
      <c r="S251" s="454" t="str">
        <f t="shared" si="63"/>
        <v/>
      </c>
      <c r="U251" s="454" t="str">
        <f t="shared" si="64"/>
        <v/>
      </c>
      <c r="W251" s="454" t="str">
        <f t="shared" si="65"/>
        <v/>
      </c>
      <c r="Y251" s="454" t="str">
        <f t="shared" si="66"/>
        <v/>
      </c>
      <c r="AA251" s="454" t="str">
        <f t="shared" si="67"/>
        <v/>
      </c>
      <c r="AC251" s="454" t="str">
        <f t="shared" si="68"/>
        <v/>
      </c>
      <c r="AE251" s="454" t="str">
        <f t="shared" si="69"/>
        <v/>
      </c>
      <c r="AG251" s="454" t="str">
        <f t="shared" si="70"/>
        <v/>
      </c>
      <c r="AI251" s="454" t="str">
        <f t="shared" si="71"/>
        <v/>
      </c>
      <c r="AK251" s="454" t="str">
        <f t="shared" si="72"/>
        <v/>
      </c>
      <c r="AM251" s="454" t="str">
        <f t="shared" si="73"/>
        <v/>
      </c>
      <c r="AO251" s="454" t="str">
        <f t="shared" si="74"/>
        <v/>
      </c>
      <c r="AQ251" s="454" t="str">
        <f t="shared" si="75"/>
        <v/>
      </c>
    </row>
    <row r="252" spans="5:43">
      <c r="E252" s="454" t="str">
        <f t="shared" si="57"/>
        <v/>
      </c>
      <c r="G252" s="454" t="str">
        <f t="shared" si="57"/>
        <v/>
      </c>
      <c r="I252" s="454" t="str">
        <f t="shared" si="58"/>
        <v/>
      </c>
      <c r="K252" s="454" t="str">
        <f t="shared" si="59"/>
        <v/>
      </c>
      <c r="M252" s="454" t="str">
        <f t="shared" si="60"/>
        <v/>
      </c>
      <c r="O252" s="454" t="str">
        <f t="shared" si="61"/>
        <v/>
      </c>
      <c r="Q252" s="454" t="str">
        <f t="shared" si="62"/>
        <v/>
      </c>
      <c r="S252" s="454" t="str">
        <f t="shared" si="63"/>
        <v/>
      </c>
      <c r="U252" s="454" t="str">
        <f t="shared" si="64"/>
        <v/>
      </c>
      <c r="W252" s="454" t="str">
        <f t="shared" si="65"/>
        <v/>
      </c>
      <c r="Y252" s="454" t="str">
        <f t="shared" si="66"/>
        <v/>
      </c>
      <c r="AA252" s="454" t="str">
        <f t="shared" si="67"/>
        <v/>
      </c>
      <c r="AC252" s="454" t="str">
        <f t="shared" si="68"/>
        <v/>
      </c>
      <c r="AE252" s="454" t="str">
        <f t="shared" si="69"/>
        <v/>
      </c>
      <c r="AG252" s="454" t="str">
        <f t="shared" si="70"/>
        <v/>
      </c>
      <c r="AI252" s="454" t="str">
        <f t="shared" si="71"/>
        <v/>
      </c>
      <c r="AK252" s="454" t="str">
        <f t="shared" si="72"/>
        <v/>
      </c>
      <c r="AM252" s="454" t="str">
        <f t="shared" si="73"/>
        <v/>
      </c>
      <c r="AO252" s="454" t="str">
        <f t="shared" si="74"/>
        <v/>
      </c>
      <c r="AQ252" s="454" t="str">
        <f t="shared" si="75"/>
        <v/>
      </c>
    </row>
    <row r="253" spans="5:43">
      <c r="E253" s="454" t="str">
        <f t="shared" si="57"/>
        <v/>
      </c>
      <c r="G253" s="454" t="str">
        <f t="shared" si="57"/>
        <v/>
      </c>
      <c r="I253" s="454" t="str">
        <f t="shared" si="58"/>
        <v/>
      </c>
      <c r="K253" s="454" t="str">
        <f t="shared" si="59"/>
        <v/>
      </c>
      <c r="M253" s="454" t="str">
        <f t="shared" si="60"/>
        <v/>
      </c>
      <c r="O253" s="454" t="str">
        <f t="shared" si="61"/>
        <v/>
      </c>
      <c r="Q253" s="454" t="str">
        <f t="shared" si="62"/>
        <v/>
      </c>
      <c r="S253" s="454" t="str">
        <f t="shared" si="63"/>
        <v/>
      </c>
      <c r="U253" s="454" t="str">
        <f t="shared" si="64"/>
        <v/>
      </c>
      <c r="W253" s="454" t="str">
        <f t="shared" si="65"/>
        <v/>
      </c>
      <c r="Y253" s="454" t="str">
        <f t="shared" si="66"/>
        <v/>
      </c>
      <c r="AA253" s="454" t="str">
        <f t="shared" si="67"/>
        <v/>
      </c>
      <c r="AC253" s="454" t="str">
        <f t="shared" si="68"/>
        <v/>
      </c>
      <c r="AE253" s="454" t="str">
        <f t="shared" si="69"/>
        <v/>
      </c>
      <c r="AG253" s="454" t="str">
        <f t="shared" si="70"/>
        <v/>
      </c>
      <c r="AI253" s="454" t="str">
        <f t="shared" si="71"/>
        <v/>
      </c>
      <c r="AK253" s="454" t="str">
        <f t="shared" si="72"/>
        <v/>
      </c>
      <c r="AM253" s="454" t="str">
        <f t="shared" si="73"/>
        <v/>
      </c>
      <c r="AO253" s="454" t="str">
        <f t="shared" si="74"/>
        <v/>
      </c>
      <c r="AQ253" s="454" t="str">
        <f t="shared" si="75"/>
        <v/>
      </c>
    </row>
    <row r="254" spans="5:43">
      <c r="E254" s="454" t="str">
        <f t="shared" si="57"/>
        <v/>
      </c>
      <c r="G254" s="454" t="str">
        <f t="shared" si="57"/>
        <v/>
      </c>
      <c r="I254" s="454" t="str">
        <f t="shared" si="58"/>
        <v/>
      </c>
      <c r="K254" s="454" t="str">
        <f t="shared" si="59"/>
        <v/>
      </c>
      <c r="M254" s="454" t="str">
        <f t="shared" si="60"/>
        <v/>
      </c>
      <c r="O254" s="454" t="str">
        <f t="shared" si="61"/>
        <v/>
      </c>
      <c r="Q254" s="454" t="str">
        <f t="shared" si="62"/>
        <v/>
      </c>
      <c r="S254" s="454" t="str">
        <f t="shared" si="63"/>
        <v/>
      </c>
      <c r="U254" s="454" t="str">
        <f t="shared" si="64"/>
        <v/>
      </c>
      <c r="W254" s="454" t="str">
        <f t="shared" si="65"/>
        <v/>
      </c>
      <c r="Y254" s="454" t="str">
        <f t="shared" si="66"/>
        <v/>
      </c>
      <c r="AA254" s="454" t="str">
        <f t="shared" si="67"/>
        <v/>
      </c>
      <c r="AC254" s="454" t="str">
        <f t="shared" si="68"/>
        <v/>
      </c>
      <c r="AE254" s="454" t="str">
        <f t="shared" si="69"/>
        <v/>
      </c>
      <c r="AG254" s="454" t="str">
        <f t="shared" si="70"/>
        <v/>
      </c>
      <c r="AI254" s="454" t="str">
        <f t="shared" si="71"/>
        <v/>
      </c>
      <c r="AK254" s="454" t="str">
        <f t="shared" si="72"/>
        <v/>
      </c>
      <c r="AM254" s="454" t="str">
        <f t="shared" si="73"/>
        <v/>
      </c>
      <c r="AO254" s="454" t="str">
        <f t="shared" si="74"/>
        <v/>
      </c>
      <c r="AQ254" s="454" t="str">
        <f t="shared" si="75"/>
        <v/>
      </c>
    </row>
    <row r="255" spans="5:43">
      <c r="E255" s="454" t="str">
        <f t="shared" si="57"/>
        <v/>
      </c>
      <c r="G255" s="454" t="str">
        <f t="shared" si="57"/>
        <v/>
      </c>
      <c r="I255" s="454" t="str">
        <f t="shared" si="58"/>
        <v/>
      </c>
      <c r="K255" s="454" t="str">
        <f t="shared" si="59"/>
        <v/>
      </c>
      <c r="M255" s="454" t="str">
        <f t="shared" si="60"/>
        <v/>
      </c>
      <c r="O255" s="454" t="str">
        <f t="shared" si="61"/>
        <v/>
      </c>
      <c r="Q255" s="454" t="str">
        <f t="shared" si="62"/>
        <v/>
      </c>
      <c r="S255" s="454" t="str">
        <f t="shared" si="63"/>
        <v/>
      </c>
      <c r="U255" s="454" t="str">
        <f t="shared" si="64"/>
        <v/>
      </c>
      <c r="W255" s="454" t="str">
        <f t="shared" si="65"/>
        <v/>
      </c>
      <c r="Y255" s="454" t="str">
        <f t="shared" si="66"/>
        <v/>
      </c>
      <c r="AA255" s="454" t="str">
        <f t="shared" si="67"/>
        <v/>
      </c>
      <c r="AC255" s="454" t="str">
        <f t="shared" si="68"/>
        <v/>
      </c>
      <c r="AE255" s="454" t="str">
        <f t="shared" si="69"/>
        <v/>
      </c>
      <c r="AG255" s="454" t="str">
        <f t="shared" si="70"/>
        <v/>
      </c>
      <c r="AI255" s="454" t="str">
        <f t="shared" si="71"/>
        <v/>
      </c>
      <c r="AK255" s="454" t="str">
        <f t="shared" si="72"/>
        <v/>
      </c>
      <c r="AM255" s="454" t="str">
        <f t="shared" si="73"/>
        <v/>
      </c>
      <c r="AO255" s="454" t="str">
        <f t="shared" si="74"/>
        <v/>
      </c>
      <c r="AQ255" s="454" t="str">
        <f t="shared" si="75"/>
        <v/>
      </c>
    </row>
    <row r="256" spans="5:43">
      <c r="E256" s="454" t="str">
        <f t="shared" si="57"/>
        <v/>
      </c>
      <c r="G256" s="454" t="str">
        <f t="shared" si="57"/>
        <v/>
      </c>
      <c r="I256" s="454" t="str">
        <f t="shared" si="58"/>
        <v/>
      </c>
      <c r="K256" s="454" t="str">
        <f t="shared" si="59"/>
        <v/>
      </c>
      <c r="M256" s="454" t="str">
        <f t="shared" si="60"/>
        <v/>
      </c>
      <c r="O256" s="454" t="str">
        <f t="shared" si="61"/>
        <v/>
      </c>
      <c r="Q256" s="454" t="str">
        <f t="shared" si="62"/>
        <v/>
      </c>
      <c r="S256" s="454" t="str">
        <f t="shared" si="63"/>
        <v/>
      </c>
      <c r="U256" s="454" t="str">
        <f t="shared" si="64"/>
        <v/>
      </c>
      <c r="W256" s="454" t="str">
        <f t="shared" si="65"/>
        <v/>
      </c>
      <c r="Y256" s="454" t="str">
        <f t="shared" si="66"/>
        <v/>
      </c>
      <c r="AA256" s="454" t="str">
        <f t="shared" si="67"/>
        <v/>
      </c>
      <c r="AC256" s="454" t="str">
        <f t="shared" si="68"/>
        <v/>
      </c>
      <c r="AE256" s="454" t="str">
        <f t="shared" si="69"/>
        <v/>
      </c>
      <c r="AG256" s="454" t="str">
        <f t="shared" si="70"/>
        <v/>
      </c>
      <c r="AI256" s="454" t="str">
        <f t="shared" si="71"/>
        <v/>
      </c>
      <c r="AK256" s="454" t="str">
        <f t="shared" si="72"/>
        <v/>
      </c>
      <c r="AM256" s="454" t="str">
        <f t="shared" si="73"/>
        <v/>
      </c>
      <c r="AO256" s="454" t="str">
        <f t="shared" si="74"/>
        <v/>
      </c>
      <c r="AQ256" s="454" t="str">
        <f t="shared" si="75"/>
        <v/>
      </c>
    </row>
    <row r="257" spans="5:43">
      <c r="E257" s="454" t="str">
        <f t="shared" si="57"/>
        <v/>
      </c>
      <c r="G257" s="454" t="str">
        <f t="shared" si="57"/>
        <v/>
      </c>
      <c r="I257" s="454" t="str">
        <f t="shared" si="58"/>
        <v/>
      </c>
      <c r="K257" s="454" t="str">
        <f t="shared" si="59"/>
        <v/>
      </c>
      <c r="M257" s="454" t="str">
        <f t="shared" si="60"/>
        <v/>
      </c>
      <c r="O257" s="454" t="str">
        <f t="shared" si="61"/>
        <v/>
      </c>
      <c r="Q257" s="454" t="str">
        <f t="shared" si="62"/>
        <v/>
      </c>
      <c r="S257" s="454" t="str">
        <f t="shared" si="63"/>
        <v/>
      </c>
      <c r="U257" s="454" t="str">
        <f t="shared" si="64"/>
        <v/>
      </c>
      <c r="W257" s="454" t="str">
        <f t="shared" si="65"/>
        <v/>
      </c>
      <c r="Y257" s="454" t="str">
        <f t="shared" si="66"/>
        <v/>
      </c>
      <c r="AA257" s="454" t="str">
        <f t="shared" si="67"/>
        <v/>
      </c>
      <c r="AC257" s="454" t="str">
        <f t="shared" si="68"/>
        <v/>
      </c>
      <c r="AE257" s="454" t="str">
        <f t="shared" si="69"/>
        <v/>
      </c>
      <c r="AG257" s="454" t="str">
        <f t="shared" si="70"/>
        <v/>
      </c>
      <c r="AI257" s="454" t="str">
        <f t="shared" si="71"/>
        <v/>
      </c>
      <c r="AK257" s="454" t="str">
        <f t="shared" si="72"/>
        <v/>
      </c>
      <c r="AM257" s="454" t="str">
        <f t="shared" si="73"/>
        <v/>
      </c>
      <c r="AO257" s="454" t="str">
        <f t="shared" si="74"/>
        <v/>
      </c>
      <c r="AQ257" s="454" t="str">
        <f t="shared" si="75"/>
        <v/>
      </c>
    </row>
    <row r="258" spans="5:43">
      <c r="E258" s="454" t="str">
        <f t="shared" si="57"/>
        <v/>
      </c>
      <c r="G258" s="454" t="str">
        <f t="shared" si="57"/>
        <v/>
      </c>
      <c r="I258" s="454" t="str">
        <f t="shared" si="58"/>
        <v/>
      </c>
      <c r="K258" s="454" t="str">
        <f t="shared" si="59"/>
        <v/>
      </c>
      <c r="M258" s="454" t="str">
        <f t="shared" si="60"/>
        <v/>
      </c>
      <c r="O258" s="454" t="str">
        <f t="shared" si="61"/>
        <v/>
      </c>
      <c r="Q258" s="454" t="str">
        <f t="shared" si="62"/>
        <v/>
      </c>
      <c r="S258" s="454" t="str">
        <f t="shared" si="63"/>
        <v/>
      </c>
      <c r="U258" s="454" t="str">
        <f t="shared" si="64"/>
        <v/>
      </c>
      <c r="W258" s="454" t="str">
        <f t="shared" si="65"/>
        <v/>
      </c>
      <c r="Y258" s="454" t="str">
        <f t="shared" si="66"/>
        <v/>
      </c>
      <c r="AA258" s="454" t="str">
        <f t="shared" si="67"/>
        <v/>
      </c>
      <c r="AC258" s="454" t="str">
        <f t="shared" si="68"/>
        <v/>
      </c>
      <c r="AE258" s="454" t="str">
        <f t="shared" si="69"/>
        <v/>
      </c>
      <c r="AG258" s="454" t="str">
        <f t="shared" si="70"/>
        <v/>
      </c>
      <c r="AI258" s="454" t="str">
        <f t="shared" si="71"/>
        <v/>
      </c>
      <c r="AK258" s="454" t="str">
        <f t="shared" si="72"/>
        <v/>
      </c>
      <c r="AM258" s="454" t="str">
        <f t="shared" si="73"/>
        <v/>
      </c>
      <c r="AO258" s="454" t="str">
        <f t="shared" si="74"/>
        <v/>
      </c>
      <c r="AQ258" s="454" t="str">
        <f t="shared" si="75"/>
        <v/>
      </c>
    </row>
    <row r="259" spans="5:43">
      <c r="E259" s="454" t="str">
        <f t="shared" si="57"/>
        <v/>
      </c>
      <c r="G259" s="454" t="str">
        <f t="shared" si="57"/>
        <v/>
      </c>
      <c r="I259" s="454" t="str">
        <f t="shared" si="58"/>
        <v/>
      </c>
      <c r="K259" s="454" t="str">
        <f t="shared" si="59"/>
        <v/>
      </c>
      <c r="M259" s="454" t="str">
        <f t="shared" si="60"/>
        <v/>
      </c>
      <c r="O259" s="454" t="str">
        <f t="shared" si="61"/>
        <v/>
      </c>
      <c r="Q259" s="454" t="str">
        <f t="shared" si="62"/>
        <v/>
      </c>
      <c r="S259" s="454" t="str">
        <f t="shared" si="63"/>
        <v/>
      </c>
      <c r="U259" s="454" t="str">
        <f t="shared" si="64"/>
        <v/>
      </c>
      <c r="W259" s="454" t="str">
        <f t="shared" si="65"/>
        <v/>
      </c>
      <c r="Y259" s="454" t="str">
        <f t="shared" si="66"/>
        <v/>
      </c>
      <c r="AA259" s="454" t="str">
        <f t="shared" si="67"/>
        <v/>
      </c>
      <c r="AC259" s="454" t="str">
        <f t="shared" si="68"/>
        <v/>
      </c>
      <c r="AE259" s="454" t="str">
        <f t="shared" si="69"/>
        <v/>
      </c>
      <c r="AG259" s="454" t="str">
        <f t="shared" si="70"/>
        <v/>
      </c>
      <c r="AI259" s="454" t="str">
        <f t="shared" si="71"/>
        <v/>
      </c>
      <c r="AK259" s="454" t="str">
        <f t="shared" si="72"/>
        <v/>
      </c>
      <c r="AM259" s="454" t="str">
        <f t="shared" si="73"/>
        <v/>
      </c>
      <c r="AO259" s="454" t="str">
        <f t="shared" si="74"/>
        <v/>
      </c>
      <c r="AQ259" s="454" t="str">
        <f t="shared" si="75"/>
        <v/>
      </c>
    </row>
    <row r="260" spans="5:43">
      <c r="E260" s="454" t="str">
        <f t="shared" si="57"/>
        <v/>
      </c>
      <c r="G260" s="454" t="str">
        <f t="shared" si="57"/>
        <v/>
      </c>
      <c r="I260" s="454" t="str">
        <f t="shared" si="58"/>
        <v/>
      </c>
      <c r="K260" s="454" t="str">
        <f t="shared" si="59"/>
        <v/>
      </c>
      <c r="M260" s="454" t="str">
        <f t="shared" si="60"/>
        <v/>
      </c>
      <c r="O260" s="454" t="str">
        <f t="shared" si="61"/>
        <v/>
      </c>
      <c r="Q260" s="454" t="str">
        <f t="shared" si="62"/>
        <v/>
      </c>
      <c r="S260" s="454" t="str">
        <f t="shared" si="63"/>
        <v/>
      </c>
      <c r="U260" s="454" t="str">
        <f t="shared" si="64"/>
        <v/>
      </c>
      <c r="W260" s="454" t="str">
        <f t="shared" si="65"/>
        <v/>
      </c>
      <c r="Y260" s="454" t="str">
        <f t="shared" si="66"/>
        <v/>
      </c>
      <c r="AA260" s="454" t="str">
        <f t="shared" si="67"/>
        <v/>
      </c>
      <c r="AC260" s="454" t="str">
        <f t="shared" si="68"/>
        <v/>
      </c>
      <c r="AE260" s="454" t="str">
        <f t="shared" si="69"/>
        <v/>
      </c>
      <c r="AG260" s="454" t="str">
        <f t="shared" si="70"/>
        <v/>
      </c>
      <c r="AI260" s="454" t="str">
        <f t="shared" si="71"/>
        <v/>
      </c>
      <c r="AK260" s="454" t="str">
        <f t="shared" si="72"/>
        <v/>
      </c>
      <c r="AM260" s="454" t="str">
        <f t="shared" si="73"/>
        <v/>
      </c>
      <c r="AO260" s="454" t="str">
        <f t="shared" si="74"/>
        <v/>
      </c>
      <c r="AQ260" s="454" t="str">
        <f t="shared" si="75"/>
        <v/>
      </c>
    </row>
    <row r="261" spans="5:43">
      <c r="E261" s="454" t="str">
        <f t="shared" si="57"/>
        <v/>
      </c>
      <c r="G261" s="454" t="str">
        <f t="shared" si="57"/>
        <v/>
      </c>
      <c r="I261" s="454" t="str">
        <f t="shared" si="58"/>
        <v/>
      </c>
      <c r="K261" s="454" t="str">
        <f t="shared" si="59"/>
        <v/>
      </c>
      <c r="M261" s="454" t="str">
        <f t="shared" si="60"/>
        <v/>
      </c>
      <c r="O261" s="454" t="str">
        <f t="shared" si="61"/>
        <v/>
      </c>
      <c r="Q261" s="454" t="str">
        <f t="shared" si="62"/>
        <v/>
      </c>
      <c r="S261" s="454" t="str">
        <f t="shared" si="63"/>
        <v/>
      </c>
      <c r="U261" s="454" t="str">
        <f t="shared" si="64"/>
        <v/>
      </c>
      <c r="W261" s="454" t="str">
        <f t="shared" si="65"/>
        <v/>
      </c>
      <c r="Y261" s="454" t="str">
        <f t="shared" si="66"/>
        <v/>
      </c>
      <c r="AA261" s="454" t="str">
        <f t="shared" si="67"/>
        <v/>
      </c>
      <c r="AC261" s="454" t="str">
        <f t="shared" si="68"/>
        <v/>
      </c>
      <c r="AE261" s="454" t="str">
        <f t="shared" si="69"/>
        <v/>
      </c>
      <c r="AG261" s="454" t="str">
        <f t="shared" si="70"/>
        <v/>
      </c>
      <c r="AI261" s="454" t="str">
        <f t="shared" si="71"/>
        <v/>
      </c>
      <c r="AK261" s="454" t="str">
        <f t="shared" si="72"/>
        <v/>
      </c>
      <c r="AM261" s="454" t="str">
        <f t="shared" si="73"/>
        <v/>
      </c>
      <c r="AO261" s="454" t="str">
        <f t="shared" si="74"/>
        <v/>
      </c>
      <c r="AQ261" s="454" t="str">
        <f t="shared" si="75"/>
        <v/>
      </c>
    </row>
    <row r="262" spans="5:43">
      <c r="E262" s="454" t="str">
        <f t="shared" si="57"/>
        <v/>
      </c>
      <c r="G262" s="454" t="str">
        <f t="shared" si="57"/>
        <v/>
      </c>
      <c r="I262" s="454" t="str">
        <f t="shared" si="58"/>
        <v/>
      </c>
      <c r="K262" s="454" t="str">
        <f t="shared" si="59"/>
        <v/>
      </c>
      <c r="M262" s="454" t="str">
        <f t="shared" si="60"/>
        <v/>
      </c>
      <c r="O262" s="454" t="str">
        <f t="shared" si="61"/>
        <v/>
      </c>
      <c r="Q262" s="454" t="str">
        <f t="shared" si="62"/>
        <v/>
      </c>
      <c r="S262" s="454" t="str">
        <f t="shared" si="63"/>
        <v/>
      </c>
      <c r="U262" s="454" t="str">
        <f t="shared" si="64"/>
        <v/>
      </c>
      <c r="W262" s="454" t="str">
        <f t="shared" si="65"/>
        <v/>
      </c>
      <c r="Y262" s="454" t="str">
        <f t="shared" si="66"/>
        <v/>
      </c>
      <c r="AA262" s="454" t="str">
        <f t="shared" si="67"/>
        <v/>
      </c>
      <c r="AC262" s="454" t="str">
        <f t="shared" si="68"/>
        <v/>
      </c>
      <c r="AE262" s="454" t="str">
        <f t="shared" si="69"/>
        <v/>
      </c>
      <c r="AG262" s="454" t="str">
        <f t="shared" si="70"/>
        <v/>
      </c>
      <c r="AI262" s="454" t="str">
        <f t="shared" si="71"/>
        <v/>
      </c>
      <c r="AK262" s="454" t="str">
        <f t="shared" si="72"/>
        <v/>
      </c>
      <c r="AM262" s="454" t="str">
        <f t="shared" si="73"/>
        <v/>
      </c>
      <c r="AO262" s="454" t="str">
        <f t="shared" si="74"/>
        <v/>
      </c>
      <c r="AQ262" s="454" t="str">
        <f t="shared" si="75"/>
        <v/>
      </c>
    </row>
    <row r="263" spans="5:43">
      <c r="E263" s="454" t="str">
        <f t="shared" si="57"/>
        <v/>
      </c>
      <c r="G263" s="454" t="str">
        <f t="shared" si="57"/>
        <v/>
      </c>
      <c r="I263" s="454" t="str">
        <f t="shared" si="58"/>
        <v/>
      </c>
      <c r="K263" s="454" t="str">
        <f t="shared" si="59"/>
        <v/>
      </c>
      <c r="M263" s="454" t="str">
        <f t="shared" si="60"/>
        <v/>
      </c>
      <c r="O263" s="454" t="str">
        <f t="shared" si="61"/>
        <v/>
      </c>
      <c r="Q263" s="454" t="str">
        <f t="shared" si="62"/>
        <v/>
      </c>
      <c r="S263" s="454" t="str">
        <f t="shared" si="63"/>
        <v/>
      </c>
      <c r="U263" s="454" t="str">
        <f t="shared" si="64"/>
        <v/>
      </c>
      <c r="W263" s="454" t="str">
        <f t="shared" si="65"/>
        <v/>
      </c>
      <c r="Y263" s="454" t="str">
        <f t="shared" si="66"/>
        <v/>
      </c>
      <c r="AA263" s="454" t="str">
        <f t="shared" si="67"/>
        <v/>
      </c>
      <c r="AC263" s="454" t="str">
        <f t="shared" si="68"/>
        <v/>
      </c>
      <c r="AE263" s="454" t="str">
        <f t="shared" si="69"/>
        <v/>
      </c>
      <c r="AG263" s="454" t="str">
        <f t="shared" si="70"/>
        <v/>
      </c>
      <c r="AI263" s="454" t="str">
        <f t="shared" si="71"/>
        <v/>
      </c>
      <c r="AK263" s="454" t="str">
        <f t="shared" si="72"/>
        <v/>
      </c>
      <c r="AM263" s="454" t="str">
        <f t="shared" si="73"/>
        <v/>
      </c>
      <c r="AO263" s="454" t="str">
        <f t="shared" si="74"/>
        <v/>
      </c>
      <c r="AQ263" s="454" t="str">
        <f t="shared" si="75"/>
        <v/>
      </c>
    </row>
    <row r="264" spans="5:43">
      <c r="E264" s="454" t="str">
        <f t="shared" si="57"/>
        <v/>
      </c>
      <c r="G264" s="454" t="str">
        <f t="shared" si="57"/>
        <v/>
      </c>
      <c r="I264" s="454" t="str">
        <f t="shared" si="58"/>
        <v/>
      </c>
      <c r="K264" s="454" t="str">
        <f t="shared" si="59"/>
        <v/>
      </c>
      <c r="M264" s="454" t="str">
        <f t="shared" si="60"/>
        <v/>
      </c>
      <c r="O264" s="454" t="str">
        <f t="shared" si="61"/>
        <v/>
      </c>
      <c r="Q264" s="454" t="str">
        <f t="shared" si="62"/>
        <v/>
      </c>
      <c r="S264" s="454" t="str">
        <f t="shared" si="63"/>
        <v/>
      </c>
      <c r="U264" s="454" t="str">
        <f t="shared" si="64"/>
        <v/>
      </c>
      <c r="W264" s="454" t="str">
        <f t="shared" si="65"/>
        <v/>
      </c>
      <c r="Y264" s="454" t="str">
        <f t="shared" si="66"/>
        <v/>
      </c>
      <c r="AA264" s="454" t="str">
        <f t="shared" si="67"/>
        <v/>
      </c>
      <c r="AC264" s="454" t="str">
        <f t="shared" si="68"/>
        <v/>
      </c>
      <c r="AE264" s="454" t="str">
        <f t="shared" si="69"/>
        <v/>
      </c>
      <c r="AG264" s="454" t="str">
        <f t="shared" si="70"/>
        <v/>
      </c>
      <c r="AI264" s="454" t="str">
        <f t="shared" si="71"/>
        <v/>
      </c>
      <c r="AK264" s="454" t="str">
        <f t="shared" si="72"/>
        <v/>
      </c>
      <c r="AM264" s="454" t="str">
        <f t="shared" si="73"/>
        <v/>
      </c>
      <c r="AO264" s="454" t="str">
        <f t="shared" si="74"/>
        <v/>
      </c>
      <c r="AQ264" s="454" t="str">
        <f t="shared" si="75"/>
        <v/>
      </c>
    </row>
    <row r="265" spans="5:43">
      <c r="E265" s="454" t="str">
        <f t="shared" si="57"/>
        <v/>
      </c>
      <c r="G265" s="454" t="str">
        <f t="shared" si="57"/>
        <v/>
      </c>
      <c r="I265" s="454" t="str">
        <f t="shared" si="58"/>
        <v/>
      </c>
      <c r="K265" s="454" t="str">
        <f t="shared" si="59"/>
        <v/>
      </c>
      <c r="M265" s="454" t="str">
        <f t="shared" si="60"/>
        <v/>
      </c>
      <c r="O265" s="454" t="str">
        <f t="shared" si="61"/>
        <v/>
      </c>
      <c r="Q265" s="454" t="str">
        <f t="shared" si="62"/>
        <v/>
      </c>
      <c r="S265" s="454" t="str">
        <f t="shared" si="63"/>
        <v/>
      </c>
      <c r="U265" s="454" t="str">
        <f t="shared" si="64"/>
        <v/>
      </c>
      <c r="W265" s="454" t="str">
        <f t="shared" si="65"/>
        <v/>
      </c>
      <c r="Y265" s="454" t="str">
        <f t="shared" si="66"/>
        <v/>
      </c>
      <c r="AA265" s="454" t="str">
        <f t="shared" si="67"/>
        <v/>
      </c>
      <c r="AC265" s="454" t="str">
        <f t="shared" si="68"/>
        <v/>
      </c>
      <c r="AE265" s="454" t="str">
        <f t="shared" si="69"/>
        <v/>
      </c>
      <c r="AG265" s="454" t="str">
        <f t="shared" si="70"/>
        <v/>
      </c>
      <c r="AI265" s="454" t="str">
        <f t="shared" si="71"/>
        <v/>
      </c>
      <c r="AK265" s="454" t="str">
        <f t="shared" si="72"/>
        <v/>
      </c>
      <c r="AM265" s="454" t="str">
        <f t="shared" si="73"/>
        <v/>
      </c>
      <c r="AO265" s="454" t="str">
        <f t="shared" si="74"/>
        <v/>
      </c>
      <c r="AQ265" s="454" t="str">
        <f t="shared" si="75"/>
        <v/>
      </c>
    </row>
    <row r="266" spans="5:43">
      <c r="E266" s="454" t="str">
        <f t="shared" si="57"/>
        <v/>
      </c>
      <c r="G266" s="454" t="str">
        <f t="shared" si="57"/>
        <v/>
      </c>
      <c r="I266" s="454" t="str">
        <f t="shared" si="58"/>
        <v/>
      </c>
      <c r="K266" s="454" t="str">
        <f t="shared" si="59"/>
        <v/>
      </c>
      <c r="M266" s="454" t="str">
        <f t="shared" si="60"/>
        <v/>
      </c>
      <c r="O266" s="454" t="str">
        <f t="shared" si="61"/>
        <v/>
      </c>
      <c r="Q266" s="454" t="str">
        <f t="shared" si="62"/>
        <v/>
      </c>
      <c r="S266" s="454" t="str">
        <f t="shared" si="63"/>
        <v/>
      </c>
      <c r="U266" s="454" t="str">
        <f t="shared" si="64"/>
        <v/>
      </c>
      <c r="W266" s="454" t="str">
        <f t="shared" si="65"/>
        <v/>
      </c>
      <c r="Y266" s="454" t="str">
        <f t="shared" si="66"/>
        <v/>
      </c>
      <c r="AA266" s="454" t="str">
        <f t="shared" si="67"/>
        <v/>
      </c>
      <c r="AC266" s="454" t="str">
        <f t="shared" si="68"/>
        <v/>
      </c>
      <c r="AE266" s="454" t="str">
        <f t="shared" si="69"/>
        <v/>
      </c>
      <c r="AG266" s="454" t="str">
        <f t="shared" si="70"/>
        <v/>
      </c>
      <c r="AI266" s="454" t="str">
        <f t="shared" si="71"/>
        <v/>
      </c>
      <c r="AK266" s="454" t="str">
        <f t="shared" si="72"/>
        <v/>
      </c>
      <c r="AM266" s="454" t="str">
        <f t="shared" si="73"/>
        <v/>
      </c>
      <c r="AO266" s="454" t="str">
        <f t="shared" si="74"/>
        <v/>
      </c>
      <c r="AQ266" s="454" t="str">
        <f t="shared" si="75"/>
        <v/>
      </c>
    </row>
    <row r="267" spans="5:43">
      <c r="E267" s="454" t="str">
        <f t="shared" si="57"/>
        <v/>
      </c>
      <c r="G267" s="454" t="str">
        <f t="shared" si="57"/>
        <v/>
      </c>
      <c r="I267" s="454" t="str">
        <f t="shared" si="58"/>
        <v/>
      </c>
      <c r="K267" s="454" t="str">
        <f t="shared" si="59"/>
        <v/>
      </c>
      <c r="M267" s="454" t="str">
        <f t="shared" si="60"/>
        <v/>
      </c>
      <c r="O267" s="454" t="str">
        <f t="shared" si="61"/>
        <v/>
      </c>
      <c r="Q267" s="454" t="str">
        <f t="shared" si="62"/>
        <v/>
      </c>
      <c r="S267" s="454" t="str">
        <f t="shared" si="63"/>
        <v/>
      </c>
      <c r="U267" s="454" t="str">
        <f t="shared" si="64"/>
        <v/>
      </c>
      <c r="W267" s="454" t="str">
        <f t="shared" si="65"/>
        <v/>
      </c>
      <c r="Y267" s="454" t="str">
        <f t="shared" si="66"/>
        <v/>
      </c>
      <c r="AA267" s="454" t="str">
        <f t="shared" si="67"/>
        <v/>
      </c>
      <c r="AC267" s="454" t="str">
        <f t="shared" si="68"/>
        <v/>
      </c>
      <c r="AE267" s="454" t="str">
        <f t="shared" si="69"/>
        <v/>
      </c>
      <c r="AG267" s="454" t="str">
        <f t="shared" si="70"/>
        <v/>
      </c>
      <c r="AI267" s="454" t="str">
        <f t="shared" si="71"/>
        <v/>
      </c>
      <c r="AK267" s="454" t="str">
        <f t="shared" si="72"/>
        <v/>
      </c>
      <c r="AM267" s="454" t="str">
        <f t="shared" si="73"/>
        <v/>
      </c>
      <c r="AO267" s="454" t="str">
        <f t="shared" si="74"/>
        <v/>
      </c>
      <c r="AQ267" s="454" t="str">
        <f t="shared" si="75"/>
        <v/>
      </c>
    </row>
    <row r="268" spans="5:43">
      <c r="E268" s="454" t="str">
        <f t="shared" si="57"/>
        <v/>
      </c>
      <c r="G268" s="454" t="str">
        <f t="shared" si="57"/>
        <v/>
      </c>
      <c r="I268" s="454" t="str">
        <f t="shared" si="58"/>
        <v/>
      </c>
      <c r="K268" s="454" t="str">
        <f t="shared" si="59"/>
        <v/>
      </c>
      <c r="M268" s="454" t="str">
        <f t="shared" si="60"/>
        <v/>
      </c>
      <c r="O268" s="454" t="str">
        <f t="shared" si="61"/>
        <v/>
      </c>
      <c r="Q268" s="454" t="str">
        <f t="shared" si="62"/>
        <v/>
      </c>
      <c r="S268" s="454" t="str">
        <f t="shared" si="63"/>
        <v/>
      </c>
      <c r="U268" s="454" t="str">
        <f t="shared" si="64"/>
        <v/>
      </c>
      <c r="W268" s="454" t="str">
        <f t="shared" si="65"/>
        <v/>
      </c>
      <c r="Y268" s="454" t="str">
        <f t="shared" si="66"/>
        <v/>
      </c>
      <c r="AA268" s="454" t="str">
        <f t="shared" si="67"/>
        <v/>
      </c>
      <c r="AC268" s="454" t="str">
        <f t="shared" si="68"/>
        <v/>
      </c>
      <c r="AE268" s="454" t="str">
        <f t="shared" si="69"/>
        <v/>
      </c>
      <c r="AG268" s="454" t="str">
        <f t="shared" si="70"/>
        <v/>
      </c>
      <c r="AI268" s="454" t="str">
        <f t="shared" si="71"/>
        <v/>
      </c>
      <c r="AK268" s="454" t="str">
        <f t="shared" si="72"/>
        <v/>
      </c>
      <c r="AM268" s="454" t="str">
        <f t="shared" si="73"/>
        <v/>
      </c>
      <c r="AO268" s="454" t="str">
        <f t="shared" si="74"/>
        <v/>
      </c>
      <c r="AQ268" s="454" t="str">
        <f t="shared" si="75"/>
        <v/>
      </c>
    </row>
    <row r="269" spans="5:43">
      <c r="E269" s="454" t="str">
        <f t="shared" ref="E269:G300" si="76">IF(OR($B269=0,D269=0),"",D269/$B269)</f>
        <v/>
      </c>
      <c r="G269" s="454" t="str">
        <f t="shared" si="76"/>
        <v/>
      </c>
      <c r="I269" s="454" t="str">
        <f t="shared" ref="I269:I300" si="77">IF(OR($B269=0,H269=0),"",H269/$B269)</f>
        <v/>
      </c>
      <c r="K269" s="454" t="str">
        <f t="shared" ref="K269:K300" si="78">IF(OR($B269=0,J269=0),"",J269/$B269)</f>
        <v/>
      </c>
      <c r="M269" s="454" t="str">
        <f t="shared" ref="M269:M300" si="79">IF(OR($B269=0,L269=0),"",L269/$B269)</f>
        <v/>
      </c>
      <c r="O269" s="454" t="str">
        <f t="shared" ref="O269:O300" si="80">IF(OR($B269=0,N269=0),"",N269/$B269)</f>
        <v/>
      </c>
      <c r="Q269" s="454" t="str">
        <f t="shared" ref="Q269:Q300" si="81">IF(OR($B269=0,P269=0),"",P269/$B269)</f>
        <v/>
      </c>
      <c r="S269" s="454" t="str">
        <f t="shared" ref="S269:S300" si="82">IF(OR($B269=0,R269=0),"",R269/$B269)</f>
        <v/>
      </c>
      <c r="U269" s="454" t="str">
        <f t="shared" ref="U269:U300" si="83">IF(OR($B269=0,T269=0),"",T269/$B269)</f>
        <v/>
      </c>
      <c r="W269" s="454" t="str">
        <f t="shared" ref="W269:W300" si="84">IF(OR($B269=0,V269=0),"",V269/$B269)</f>
        <v/>
      </c>
      <c r="Y269" s="454" t="str">
        <f t="shared" ref="Y269:Y300" si="85">IF(OR($B269=0,X269=0),"",X269/$B269)</f>
        <v/>
      </c>
      <c r="AA269" s="454" t="str">
        <f t="shared" ref="AA269:AA300" si="86">IF(OR($B269=0,Z269=0),"",Z269/$B269)</f>
        <v/>
      </c>
      <c r="AC269" s="454" t="str">
        <f t="shared" ref="AC269:AC300" si="87">IF(OR($B269=0,AB269=0),"",AB269/$B269)</f>
        <v/>
      </c>
      <c r="AE269" s="454" t="str">
        <f t="shared" ref="AE269:AE300" si="88">IF(OR($B269=0,AD269=0),"",AD269/$B269)</f>
        <v/>
      </c>
      <c r="AG269" s="454" t="str">
        <f t="shared" ref="AG269:AG300" si="89">IF(OR($B269=0,AF269=0),"",AF269/$B269)</f>
        <v/>
      </c>
      <c r="AI269" s="454" t="str">
        <f t="shared" ref="AI269:AI300" si="90">IF(OR($B269=0,AH269=0),"",AH269/$B269)</f>
        <v/>
      </c>
      <c r="AK269" s="454" t="str">
        <f t="shared" ref="AK269:AK300" si="91">IF(OR($B269=0,AJ269=0),"",AJ269/$B269)</f>
        <v/>
      </c>
      <c r="AM269" s="454" t="str">
        <f t="shared" ref="AM269:AM300" si="92">IF(OR($B269=0,AL269=0),"",AL269/$B269)</f>
        <v/>
      </c>
      <c r="AO269" s="454" t="str">
        <f t="shared" ref="AO269:AO300" si="93">IF(OR($B269=0,AN269=0),"",AN269/$B269)</f>
        <v/>
      </c>
      <c r="AQ269" s="454" t="str">
        <f t="shared" ref="AQ269:AQ300" si="94">IF(OR($B269=0,AP269=0),"",AP269/$B269)</f>
        <v/>
      </c>
    </row>
    <row r="270" spans="5:43">
      <c r="E270" s="454" t="str">
        <f t="shared" si="76"/>
        <v/>
      </c>
      <c r="G270" s="454" t="str">
        <f t="shared" si="76"/>
        <v/>
      </c>
      <c r="I270" s="454" t="str">
        <f t="shared" si="77"/>
        <v/>
      </c>
      <c r="K270" s="454" t="str">
        <f t="shared" si="78"/>
        <v/>
      </c>
      <c r="M270" s="454" t="str">
        <f t="shared" si="79"/>
        <v/>
      </c>
      <c r="O270" s="454" t="str">
        <f t="shared" si="80"/>
        <v/>
      </c>
      <c r="Q270" s="454" t="str">
        <f t="shared" si="81"/>
        <v/>
      </c>
      <c r="S270" s="454" t="str">
        <f t="shared" si="82"/>
        <v/>
      </c>
      <c r="U270" s="454" t="str">
        <f t="shared" si="83"/>
        <v/>
      </c>
      <c r="W270" s="454" t="str">
        <f t="shared" si="84"/>
        <v/>
      </c>
      <c r="Y270" s="454" t="str">
        <f t="shared" si="85"/>
        <v/>
      </c>
      <c r="AA270" s="454" t="str">
        <f t="shared" si="86"/>
        <v/>
      </c>
      <c r="AC270" s="454" t="str">
        <f t="shared" si="87"/>
        <v/>
      </c>
      <c r="AE270" s="454" t="str">
        <f t="shared" si="88"/>
        <v/>
      </c>
      <c r="AG270" s="454" t="str">
        <f t="shared" si="89"/>
        <v/>
      </c>
      <c r="AI270" s="454" t="str">
        <f t="shared" si="90"/>
        <v/>
      </c>
      <c r="AK270" s="454" t="str">
        <f t="shared" si="91"/>
        <v/>
      </c>
      <c r="AM270" s="454" t="str">
        <f t="shared" si="92"/>
        <v/>
      </c>
      <c r="AO270" s="454" t="str">
        <f t="shared" si="93"/>
        <v/>
      </c>
      <c r="AQ270" s="454" t="str">
        <f t="shared" si="94"/>
        <v/>
      </c>
    </row>
    <row r="271" spans="5:43">
      <c r="E271" s="454" t="str">
        <f t="shared" si="76"/>
        <v/>
      </c>
      <c r="G271" s="454" t="str">
        <f t="shared" si="76"/>
        <v/>
      </c>
      <c r="I271" s="454" t="str">
        <f t="shared" si="77"/>
        <v/>
      </c>
      <c r="K271" s="454" t="str">
        <f t="shared" si="78"/>
        <v/>
      </c>
      <c r="M271" s="454" t="str">
        <f t="shared" si="79"/>
        <v/>
      </c>
      <c r="O271" s="454" t="str">
        <f t="shared" si="80"/>
        <v/>
      </c>
      <c r="Q271" s="454" t="str">
        <f t="shared" si="81"/>
        <v/>
      </c>
      <c r="S271" s="454" t="str">
        <f t="shared" si="82"/>
        <v/>
      </c>
      <c r="U271" s="454" t="str">
        <f t="shared" si="83"/>
        <v/>
      </c>
      <c r="W271" s="454" t="str">
        <f t="shared" si="84"/>
        <v/>
      </c>
      <c r="Y271" s="454" t="str">
        <f t="shared" si="85"/>
        <v/>
      </c>
      <c r="AA271" s="454" t="str">
        <f t="shared" si="86"/>
        <v/>
      </c>
      <c r="AC271" s="454" t="str">
        <f t="shared" si="87"/>
        <v/>
      </c>
      <c r="AE271" s="454" t="str">
        <f t="shared" si="88"/>
        <v/>
      </c>
      <c r="AG271" s="454" t="str">
        <f t="shared" si="89"/>
        <v/>
      </c>
      <c r="AI271" s="454" t="str">
        <f t="shared" si="90"/>
        <v/>
      </c>
      <c r="AK271" s="454" t="str">
        <f t="shared" si="91"/>
        <v/>
      </c>
      <c r="AM271" s="454" t="str">
        <f t="shared" si="92"/>
        <v/>
      </c>
      <c r="AO271" s="454" t="str">
        <f t="shared" si="93"/>
        <v/>
      </c>
      <c r="AQ271" s="454" t="str">
        <f t="shared" si="94"/>
        <v/>
      </c>
    </row>
    <row r="272" spans="5:43">
      <c r="E272" s="454" t="str">
        <f t="shared" si="76"/>
        <v/>
      </c>
      <c r="G272" s="454" t="str">
        <f t="shared" si="76"/>
        <v/>
      </c>
      <c r="I272" s="454" t="str">
        <f t="shared" si="77"/>
        <v/>
      </c>
      <c r="K272" s="454" t="str">
        <f t="shared" si="78"/>
        <v/>
      </c>
      <c r="M272" s="454" t="str">
        <f t="shared" si="79"/>
        <v/>
      </c>
      <c r="O272" s="454" t="str">
        <f t="shared" si="80"/>
        <v/>
      </c>
      <c r="Q272" s="454" t="str">
        <f t="shared" si="81"/>
        <v/>
      </c>
      <c r="S272" s="454" t="str">
        <f t="shared" si="82"/>
        <v/>
      </c>
      <c r="U272" s="454" t="str">
        <f t="shared" si="83"/>
        <v/>
      </c>
      <c r="W272" s="454" t="str">
        <f t="shared" si="84"/>
        <v/>
      </c>
      <c r="Y272" s="454" t="str">
        <f t="shared" si="85"/>
        <v/>
      </c>
      <c r="AA272" s="454" t="str">
        <f t="shared" si="86"/>
        <v/>
      </c>
      <c r="AC272" s="454" t="str">
        <f t="shared" si="87"/>
        <v/>
      </c>
      <c r="AE272" s="454" t="str">
        <f t="shared" si="88"/>
        <v/>
      </c>
      <c r="AG272" s="454" t="str">
        <f t="shared" si="89"/>
        <v/>
      </c>
      <c r="AI272" s="454" t="str">
        <f t="shared" si="90"/>
        <v/>
      </c>
      <c r="AK272" s="454" t="str">
        <f t="shared" si="91"/>
        <v/>
      </c>
      <c r="AM272" s="454" t="str">
        <f t="shared" si="92"/>
        <v/>
      </c>
      <c r="AO272" s="454" t="str">
        <f t="shared" si="93"/>
        <v/>
      </c>
      <c r="AQ272" s="454" t="str">
        <f t="shared" si="94"/>
        <v/>
      </c>
    </row>
    <row r="273" spans="5:43">
      <c r="E273" s="454" t="str">
        <f t="shared" si="76"/>
        <v/>
      </c>
      <c r="G273" s="454" t="str">
        <f t="shared" si="76"/>
        <v/>
      </c>
      <c r="I273" s="454" t="str">
        <f t="shared" si="77"/>
        <v/>
      </c>
      <c r="K273" s="454" t="str">
        <f t="shared" si="78"/>
        <v/>
      </c>
      <c r="M273" s="454" t="str">
        <f t="shared" si="79"/>
        <v/>
      </c>
      <c r="O273" s="454" t="str">
        <f t="shared" si="80"/>
        <v/>
      </c>
      <c r="Q273" s="454" t="str">
        <f t="shared" si="81"/>
        <v/>
      </c>
      <c r="S273" s="454" t="str">
        <f t="shared" si="82"/>
        <v/>
      </c>
      <c r="U273" s="454" t="str">
        <f t="shared" si="83"/>
        <v/>
      </c>
      <c r="W273" s="454" t="str">
        <f t="shared" si="84"/>
        <v/>
      </c>
      <c r="Y273" s="454" t="str">
        <f t="shared" si="85"/>
        <v/>
      </c>
      <c r="AA273" s="454" t="str">
        <f t="shared" si="86"/>
        <v/>
      </c>
      <c r="AC273" s="454" t="str">
        <f t="shared" si="87"/>
        <v/>
      </c>
      <c r="AE273" s="454" t="str">
        <f t="shared" si="88"/>
        <v/>
      </c>
      <c r="AG273" s="454" t="str">
        <f t="shared" si="89"/>
        <v/>
      </c>
      <c r="AI273" s="454" t="str">
        <f t="shared" si="90"/>
        <v/>
      </c>
      <c r="AK273" s="454" t="str">
        <f t="shared" si="91"/>
        <v/>
      </c>
      <c r="AM273" s="454" t="str">
        <f t="shared" si="92"/>
        <v/>
      </c>
      <c r="AO273" s="454" t="str">
        <f t="shared" si="93"/>
        <v/>
      </c>
      <c r="AQ273" s="454" t="str">
        <f t="shared" si="94"/>
        <v/>
      </c>
    </row>
    <row r="274" spans="5:43">
      <c r="E274" s="454" t="str">
        <f t="shared" si="76"/>
        <v/>
      </c>
      <c r="G274" s="454" t="str">
        <f t="shared" si="76"/>
        <v/>
      </c>
      <c r="I274" s="454" t="str">
        <f t="shared" si="77"/>
        <v/>
      </c>
      <c r="K274" s="454" t="str">
        <f t="shared" si="78"/>
        <v/>
      </c>
      <c r="M274" s="454" t="str">
        <f t="shared" si="79"/>
        <v/>
      </c>
      <c r="O274" s="454" t="str">
        <f t="shared" si="80"/>
        <v/>
      </c>
      <c r="Q274" s="454" t="str">
        <f t="shared" si="81"/>
        <v/>
      </c>
      <c r="S274" s="454" t="str">
        <f t="shared" si="82"/>
        <v/>
      </c>
      <c r="U274" s="454" t="str">
        <f t="shared" si="83"/>
        <v/>
      </c>
      <c r="W274" s="454" t="str">
        <f t="shared" si="84"/>
        <v/>
      </c>
      <c r="Y274" s="454" t="str">
        <f t="shared" si="85"/>
        <v/>
      </c>
      <c r="AA274" s="454" t="str">
        <f t="shared" si="86"/>
        <v/>
      </c>
      <c r="AC274" s="454" t="str">
        <f t="shared" si="87"/>
        <v/>
      </c>
      <c r="AE274" s="454" t="str">
        <f t="shared" si="88"/>
        <v/>
      </c>
      <c r="AG274" s="454" t="str">
        <f t="shared" si="89"/>
        <v/>
      </c>
      <c r="AI274" s="454" t="str">
        <f t="shared" si="90"/>
        <v/>
      </c>
      <c r="AK274" s="454" t="str">
        <f t="shared" si="91"/>
        <v/>
      </c>
      <c r="AM274" s="454" t="str">
        <f t="shared" si="92"/>
        <v/>
      </c>
      <c r="AO274" s="454" t="str">
        <f t="shared" si="93"/>
        <v/>
      </c>
      <c r="AQ274" s="454" t="str">
        <f t="shared" si="94"/>
        <v/>
      </c>
    </row>
    <row r="275" spans="5:43">
      <c r="E275" s="454" t="str">
        <f t="shared" si="76"/>
        <v/>
      </c>
      <c r="G275" s="454" t="str">
        <f t="shared" si="76"/>
        <v/>
      </c>
      <c r="I275" s="454" t="str">
        <f t="shared" si="77"/>
        <v/>
      </c>
      <c r="K275" s="454" t="str">
        <f t="shared" si="78"/>
        <v/>
      </c>
      <c r="M275" s="454" t="str">
        <f t="shared" si="79"/>
        <v/>
      </c>
      <c r="O275" s="454" t="str">
        <f t="shared" si="80"/>
        <v/>
      </c>
      <c r="Q275" s="454" t="str">
        <f t="shared" si="81"/>
        <v/>
      </c>
      <c r="S275" s="454" t="str">
        <f t="shared" si="82"/>
        <v/>
      </c>
      <c r="U275" s="454" t="str">
        <f t="shared" si="83"/>
        <v/>
      </c>
      <c r="W275" s="454" t="str">
        <f t="shared" si="84"/>
        <v/>
      </c>
      <c r="Y275" s="454" t="str">
        <f t="shared" si="85"/>
        <v/>
      </c>
      <c r="AA275" s="454" t="str">
        <f t="shared" si="86"/>
        <v/>
      </c>
      <c r="AC275" s="454" t="str">
        <f t="shared" si="87"/>
        <v/>
      </c>
      <c r="AE275" s="454" t="str">
        <f t="shared" si="88"/>
        <v/>
      </c>
      <c r="AG275" s="454" t="str">
        <f t="shared" si="89"/>
        <v/>
      </c>
      <c r="AI275" s="454" t="str">
        <f t="shared" si="90"/>
        <v/>
      </c>
      <c r="AK275" s="454" t="str">
        <f t="shared" si="91"/>
        <v/>
      </c>
      <c r="AM275" s="454" t="str">
        <f t="shared" si="92"/>
        <v/>
      </c>
      <c r="AO275" s="454" t="str">
        <f t="shared" si="93"/>
        <v/>
      </c>
      <c r="AQ275" s="454" t="str">
        <f t="shared" si="94"/>
        <v/>
      </c>
    </row>
    <row r="276" spans="5:43">
      <c r="E276" s="454" t="str">
        <f t="shared" si="76"/>
        <v/>
      </c>
      <c r="G276" s="454" t="str">
        <f t="shared" si="76"/>
        <v/>
      </c>
      <c r="I276" s="454" t="str">
        <f t="shared" si="77"/>
        <v/>
      </c>
      <c r="K276" s="454" t="str">
        <f t="shared" si="78"/>
        <v/>
      </c>
      <c r="M276" s="454" t="str">
        <f t="shared" si="79"/>
        <v/>
      </c>
      <c r="O276" s="454" t="str">
        <f t="shared" si="80"/>
        <v/>
      </c>
      <c r="Q276" s="454" t="str">
        <f t="shared" si="81"/>
        <v/>
      </c>
      <c r="S276" s="454" t="str">
        <f t="shared" si="82"/>
        <v/>
      </c>
      <c r="U276" s="454" t="str">
        <f t="shared" si="83"/>
        <v/>
      </c>
      <c r="W276" s="454" t="str">
        <f t="shared" si="84"/>
        <v/>
      </c>
      <c r="Y276" s="454" t="str">
        <f t="shared" si="85"/>
        <v/>
      </c>
      <c r="AA276" s="454" t="str">
        <f t="shared" si="86"/>
        <v/>
      </c>
      <c r="AC276" s="454" t="str">
        <f t="shared" si="87"/>
        <v/>
      </c>
      <c r="AE276" s="454" t="str">
        <f t="shared" si="88"/>
        <v/>
      </c>
      <c r="AG276" s="454" t="str">
        <f t="shared" si="89"/>
        <v/>
      </c>
      <c r="AI276" s="454" t="str">
        <f t="shared" si="90"/>
        <v/>
      </c>
      <c r="AK276" s="454" t="str">
        <f t="shared" si="91"/>
        <v/>
      </c>
      <c r="AM276" s="454" t="str">
        <f t="shared" si="92"/>
        <v/>
      </c>
      <c r="AO276" s="454" t="str">
        <f t="shared" si="93"/>
        <v/>
      </c>
      <c r="AQ276" s="454" t="str">
        <f t="shared" si="94"/>
        <v/>
      </c>
    </row>
    <row r="277" spans="5:43">
      <c r="E277" s="454" t="str">
        <f t="shared" si="76"/>
        <v/>
      </c>
      <c r="G277" s="454" t="str">
        <f t="shared" si="76"/>
        <v/>
      </c>
      <c r="I277" s="454" t="str">
        <f t="shared" si="77"/>
        <v/>
      </c>
      <c r="K277" s="454" t="str">
        <f t="shared" si="78"/>
        <v/>
      </c>
      <c r="M277" s="454" t="str">
        <f t="shared" si="79"/>
        <v/>
      </c>
      <c r="O277" s="454" t="str">
        <f t="shared" si="80"/>
        <v/>
      </c>
      <c r="Q277" s="454" t="str">
        <f t="shared" si="81"/>
        <v/>
      </c>
      <c r="S277" s="454" t="str">
        <f t="shared" si="82"/>
        <v/>
      </c>
      <c r="U277" s="454" t="str">
        <f t="shared" si="83"/>
        <v/>
      </c>
      <c r="W277" s="454" t="str">
        <f t="shared" si="84"/>
        <v/>
      </c>
      <c r="Y277" s="454" t="str">
        <f t="shared" si="85"/>
        <v/>
      </c>
      <c r="AA277" s="454" t="str">
        <f t="shared" si="86"/>
        <v/>
      </c>
      <c r="AC277" s="454" t="str">
        <f t="shared" si="87"/>
        <v/>
      </c>
      <c r="AE277" s="454" t="str">
        <f t="shared" si="88"/>
        <v/>
      </c>
      <c r="AG277" s="454" t="str">
        <f t="shared" si="89"/>
        <v/>
      </c>
      <c r="AI277" s="454" t="str">
        <f t="shared" si="90"/>
        <v/>
      </c>
      <c r="AK277" s="454" t="str">
        <f t="shared" si="91"/>
        <v/>
      </c>
      <c r="AM277" s="454" t="str">
        <f t="shared" si="92"/>
        <v/>
      </c>
      <c r="AO277" s="454" t="str">
        <f t="shared" si="93"/>
        <v/>
      </c>
      <c r="AQ277" s="454" t="str">
        <f t="shared" si="94"/>
        <v/>
      </c>
    </row>
    <row r="278" spans="5:43">
      <c r="E278" s="454" t="str">
        <f t="shared" si="76"/>
        <v/>
      </c>
      <c r="G278" s="454" t="str">
        <f t="shared" si="76"/>
        <v/>
      </c>
      <c r="I278" s="454" t="str">
        <f t="shared" si="77"/>
        <v/>
      </c>
      <c r="K278" s="454" t="str">
        <f t="shared" si="78"/>
        <v/>
      </c>
      <c r="M278" s="454" t="str">
        <f t="shared" si="79"/>
        <v/>
      </c>
      <c r="O278" s="454" t="str">
        <f t="shared" si="80"/>
        <v/>
      </c>
      <c r="Q278" s="454" t="str">
        <f t="shared" si="81"/>
        <v/>
      </c>
      <c r="S278" s="454" t="str">
        <f t="shared" si="82"/>
        <v/>
      </c>
      <c r="U278" s="454" t="str">
        <f t="shared" si="83"/>
        <v/>
      </c>
      <c r="W278" s="454" t="str">
        <f t="shared" si="84"/>
        <v/>
      </c>
      <c r="Y278" s="454" t="str">
        <f t="shared" si="85"/>
        <v/>
      </c>
      <c r="AA278" s="454" t="str">
        <f t="shared" si="86"/>
        <v/>
      </c>
      <c r="AC278" s="454" t="str">
        <f t="shared" si="87"/>
        <v/>
      </c>
      <c r="AE278" s="454" t="str">
        <f t="shared" si="88"/>
        <v/>
      </c>
      <c r="AG278" s="454" t="str">
        <f t="shared" si="89"/>
        <v/>
      </c>
      <c r="AI278" s="454" t="str">
        <f t="shared" si="90"/>
        <v/>
      </c>
      <c r="AK278" s="454" t="str">
        <f t="shared" si="91"/>
        <v/>
      </c>
      <c r="AM278" s="454" t="str">
        <f t="shared" si="92"/>
        <v/>
      </c>
      <c r="AO278" s="454" t="str">
        <f t="shared" si="93"/>
        <v/>
      </c>
      <c r="AQ278" s="454" t="str">
        <f t="shared" si="94"/>
        <v/>
      </c>
    </row>
    <row r="279" spans="5:43">
      <c r="E279" s="454" t="str">
        <f t="shared" si="76"/>
        <v/>
      </c>
      <c r="G279" s="454" t="str">
        <f t="shared" si="76"/>
        <v/>
      </c>
      <c r="I279" s="454" t="str">
        <f t="shared" si="77"/>
        <v/>
      </c>
      <c r="K279" s="454" t="str">
        <f t="shared" si="78"/>
        <v/>
      </c>
      <c r="M279" s="454" t="str">
        <f t="shared" si="79"/>
        <v/>
      </c>
      <c r="O279" s="454" t="str">
        <f t="shared" si="80"/>
        <v/>
      </c>
      <c r="Q279" s="454" t="str">
        <f t="shared" si="81"/>
        <v/>
      </c>
      <c r="S279" s="454" t="str">
        <f t="shared" si="82"/>
        <v/>
      </c>
      <c r="U279" s="454" t="str">
        <f t="shared" si="83"/>
        <v/>
      </c>
      <c r="W279" s="454" t="str">
        <f t="shared" si="84"/>
        <v/>
      </c>
      <c r="Y279" s="454" t="str">
        <f t="shared" si="85"/>
        <v/>
      </c>
      <c r="AA279" s="454" t="str">
        <f t="shared" si="86"/>
        <v/>
      </c>
      <c r="AC279" s="454" t="str">
        <f t="shared" si="87"/>
        <v/>
      </c>
      <c r="AE279" s="454" t="str">
        <f t="shared" si="88"/>
        <v/>
      </c>
      <c r="AG279" s="454" t="str">
        <f t="shared" si="89"/>
        <v/>
      </c>
      <c r="AI279" s="454" t="str">
        <f t="shared" si="90"/>
        <v/>
      </c>
      <c r="AK279" s="454" t="str">
        <f t="shared" si="91"/>
        <v/>
      </c>
      <c r="AM279" s="454" t="str">
        <f t="shared" si="92"/>
        <v/>
      </c>
      <c r="AO279" s="454" t="str">
        <f t="shared" si="93"/>
        <v/>
      </c>
      <c r="AQ279" s="454" t="str">
        <f t="shared" si="94"/>
        <v/>
      </c>
    </row>
    <row r="280" spans="5:43">
      <c r="E280" s="454" t="str">
        <f t="shared" si="76"/>
        <v/>
      </c>
      <c r="G280" s="454" t="str">
        <f t="shared" si="76"/>
        <v/>
      </c>
      <c r="I280" s="454" t="str">
        <f t="shared" si="77"/>
        <v/>
      </c>
      <c r="K280" s="454" t="str">
        <f t="shared" si="78"/>
        <v/>
      </c>
      <c r="M280" s="454" t="str">
        <f t="shared" si="79"/>
        <v/>
      </c>
      <c r="O280" s="454" t="str">
        <f t="shared" si="80"/>
        <v/>
      </c>
      <c r="Q280" s="454" t="str">
        <f t="shared" si="81"/>
        <v/>
      </c>
      <c r="S280" s="454" t="str">
        <f t="shared" si="82"/>
        <v/>
      </c>
      <c r="U280" s="454" t="str">
        <f t="shared" si="83"/>
        <v/>
      </c>
      <c r="W280" s="454" t="str">
        <f t="shared" si="84"/>
        <v/>
      </c>
      <c r="Y280" s="454" t="str">
        <f t="shared" si="85"/>
        <v/>
      </c>
      <c r="AA280" s="454" t="str">
        <f t="shared" si="86"/>
        <v/>
      </c>
      <c r="AC280" s="454" t="str">
        <f t="shared" si="87"/>
        <v/>
      </c>
      <c r="AE280" s="454" t="str">
        <f t="shared" si="88"/>
        <v/>
      </c>
      <c r="AG280" s="454" t="str">
        <f t="shared" si="89"/>
        <v/>
      </c>
      <c r="AI280" s="454" t="str">
        <f t="shared" si="90"/>
        <v/>
      </c>
      <c r="AK280" s="454" t="str">
        <f t="shared" si="91"/>
        <v/>
      </c>
      <c r="AM280" s="454" t="str">
        <f t="shared" si="92"/>
        <v/>
      </c>
      <c r="AO280" s="454" t="str">
        <f t="shared" si="93"/>
        <v/>
      </c>
      <c r="AQ280" s="454" t="str">
        <f t="shared" si="94"/>
        <v/>
      </c>
    </row>
    <row r="281" spans="5:43">
      <c r="E281" s="454" t="str">
        <f t="shared" si="76"/>
        <v/>
      </c>
      <c r="G281" s="454" t="str">
        <f t="shared" si="76"/>
        <v/>
      </c>
      <c r="I281" s="454" t="str">
        <f t="shared" si="77"/>
        <v/>
      </c>
      <c r="K281" s="454" t="str">
        <f t="shared" si="78"/>
        <v/>
      </c>
      <c r="M281" s="454" t="str">
        <f t="shared" si="79"/>
        <v/>
      </c>
      <c r="O281" s="454" t="str">
        <f t="shared" si="80"/>
        <v/>
      </c>
      <c r="Q281" s="454" t="str">
        <f t="shared" si="81"/>
        <v/>
      </c>
      <c r="S281" s="454" t="str">
        <f t="shared" si="82"/>
        <v/>
      </c>
      <c r="U281" s="454" t="str">
        <f t="shared" si="83"/>
        <v/>
      </c>
      <c r="W281" s="454" t="str">
        <f t="shared" si="84"/>
        <v/>
      </c>
      <c r="Y281" s="454" t="str">
        <f t="shared" si="85"/>
        <v/>
      </c>
      <c r="AA281" s="454" t="str">
        <f t="shared" si="86"/>
        <v/>
      </c>
      <c r="AC281" s="454" t="str">
        <f t="shared" si="87"/>
        <v/>
      </c>
      <c r="AE281" s="454" t="str">
        <f t="shared" si="88"/>
        <v/>
      </c>
      <c r="AG281" s="454" t="str">
        <f t="shared" si="89"/>
        <v/>
      </c>
      <c r="AI281" s="454" t="str">
        <f t="shared" si="90"/>
        <v/>
      </c>
      <c r="AK281" s="454" t="str">
        <f t="shared" si="91"/>
        <v/>
      </c>
      <c r="AM281" s="454" t="str">
        <f t="shared" si="92"/>
        <v/>
      </c>
      <c r="AO281" s="454" t="str">
        <f t="shared" si="93"/>
        <v/>
      </c>
      <c r="AQ281" s="454" t="str">
        <f t="shared" si="94"/>
        <v/>
      </c>
    </row>
    <row r="282" spans="5:43">
      <c r="E282" s="454" t="str">
        <f t="shared" si="76"/>
        <v/>
      </c>
      <c r="G282" s="454" t="str">
        <f t="shared" si="76"/>
        <v/>
      </c>
      <c r="I282" s="454" t="str">
        <f t="shared" si="77"/>
        <v/>
      </c>
      <c r="K282" s="454" t="str">
        <f t="shared" si="78"/>
        <v/>
      </c>
      <c r="M282" s="454" t="str">
        <f t="shared" si="79"/>
        <v/>
      </c>
      <c r="O282" s="454" t="str">
        <f t="shared" si="80"/>
        <v/>
      </c>
      <c r="Q282" s="454" t="str">
        <f t="shared" si="81"/>
        <v/>
      </c>
      <c r="S282" s="454" t="str">
        <f t="shared" si="82"/>
        <v/>
      </c>
      <c r="U282" s="454" t="str">
        <f t="shared" si="83"/>
        <v/>
      </c>
      <c r="W282" s="454" t="str">
        <f t="shared" si="84"/>
        <v/>
      </c>
      <c r="Y282" s="454" t="str">
        <f t="shared" si="85"/>
        <v/>
      </c>
      <c r="AA282" s="454" t="str">
        <f t="shared" si="86"/>
        <v/>
      </c>
      <c r="AC282" s="454" t="str">
        <f t="shared" si="87"/>
        <v/>
      </c>
      <c r="AE282" s="454" t="str">
        <f t="shared" si="88"/>
        <v/>
      </c>
      <c r="AG282" s="454" t="str">
        <f t="shared" si="89"/>
        <v/>
      </c>
      <c r="AI282" s="454" t="str">
        <f t="shared" si="90"/>
        <v/>
      </c>
      <c r="AK282" s="454" t="str">
        <f t="shared" si="91"/>
        <v/>
      </c>
      <c r="AM282" s="454" t="str">
        <f t="shared" si="92"/>
        <v/>
      </c>
      <c r="AO282" s="454" t="str">
        <f t="shared" si="93"/>
        <v/>
      </c>
      <c r="AQ282" s="454" t="str">
        <f t="shared" si="94"/>
        <v/>
      </c>
    </row>
    <row r="283" spans="5:43">
      <c r="E283" s="454" t="str">
        <f t="shared" si="76"/>
        <v/>
      </c>
      <c r="G283" s="454" t="str">
        <f t="shared" si="76"/>
        <v/>
      </c>
      <c r="I283" s="454" t="str">
        <f t="shared" si="77"/>
        <v/>
      </c>
      <c r="K283" s="454" t="str">
        <f t="shared" si="78"/>
        <v/>
      </c>
      <c r="M283" s="454" t="str">
        <f t="shared" si="79"/>
        <v/>
      </c>
      <c r="O283" s="454" t="str">
        <f t="shared" si="80"/>
        <v/>
      </c>
      <c r="Q283" s="454" t="str">
        <f t="shared" si="81"/>
        <v/>
      </c>
      <c r="S283" s="454" t="str">
        <f t="shared" si="82"/>
        <v/>
      </c>
      <c r="U283" s="454" t="str">
        <f t="shared" si="83"/>
        <v/>
      </c>
      <c r="W283" s="454" t="str">
        <f t="shared" si="84"/>
        <v/>
      </c>
      <c r="Y283" s="454" t="str">
        <f t="shared" si="85"/>
        <v/>
      </c>
      <c r="AA283" s="454" t="str">
        <f t="shared" si="86"/>
        <v/>
      </c>
      <c r="AC283" s="454" t="str">
        <f t="shared" si="87"/>
        <v/>
      </c>
      <c r="AE283" s="454" t="str">
        <f t="shared" si="88"/>
        <v/>
      </c>
      <c r="AG283" s="454" t="str">
        <f t="shared" si="89"/>
        <v/>
      </c>
      <c r="AI283" s="454" t="str">
        <f t="shared" si="90"/>
        <v/>
      </c>
      <c r="AK283" s="454" t="str">
        <f t="shared" si="91"/>
        <v/>
      </c>
      <c r="AM283" s="454" t="str">
        <f t="shared" si="92"/>
        <v/>
      </c>
      <c r="AO283" s="454" t="str">
        <f t="shared" si="93"/>
        <v/>
      </c>
      <c r="AQ283" s="454" t="str">
        <f t="shared" si="94"/>
        <v/>
      </c>
    </row>
    <row r="284" spans="5:43">
      <c r="E284" s="454" t="str">
        <f t="shared" si="76"/>
        <v/>
      </c>
      <c r="G284" s="454" t="str">
        <f t="shared" si="76"/>
        <v/>
      </c>
      <c r="I284" s="454" t="str">
        <f t="shared" si="77"/>
        <v/>
      </c>
      <c r="K284" s="454" t="str">
        <f t="shared" si="78"/>
        <v/>
      </c>
      <c r="M284" s="454" t="str">
        <f t="shared" si="79"/>
        <v/>
      </c>
      <c r="O284" s="454" t="str">
        <f t="shared" si="80"/>
        <v/>
      </c>
      <c r="Q284" s="454" t="str">
        <f t="shared" si="81"/>
        <v/>
      </c>
      <c r="S284" s="454" t="str">
        <f t="shared" si="82"/>
        <v/>
      </c>
      <c r="U284" s="454" t="str">
        <f t="shared" si="83"/>
        <v/>
      </c>
      <c r="W284" s="454" t="str">
        <f t="shared" si="84"/>
        <v/>
      </c>
      <c r="Y284" s="454" t="str">
        <f t="shared" si="85"/>
        <v/>
      </c>
      <c r="AA284" s="454" t="str">
        <f t="shared" si="86"/>
        <v/>
      </c>
      <c r="AC284" s="454" t="str">
        <f t="shared" si="87"/>
        <v/>
      </c>
      <c r="AE284" s="454" t="str">
        <f t="shared" si="88"/>
        <v/>
      </c>
      <c r="AG284" s="454" t="str">
        <f t="shared" si="89"/>
        <v/>
      </c>
      <c r="AI284" s="454" t="str">
        <f t="shared" si="90"/>
        <v/>
      </c>
      <c r="AK284" s="454" t="str">
        <f t="shared" si="91"/>
        <v/>
      </c>
      <c r="AM284" s="454" t="str">
        <f t="shared" si="92"/>
        <v/>
      </c>
      <c r="AO284" s="454" t="str">
        <f t="shared" si="93"/>
        <v/>
      </c>
      <c r="AQ284" s="454" t="str">
        <f t="shared" si="94"/>
        <v/>
      </c>
    </row>
    <row r="285" spans="5:43">
      <c r="E285" s="454" t="str">
        <f t="shared" si="76"/>
        <v/>
      </c>
      <c r="G285" s="454" t="str">
        <f t="shared" si="76"/>
        <v/>
      </c>
      <c r="I285" s="454" t="str">
        <f t="shared" si="77"/>
        <v/>
      </c>
      <c r="K285" s="454" t="str">
        <f t="shared" si="78"/>
        <v/>
      </c>
      <c r="M285" s="454" t="str">
        <f t="shared" si="79"/>
        <v/>
      </c>
      <c r="O285" s="454" t="str">
        <f t="shared" si="80"/>
        <v/>
      </c>
      <c r="Q285" s="454" t="str">
        <f t="shared" si="81"/>
        <v/>
      </c>
      <c r="S285" s="454" t="str">
        <f t="shared" si="82"/>
        <v/>
      </c>
      <c r="U285" s="454" t="str">
        <f t="shared" si="83"/>
        <v/>
      </c>
      <c r="W285" s="454" t="str">
        <f t="shared" si="84"/>
        <v/>
      </c>
      <c r="Y285" s="454" t="str">
        <f t="shared" si="85"/>
        <v/>
      </c>
      <c r="AA285" s="454" t="str">
        <f t="shared" si="86"/>
        <v/>
      </c>
      <c r="AC285" s="454" t="str">
        <f t="shared" si="87"/>
        <v/>
      </c>
      <c r="AE285" s="454" t="str">
        <f t="shared" si="88"/>
        <v/>
      </c>
      <c r="AG285" s="454" t="str">
        <f t="shared" si="89"/>
        <v/>
      </c>
      <c r="AI285" s="454" t="str">
        <f t="shared" si="90"/>
        <v/>
      </c>
      <c r="AK285" s="454" t="str">
        <f t="shared" si="91"/>
        <v/>
      </c>
      <c r="AM285" s="454" t="str">
        <f t="shared" si="92"/>
        <v/>
      </c>
      <c r="AO285" s="454" t="str">
        <f t="shared" si="93"/>
        <v/>
      </c>
      <c r="AQ285" s="454" t="str">
        <f t="shared" si="94"/>
        <v/>
      </c>
    </row>
    <row r="286" spans="5:43">
      <c r="E286" s="454" t="str">
        <f t="shared" si="76"/>
        <v/>
      </c>
      <c r="G286" s="454" t="str">
        <f t="shared" si="76"/>
        <v/>
      </c>
      <c r="I286" s="454" t="str">
        <f t="shared" si="77"/>
        <v/>
      </c>
      <c r="K286" s="454" t="str">
        <f t="shared" si="78"/>
        <v/>
      </c>
      <c r="M286" s="454" t="str">
        <f t="shared" si="79"/>
        <v/>
      </c>
      <c r="O286" s="454" t="str">
        <f t="shared" si="80"/>
        <v/>
      </c>
      <c r="Q286" s="454" t="str">
        <f t="shared" si="81"/>
        <v/>
      </c>
      <c r="S286" s="454" t="str">
        <f t="shared" si="82"/>
        <v/>
      </c>
      <c r="U286" s="454" t="str">
        <f t="shared" si="83"/>
        <v/>
      </c>
      <c r="W286" s="454" t="str">
        <f t="shared" si="84"/>
        <v/>
      </c>
      <c r="Y286" s="454" t="str">
        <f t="shared" si="85"/>
        <v/>
      </c>
      <c r="AA286" s="454" t="str">
        <f t="shared" si="86"/>
        <v/>
      </c>
      <c r="AC286" s="454" t="str">
        <f t="shared" si="87"/>
        <v/>
      </c>
      <c r="AE286" s="454" t="str">
        <f t="shared" si="88"/>
        <v/>
      </c>
      <c r="AG286" s="454" t="str">
        <f t="shared" si="89"/>
        <v/>
      </c>
      <c r="AI286" s="454" t="str">
        <f t="shared" si="90"/>
        <v/>
      </c>
      <c r="AK286" s="454" t="str">
        <f t="shared" si="91"/>
        <v/>
      </c>
      <c r="AM286" s="454" t="str">
        <f t="shared" si="92"/>
        <v/>
      </c>
      <c r="AO286" s="454" t="str">
        <f t="shared" si="93"/>
        <v/>
      </c>
      <c r="AQ286" s="454" t="str">
        <f t="shared" si="94"/>
        <v/>
      </c>
    </row>
    <row r="287" spans="5:43">
      <c r="E287" s="454" t="str">
        <f t="shared" si="76"/>
        <v/>
      </c>
      <c r="G287" s="454" t="str">
        <f t="shared" si="76"/>
        <v/>
      </c>
      <c r="I287" s="454" t="str">
        <f t="shared" si="77"/>
        <v/>
      </c>
      <c r="K287" s="454" t="str">
        <f t="shared" si="78"/>
        <v/>
      </c>
      <c r="M287" s="454" t="str">
        <f t="shared" si="79"/>
        <v/>
      </c>
      <c r="O287" s="454" t="str">
        <f t="shared" si="80"/>
        <v/>
      </c>
      <c r="Q287" s="454" t="str">
        <f t="shared" si="81"/>
        <v/>
      </c>
      <c r="S287" s="454" t="str">
        <f t="shared" si="82"/>
        <v/>
      </c>
      <c r="U287" s="454" t="str">
        <f t="shared" si="83"/>
        <v/>
      </c>
      <c r="W287" s="454" t="str">
        <f t="shared" si="84"/>
        <v/>
      </c>
      <c r="Y287" s="454" t="str">
        <f t="shared" si="85"/>
        <v/>
      </c>
      <c r="AA287" s="454" t="str">
        <f t="shared" si="86"/>
        <v/>
      </c>
      <c r="AC287" s="454" t="str">
        <f t="shared" si="87"/>
        <v/>
      </c>
      <c r="AE287" s="454" t="str">
        <f t="shared" si="88"/>
        <v/>
      </c>
      <c r="AG287" s="454" t="str">
        <f t="shared" si="89"/>
        <v/>
      </c>
      <c r="AI287" s="454" t="str">
        <f t="shared" si="90"/>
        <v/>
      </c>
      <c r="AK287" s="454" t="str">
        <f t="shared" si="91"/>
        <v/>
      </c>
      <c r="AM287" s="454" t="str">
        <f t="shared" si="92"/>
        <v/>
      </c>
      <c r="AO287" s="454" t="str">
        <f t="shared" si="93"/>
        <v/>
      </c>
      <c r="AQ287" s="454" t="str">
        <f t="shared" si="94"/>
        <v/>
      </c>
    </row>
    <row r="288" spans="5:43">
      <c r="E288" s="454" t="str">
        <f t="shared" si="76"/>
        <v/>
      </c>
      <c r="G288" s="454" t="str">
        <f t="shared" si="76"/>
        <v/>
      </c>
      <c r="I288" s="454" t="str">
        <f t="shared" si="77"/>
        <v/>
      </c>
      <c r="K288" s="454" t="str">
        <f t="shared" si="78"/>
        <v/>
      </c>
      <c r="M288" s="454" t="str">
        <f t="shared" si="79"/>
        <v/>
      </c>
      <c r="O288" s="454" t="str">
        <f t="shared" si="80"/>
        <v/>
      </c>
      <c r="Q288" s="454" t="str">
        <f t="shared" si="81"/>
        <v/>
      </c>
      <c r="S288" s="454" t="str">
        <f t="shared" si="82"/>
        <v/>
      </c>
      <c r="U288" s="454" t="str">
        <f t="shared" si="83"/>
        <v/>
      </c>
      <c r="W288" s="454" t="str">
        <f t="shared" si="84"/>
        <v/>
      </c>
      <c r="Y288" s="454" t="str">
        <f t="shared" si="85"/>
        <v/>
      </c>
      <c r="AA288" s="454" t="str">
        <f t="shared" si="86"/>
        <v/>
      </c>
      <c r="AC288" s="454" t="str">
        <f t="shared" si="87"/>
        <v/>
      </c>
      <c r="AE288" s="454" t="str">
        <f t="shared" si="88"/>
        <v/>
      </c>
      <c r="AG288" s="454" t="str">
        <f t="shared" si="89"/>
        <v/>
      </c>
      <c r="AI288" s="454" t="str">
        <f t="shared" si="90"/>
        <v/>
      </c>
      <c r="AK288" s="454" t="str">
        <f t="shared" si="91"/>
        <v/>
      </c>
      <c r="AM288" s="454" t="str">
        <f t="shared" si="92"/>
        <v/>
      </c>
      <c r="AO288" s="454" t="str">
        <f t="shared" si="93"/>
        <v/>
      </c>
      <c r="AQ288" s="454" t="str">
        <f t="shared" si="94"/>
        <v/>
      </c>
    </row>
    <row r="289" spans="5:43">
      <c r="E289" s="454" t="str">
        <f t="shared" si="76"/>
        <v/>
      </c>
      <c r="G289" s="454" t="str">
        <f t="shared" si="76"/>
        <v/>
      </c>
      <c r="I289" s="454" t="str">
        <f t="shared" si="77"/>
        <v/>
      </c>
      <c r="K289" s="454" t="str">
        <f t="shared" si="78"/>
        <v/>
      </c>
      <c r="M289" s="454" t="str">
        <f t="shared" si="79"/>
        <v/>
      </c>
      <c r="O289" s="454" t="str">
        <f t="shared" si="80"/>
        <v/>
      </c>
      <c r="Q289" s="454" t="str">
        <f t="shared" si="81"/>
        <v/>
      </c>
      <c r="S289" s="454" t="str">
        <f t="shared" si="82"/>
        <v/>
      </c>
      <c r="U289" s="454" t="str">
        <f t="shared" si="83"/>
        <v/>
      </c>
      <c r="W289" s="454" t="str">
        <f t="shared" si="84"/>
        <v/>
      </c>
      <c r="Y289" s="454" t="str">
        <f t="shared" si="85"/>
        <v/>
      </c>
      <c r="AA289" s="454" t="str">
        <f t="shared" si="86"/>
        <v/>
      </c>
      <c r="AC289" s="454" t="str">
        <f t="shared" si="87"/>
        <v/>
      </c>
      <c r="AE289" s="454" t="str">
        <f t="shared" si="88"/>
        <v/>
      </c>
      <c r="AG289" s="454" t="str">
        <f t="shared" si="89"/>
        <v/>
      </c>
      <c r="AI289" s="454" t="str">
        <f t="shared" si="90"/>
        <v/>
      </c>
      <c r="AK289" s="454" t="str">
        <f t="shared" si="91"/>
        <v/>
      </c>
      <c r="AM289" s="454" t="str">
        <f t="shared" si="92"/>
        <v/>
      </c>
      <c r="AO289" s="454" t="str">
        <f t="shared" si="93"/>
        <v/>
      </c>
      <c r="AQ289" s="454" t="str">
        <f t="shared" si="94"/>
        <v/>
      </c>
    </row>
    <row r="290" spans="5:43">
      <c r="E290" s="454" t="str">
        <f t="shared" si="76"/>
        <v/>
      </c>
      <c r="G290" s="454" t="str">
        <f t="shared" si="76"/>
        <v/>
      </c>
      <c r="I290" s="454" t="str">
        <f t="shared" si="77"/>
        <v/>
      </c>
      <c r="K290" s="454" t="str">
        <f t="shared" si="78"/>
        <v/>
      </c>
      <c r="M290" s="454" t="str">
        <f t="shared" si="79"/>
        <v/>
      </c>
      <c r="O290" s="454" t="str">
        <f t="shared" si="80"/>
        <v/>
      </c>
      <c r="Q290" s="454" t="str">
        <f t="shared" si="81"/>
        <v/>
      </c>
      <c r="S290" s="454" t="str">
        <f t="shared" si="82"/>
        <v/>
      </c>
      <c r="U290" s="454" t="str">
        <f t="shared" si="83"/>
        <v/>
      </c>
      <c r="W290" s="454" t="str">
        <f t="shared" si="84"/>
        <v/>
      </c>
      <c r="Y290" s="454" t="str">
        <f t="shared" si="85"/>
        <v/>
      </c>
      <c r="AA290" s="454" t="str">
        <f t="shared" si="86"/>
        <v/>
      </c>
      <c r="AC290" s="454" t="str">
        <f t="shared" si="87"/>
        <v/>
      </c>
      <c r="AE290" s="454" t="str">
        <f t="shared" si="88"/>
        <v/>
      </c>
      <c r="AG290" s="454" t="str">
        <f t="shared" si="89"/>
        <v/>
      </c>
      <c r="AI290" s="454" t="str">
        <f t="shared" si="90"/>
        <v/>
      </c>
      <c r="AK290" s="454" t="str">
        <f t="shared" si="91"/>
        <v/>
      </c>
      <c r="AM290" s="454" t="str">
        <f t="shared" si="92"/>
        <v/>
      </c>
      <c r="AO290" s="454" t="str">
        <f t="shared" si="93"/>
        <v/>
      </c>
      <c r="AQ290" s="454" t="str">
        <f t="shared" si="94"/>
        <v/>
      </c>
    </row>
    <row r="291" spans="5:43">
      <c r="E291" s="454" t="str">
        <f t="shared" si="76"/>
        <v/>
      </c>
      <c r="G291" s="454" t="str">
        <f t="shared" si="76"/>
        <v/>
      </c>
      <c r="I291" s="454" t="str">
        <f t="shared" si="77"/>
        <v/>
      </c>
      <c r="K291" s="454" t="str">
        <f t="shared" si="78"/>
        <v/>
      </c>
      <c r="M291" s="454" t="str">
        <f t="shared" si="79"/>
        <v/>
      </c>
      <c r="O291" s="454" t="str">
        <f t="shared" si="80"/>
        <v/>
      </c>
      <c r="Q291" s="454" t="str">
        <f t="shared" si="81"/>
        <v/>
      </c>
      <c r="S291" s="454" t="str">
        <f t="shared" si="82"/>
        <v/>
      </c>
      <c r="U291" s="454" t="str">
        <f t="shared" si="83"/>
        <v/>
      </c>
      <c r="W291" s="454" t="str">
        <f t="shared" si="84"/>
        <v/>
      </c>
      <c r="Y291" s="454" t="str">
        <f t="shared" si="85"/>
        <v/>
      </c>
      <c r="AA291" s="454" t="str">
        <f t="shared" si="86"/>
        <v/>
      </c>
      <c r="AC291" s="454" t="str">
        <f t="shared" si="87"/>
        <v/>
      </c>
      <c r="AE291" s="454" t="str">
        <f t="shared" si="88"/>
        <v/>
      </c>
      <c r="AG291" s="454" t="str">
        <f t="shared" si="89"/>
        <v/>
      </c>
      <c r="AI291" s="454" t="str">
        <f t="shared" si="90"/>
        <v/>
      </c>
      <c r="AK291" s="454" t="str">
        <f t="shared" si="91"/>
        <v/>
      </c>
      <c r="AM291" s="454" t="str">
        <f t="shared" si="92"/>
        <v/>
      </c>
      <c r="AO291" s="454" t="str">
        <f t="shared" si="93"/>
        <v/>
      </c>
      <c r="AQ291" s="454" t="str">
        <f t="shared" si="94"/>
        <v/>
      </c>
    </row>
    <row r="292" spans="5:43">
      <c r="E292" s="454" t="str">
        <f t="shared" si="76"/>
        <v/>
      </c>
      <c r="G292" s="454" t="str">
        <f t="shared" si="76"/>
        <v/>
      </c>
      <c r="I292" s="454" t="str">
        <f t="shared" si="77"/>
        <v/>
      </c>
      <c r="K292" s="454" t="str">
        <f t="shared" si="78"/>
        <v/>
      </c>
      <c r="M292" s="454" t="str">
        <f t="shared" si="79"/>
        <v/>
      </c>
      <c r="O292" s="454" t="str">
        <f t="shared" si="80"/>
        <v/>
      </c>
      <c r="Q292" s="454" t="str">
        <f t="shared" si="81"/>
        <v/>
      </c>
      <c r="S292" s="454" t="str">
        <f t="shared" si="82"/>
        <v/>
      </c>
      <c r="U292" s="454" t="str">
        <f t="shared" si="83"/>
        <v/>
      </c>
      <c r="W292" s="454" t="str">
        <f t="shared" si="84"/>
        <v/>
      </c>
      <c r="Y292" s="454" t="str">
        <f t="shared" si="85"/>
        <v/>
      </c>
      <c r="AA292" s="454" t="str">
        <f t="shared" si="86"/>
        <v/>
      </c>
      <c r="AC292" s="454" t="str">
        <f t="shared" si="87"/>
        <v/>
      </c>
      <c r="AE292" s="454" t="str">
        <f t="shared" si="88"/>
        <v/>
      </c>
      <c r="AG292" s="454" t="str">
        <f t="shared" si="89"/>
        <v/>
      </c>
      <c r="AI292" s="454" t="str">
        <f t="shared" si="90"/>
        <v/>
      </c>
      <c r="AK292" s="454" t="str">
        <f t="shared" si="91"/>
        <v/>
      </c>
      <c r="AM292" s="454" t="str">
        <f t="shared" si="92"/>
        <v/>
      </c>
      <c r="AO292" s="454" t="str">
        <f t="shared" si="93"/>
        <v/>
      </c>
      <c r="AQ292" s="454" t="str">
        <f t="shared" si="94"/>
        <v/>
      </c>
    </row>
    <row r="293" spans="5:43">
      <c r="E293" s="454" t="str">
        <f t="shared" si="76"/>
        <v/>
      </c>
      <c r="G293" s="454" t="str">
        <f t="shared" si="76"/>
        <v/>
      </c>
      <c r="I293" s="454" t="str">
        <f t="shared" si="77"/>
        <v/>
      </c>
      <c r="K293" s="454" t="str">
        <f t="shared" si="78"/>
        <v/>
      </c>
      <c r="M293" s="454" t="str">
        <f t="shared" si="79"/>
        <v/>
      </c>
      <c r="O293" s="454" t="str">
        <f t="shared" si="80"/>
        <v/>
      </c>
      <c r="Q293" s="454" t="str">
        <f t="shared" si="81"/>
        <v/>
      </c>
      <c r="S293" s="454" t="str">
        <f t="shared" si="82"/>
        <v/>
      </c>
      <c r="U293" s="454" t="str">
        <f t="shared" si="83"/>
        <v/>
      </c>
      <c r="W293" s="454" t="str">
        <f t="shared" si="84"/>
        <v/>
      </c>
      <c r="Y293" s="454" t="str">
        <f t="shared" si="85"/>
        <v/>
      </c>
      <c r="AA293" s="454" t="str">
        <f t="shared" si="86"/>
        <v/>
      </c>
      <c r="AC293" s="454" t="str">
        <f t="shared" si="87"/>
        <v/>
      </c>
      <c r="AE293" s="454" t="str">
        <f t="shared" si="88"/>
        <v/>
      </c>
      <c r="AG293" s="454" t="str">
        <f t="shared" si="89"/>
        <v/>
      </c>
      <c r="AI293" s="454" t="str">
        <f t="shared" si="90"/>
        <v/>
      </c>
      <c r="AK293" s="454" t="str">
        <f t="shared" si="91"/>
        <v/>
      </c>
      <c r="AM293" s="454" t="str">
        <f t="shared" si="92"/>
        <v/>
      </c>
      <c r="AO293" s="454" t="str">
        <f t="shared" si="93"/>
        <v/>
      </c>
      <c r="AQ293" s="454" t="str">
        <f t="shared" si="94"/>
        <v/>
      </c>
    </row>
    <row r="294" spans="5:43">
      <c r="E294" s="454" t="str">
        <f t="shared" si="76"/>
        <v/>
      </c>
      <c r="G294" s="454" t="str">
        <f t="shared" si="76"/>
        <v/>
      </c>
      <c r="I294" s="454" t="str">
        <f t="shared" si="77"/>
        <v/>
      </c>
      <c r="K294" s="454" t="str">
        <f t="shared" si="78"/>
        <v/>
      </c>
      <c r="M294" s="454" t="str">
        <f t="shared" si="79"/>
        <v/>
      </c>
      <c r="O294" s="454" t="str">
        <f t="shared" si="80"/>
        <v/>
      </c>
      <c r="Q294" s="454" t="str">
        <f t="shared" si="81"/>
        <v/>
      </c>
      <c r="S294" s="454" t="str">
        <f t="shared" si="82"/>
        <v/>
      </c>
      <c r="U294" s="454" t="str">
        <f t="shared" si="83"/>
        <v/>
      </c>
      <c r="W294" s="454" t="str">
        <f t="shared" si="84"/>
        <v/>
      </c>
      <c r="Y294" s="454" t="str">
        <f t="shared" si="85"/>
        <v/>
      </c>
      <c r="AA294" s="454" t="str">
        <f t="shared" si="86"/>
        <v/>
      </c>
      <c r="AC294" s="454" t="str">
        <f t="shared" si="87"/>
        <v/>
      </c>
      <c r="AE294" s="454" t="str">
        <f t="shared" si="88"/>
        <v/>
      </c>
      <c r="AG294" s="454" t="str">
        <f t="shared" si="89"/>
        <v/>
      </c>
      <c r="AI294" s="454" t="str">
        <f t="shared" si="90"/>
        <v/>
      </c>
      <c r="AK294" s="454" t="str">
        <f t="shared" si="91"/>
        <v/>
      </c>
      <c r="AM294" s="454" t="str">
        <f t="shared" si="92"/>
        <v/>
      </c>
      <c r="AO294" s="454" t="str">
        <f t="shared" si="93"/>
        <v/>
      </c>
      <c r="AQ294" s="454" t="str">
        <f t="shared" si="94"/>
        <v/>
      </c>
    </row>
    <row r="295" spans="5:43">
      <c r="E295" s="454" t="str">
        <f t="shared" si="76"/>
        <v/>
      </c>
      <c r="G295" s="454" t="str">
        <f t="shared" si="76"/>
        <v/>
      </c>
      <c r="I295" s="454" t="str">
        <f t="shared" si="77"/>
        <v/>
      </c>
      <c r="K295" s="454" t="str">
        <f t="shared" si="78"/>
        <v/>
      </c>
      <c r="M295" s="454" t="str">
        <f t="shared" si="79"/>
        <v/>
      </c>
      <c r="O295" s="454" t="str">
        <f t="shared" si="80"/>
        <v/>
      </c>
      <c r="Q295" s="454" t="str">
        <f t="shared" si="81"/>
        <v/>
      </c>
      <c r="S295" s="454" t="str">
        <f t="shared" si="82"/>
        <v/>
      </c>
      <c r="U295" s="454" t="str">
        <f t="shared" si="83"/>
        <v/>
      </c>
      <c r="W295" s="454" t="str">
        <f t="shared" si="84"/>
        <v/>
      </c>
      <c r="Y295" s="454" t="str">
        <f t="shared" si="85"/>
        <v/>
      </c>
      <c r="AA295" s="454" t="str">
        <f t="shared" si="86"/>
        <v/>
      </c>
      <c r="AC295" s="454" t="str">
        <f t="shared" si="87"/>
        <v/>
      </c>
      <c r="AE295" s="454" t="str">
        <f t="shared" si="88"/>
        <v/>
      </c>
      <c r="AG295" s="454" t="str">
        <f t="shared" si="89"/>
        <v/>
      </c>
      <c r="AI295" s="454" t="str">
        <f t="shared" si="90"/>
        <v/>
      </c>
      <c r="AK295" s="454" t="str">
        <f t="shared" si="91"/>
        <v/>
      </c>
      <c r="AM295" s="454" t="str">
        <f t="shared" si="92"/>
        <v/>
      </c>
      <c r="AO295" s="454" t="str">
        <f t="shared" si="93"/>
        <v/>
      </c>
      <c r="AQ295" s="454" t="str">
        <f t="shared" si="94"/>
        <v/>
      </c>
    </row>
    <row r="296" spans="5:43">
      <c r="E296" s="454" t="str">
        <f t="shared" si="76"/>
        <v/>
      </c>
      <c r="G296" s="454" t="str">
        <f t="shared" si="76"/>
        <v/>
      </c>
      <c r="I296" s="454" t="str">
        <f t="shared" si="77"/>
        <v/>
      </c>
      <c r="K296" s="454" t="str">
        <f t="shared" si="78"/>
        <v/>
      </c>
      <c r="M296" s="454" t="str">
        <f t="shared" si="79"/>
        <v/>
      </c>
      <c r="O296" s="454" t="str">
        <f t="shared" si="80"/>
        <v/>
      </c>
      <c r="Q296" s="454" t="str">
        <f t="shared" si="81"/>
        <v/>
      </c>
      <c r="S296" s="454" t="str">
        <f t="shared" si="82"/>
        <v/>
      </c>
      <c r="U296" s="454" t="str">
        <f t="shared" si="83"/>
        <v/>
      </c>
      <c r="W296" s="454" t="str">
        <f t="shared" si="84"/>
        <v/>
      </c>
      <c r="Y296" s="454" t="str">
        <f t="shared" si="85"/>
        <v/>
      </c>
      <c r="AA296" s="454" t="str">
        <f t="shared" si="86"/>
        <v/>
      </c>
      <c r="AC296" s="454" t="str">
        <f t="shared" si="87"/>
        <v/>
      </c>
      <c r="AE296" s="454" t="str">
        <f t="shared" si="88"/>
        <v/>
      </c>
      <c r="AG296" s="454" t="str">
        <f t="shared" si="89"/>
        <v/>
      </c>
      <c r="AI296" s="454" t="str">
        <f t="shared" si="90"/>
        <v/>
      </c>
      <c r="AK296" s="454" t="str">
        <f t="shared" si="91"/>
        <v/>
      </c>
      <c r="AM296" s="454" t="str">
        <f t="shared" si="92"/>
        <v/>
      </c>
      <c r="AO296" s="454" t="str">
        <f t="shared" si="93"/>
        <v/>
      </c>
      <c r="AQ296" s="454" t="str">
        <f t="shared" si="94"/>
        <v/>
      </c>
    </row>
    <row r="297" spans="5:43">
      <c r="E297" s="454" t="str">
        <f t="shared" si="76"/>
        <v/>
      </c>
      <c r="G297" s="454" t="str">
        <f t="shared" si="76"/>
        <v/>
      </c>
      <c r="I297" s="454" t="str">
        <f t="shared" si="77"/>
        <v/>
      </c>
      <c r="K297" s="454" t="str">
        <f t="shared" si="78"/>
        <v/>
      </c>
      <c r="M297" s="454" t="str">
        <f t="shared" si="79"/>
        <v/>
      </c>
      <c r="O297" s="454" t="str">
        <f t="shared" si="80"/>
        <v/>
      </c>
      <c r="Q297" s="454" t="str">
        <f t="shared" si="81"/>
        <v/>
      </c>
      <c r="S297" s="454" t="str">
        <f t="shared" si="82"/>
        <v/>
      </c>
      <c r="U297" s="454" t="str">
        <f t="shared" si="83"/>
        <v/>
      </c>
      <c r="W297" s="454" t="str">
        <f t="shared" si="84"/>
        <v/>
      </c>
      <c r="Y297" s="454" t="str">
        <f t="shared" si="85"/>
        <v/>
      </c>
      <c r="AA297" s="454" t="str">
        <f t="shared" si="86"/>
        <v/>
      </c>
      <c r="AC297" s="454" t="str">
        <f t="shared" si="87"/>
        <v/>
      </c>
      <c r="AE297" s="454" t="str">
        <f t="shared" si="88"/>
        <v/>
      </c>
      <c r="AG297" s="454" t="str">
        <f t="shared" si="89"/>
        <v/>
      </c>
      <c r="AI297" s="454" t="str">
        <f t="shared" si="90"/>
        <v/>
      </c>
      <c r="AK297" s="454" t="str">
        <f t="shared" si="91"/>
        <v/>
      </c>
      <c r="AM297" s="454" t="str">
        <f t="shared" si="92"/>
        <v/>
      </c>
      <c r="AO297" s="454" t="str">
        <f t="shared" si="93"/>
        <v/>
      </c>
      <c r="AQ297" s="454" t="str">
        <f t="shared" si="94"/>
        <v/>
      </c>
    </row>
    <row r="298" spans="5:43">
      <c r="E298" s="454" t="str">
        <f t="shared" si="76"/>
        <v/>
      </c>
      <c r="G298" s="454" t="str">
        <f t="shared" si="76"/>
        <v/>
      </c>
      <c r="I298" s="454" t="str">
        <f t="shared" si="77"/>
        <v/>
      </c>
      <c r="K298" s="454" t="str">
        <f t="shared" si="78"/>
        <v/>
      </c>
      <c r="M298" s="454" t="str">
        <f t="shared" si="79"/>
        <v/>
      </c>
      <c r="O298" s="454" t="str">
        <f t="shared" si="80"/>
        <v/>
      </c>
      <c r="Q298" s="454" t="str">
        <f t="shared" si="81"/>
        <v/>
      </c>
      <c r="S298" s="454" t="str">
        <f t="shared" si="82"/>
        <v/>
      </c>
      <c r="U298" s="454" t="str">
        <f t="shared" si="83"/>
        <v/>
      </c>
      <c r="W298" s="454" t="str">
        <f t="shared" si="84"/>
        <v/>
      </c>
      <c r="Y298" s="454" t="str">
        <f t="shared" si="85"/>
        <v/>
      </c>
      <c r="AA298" s="454" t="str">
        <f t="shared" si="86"/>
        <v/>
      </c>
      <c r="AC298" s="454" t="str">
        <f t="shared" si="87"/>
        <v/>
      </c>
      <c r="AE298" s="454" t="str">
        <f t="shared" si="88"/>
        <v/>
      </c>
      <c r="AG298" s="454" t="str">
        <f t="shared" si="89"/>
        <v/>
      </c>
      <c r="AI298" s="454" t="str">
        <f t="shared" si="90"/>
        <v/>
      </c>
      <c r="AK298" s="454" t="str">
        <f t="shared" si="91"/>
        <v/>
      </c>
      <c r="AM298" s="454" t="str">
        <f t="shared" si="92"/>
        <v/>
      </c>
      <c r="AO298" s="454" t="str">
        <f t="shared" si="93"/>
        <v/>
      </c>
      <c r="AQ298" s="454" t="str">
        <f t="shared" si="94"/>
        <v/>
      </c>
    </row>
    <row r="299" spans="5:43">
      <c r="E299" s="454" t="str">
        <f t="shared" si="76"/>
        <v/>
      </c>
      <c r="G299" s="454" t="str">
        <f t="shared" si="76"/>
        <v/>
      </c>
      <c r="I299" s="454" t="str">
        <f t="shared" si="77"/>
        <v/>
      </c>
      <c r="K299" s="454" t="str">
        <f t="shared" si="78"/>
        <v/>
      </c>
      <c r="M299" s="454" t="str">
        <f t="shared" si="79"/>
        <v/>
      </c>
      <c r="O299" s="454" t="str">
        <f t="shared" si="80"/>
        <v/>
      </c>
      <c r="Q299" s="454" t="str">
        <f t="shared" si="81"/>
        <v/>
      </c>
      <c r="S299" s="454" t="str">
        <f t="shared" si="82"/>
        <v/>
      </c>
      <c r="U299" s="454" t="str">
        <f t="shared" si="83"/>
        <v/>
      </c>
      <c r="W299" s="454" t="str">
        <f t="shared" si="84"/>
        <v/>
      </c>
      <c r="Y299" s="454" t="str">
        <f t="shared" si="85"/>
        <v/>
      </c>
      <c r="AA299" s="454" t="str">
        <f t="shared" si="86"/>
        <v/>
      </c>
      <c r="AC299" s="454" t="str">
        <f t="shared" si="87"/>
        <v/>
      </c>
      <c r="AE299" s="454" t="str">
        <f t="shared" si="88"/>
        <v/>
      </c>
      <c r="AG299" s="454" t="str">
        <f t="shared" si="89"/>
        <v/>
      </c>
      <c r="AI299" s="454" t="str">
        <f t="shared" si="90"/>
        <v/>
      </c>
      <c r="AK299" s="454" t="str">
        <f t="shared" si="91"/>
        <v/>
      </c>
      <c r="AM299" s="454" t="str">
        <f t="shared" si="92"/>
        <v/>
      </c>
      <c r="AO299" s="454" t="str">
        <f t="shared" si="93"/>
        <v/>
      </c>
      <c r="AQ299" s="454" t="str">
        <f t="shared" si="94"/>
        <v/>
      </c>
    </row>
    <row r="300" spans="5:43">
      <c r="E300" s="454" t="str">
        <f t="shared" si="76"/>
        <v/>
      </c>
      <c r="G300" s="454" t="str">
        <f t="shared" si="76"/>
        <v/>
      </c>
      <c r="I300" s="454" t="str">
        <f t="shared" si="77"/>
        <v/>
      </c>
      <c r="K300" s="454" t="str">
        <f t="shared" si="78"/>
        <v/>
      </c>
      <c r="M300" s="454" t="str">
        <f t="shared" si="79"/>
        <v/>
      </c>
      <c r="O300" s="454" t="str">
        <f t="shared" si="80"/>
        <v/>
      </c>
      <c r="Q300" s="454" t="str">
        <f t="shared" si="81"/>
        <v/>
      </c>
      <c r="S300" s="454" t="str">
        <f t="shared" si="82"/>
        <v/>
      </c>
      <c r="U300" s="454" t="str">
        <f t="shared" si="83"/>
        <v/>
      </c>
      <c r="W300" s="454" t="str">
        <f t="shared" si="84"/>
        <v/>
      </c>
      <c r="Y300" s="454" t="str">
        <f t="shared" si="85"/>
        <v/>
      </c>
      <c r="AA300" s="454" t="str">
        <f t="shared" si="86"/>
        <v/>
      </c>
      <c r="AC300" s="454" t="str">
        <f t="shared" si="87"/>
        <v/>
      </c>
      <c r="AE300" s="454" t="str">
        <f t="shared" si="88"/>
        <v/>
      </c>
      <c r="AG300" s="454" t="str">
        <f t="shared" si="89"/>
        <v/>
      </c>
      <c r="AI300" s="454" t="str">
        <f t="shared" si="90"/>
        <v/>
      </c>
      <c r="AK300" s="454" t="str">
        <f t="shared" si="91"/>
        <v/>
      </c>
      <c r="AM300" s="454" t="str">
        <f t="shared" si="92"/>
        <v/>
      </c>
      <c r="AO300" s="454" t="str">
        <f t="shared" si="93"/>
        <v/>
      </c>
      <c r="AQ300" s="454" t="str">
        <f t="shared" si="94"/>
        <v/>
      </c>
    </row>
  </sheetData>
  <mergeCells count="1">
    <mergeCell ref="A3:A6"/>
  </mergeCells>
  <conditionalFormatting sqref="G12:G300 I12:I300 K12:K300 M12:M300 O12:O300 Q12:Q300 S12:S300 U12:U300 W12:W300 Y12:Y300 AA12:AA300 AC12:AC300 AE12:AE300 AG12:AG300 AI12:AI300 AK12:AK300 AO12:AO300 AQ12:AQ300">
    <cfRule type="expression" dxfId="6" priority="1">
      <formula>AND(LEN(G12)&gt;0,OR(G12&lt;G$2,G12&gt;G$3))</formula>
    </cfRule>
  </conditionalFormatting>
  <conditionalFormatting sqref="AL26">
    <cfRule type="expression" dxfId="5" priority="4">
      <formula>AND(LEN(AL26)&gt;0,OR(AL26&lt;AM$2,AL26&gt;AM$3))</formula>
    </cfRule>
  </conditionalFormatting>
  <conditionalFormatting sqref="AM12:AM25 E12:E300 AM27:AM300">
    <cfRule type="expression" dxfId="4" priority="2">
      <formula>AND(LEN(E12)&gt;0,OR(E12&lt;E$2,E12&gt;E$3))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12</vt:i4>
      </vt:variant>
    </vt:vector>
  </HeadingPairs>
  <TitlesOfParts>
    <vt:vector size="33" baseType="lpstr">
      <vt:lpstr>M2022 BLS SALARY CHART (53_PCT)</vt:lpstr>
      <vt:lpstr>CorpRepPayee 3274 Model</vt:lpstr>
      <vt:lpstr>3274 Model current</vt:lpstr>
      <vt:lpstr>BTL 3274 FY20</vt:lpstr>
      <vt:lpstr>BTL 3274 UFR FY22 </vt:lpstr>
      <vt:lpstr>TAP 2222 Model</vt:lpstr>
      <vt:lpstr>BTL 2222 FY20 2</vt:lpstr>
      <vt:lpstr>2222 Model current</vt:lpstr>
      <vt:lpstr>BTL 2222 FY20</vt:lpstr>
      <vt:lpstr>2222 FY18 UFR BTL</vt:lpstr>
      <vt:lpstr>BTL 2222 FY22</vt:lpstr>
      <vt:lpstr>Day Hab 3291 Add on Rate</vt:lpstr>
      <vt:lpstr>3285 Add on current</vt:lpstr>
      <vt:lpstr>BTL 3285,2128</vt:lpstr>
      <vt:lpstr>Remote Supports</vt:lpstr>
      <vt:lpstr>SPEND FY23 </vt:lpstr>
      <vt:lpstr>Fiscal Impact FY23</vt:lpstr>
      <vt:lpstr>CAF FALL 2023</vt:lpstr>
      <vt:lpstr>CAF 2019 Fall</vt:lpstr>
      <vt:lpstr>Fiscal Impact</vt:lpstr>
      <vt:lpstr>Fiscal Impact (Post PH)</vt:lpstr>
      <vt:lpstr>'2222 FY18 UFR BTL'!Print_Area</vt:lpstr>
      <vt:lpstr>'3274 Model current'!Print_Area</vt:lpstr>
      <vt:lpstr>'3285 Add on current'!Print_Area</vt:lpstr>
      <vt:lpstr>'CAF 2019 Fall'!Print_Area</vt:lpstr>
      <vt:lpstr>'CorpRepPayee 3274 Model'!Print_Area</vt:lpstr>
      <vt:lpstr>'Day Hab 3291 Add on Rate'!Print_Area</vt:lpstr>
      <vt:lpstr>'Fiscal Impact'!Print_Area</vt:lpstr>
      <vt:lpstr>'Fiscal Impact (Post PH)'!Print_Area</vt:lpstr>
      <vt:lpstr>'Fiscal Impact FY23'!Print_Area</vt:lpstr>
      <vt:lpstr>'M2022 BLS SALARY CHART (53_PCT)'!Print_Area</vt:lpstr>
      <vt:lpstr>'CAF 2019 Fall'!Print_Titles</vt:lpstr>
      <vt:lpstr>'CAF FALL 2023'!Print_Titles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EHS</dc:creator>
  <cp:lastModifiedBy>Harrison, Deborah (EHS)</cp:lastModifiedBy>
  <cp:lastPrinted>2020-03-09T12:45:22Z</cp:lastPrinted>
  <dcterms:created xsi:type="dcterms:W3CDTF">2016-02-29T13:51:07Z</dcterms:created>
  <dcterms:modified xsi:type="dcterms:W3CDTF">2024-07-15T18:16:14Z</dcterms:modified>
</cp:coreProperties>
</file>